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" sheetId="1" r:id="rId1"/>
  </sheets>
  <externalReferences>
    <externalReference r:id="rId2"/>
  </externalReferences>
  <definedNames>
    <definedName name="categelfeosa">[1]codigos!$A$3:$B$68</definedName>
  </definedNames>
  <calcPr calcId="144525"/>
</workbook>
</file>

<file path=xl/calcChain.xml><?xml version="1.0" encoding="utf-8"?>
<calcChain xmlns="http://schemas.openxmlformats.org/spreadsheetml/2006/main">
  <c r="AD62" i="1" l="1"/>
  <c r="AC62" i="1"/>
  <c r="AB62" i="1"/>
  <c r="AA62" i="1"/>
  <c r="Z62" i="1"/>
  <c r="Y62" i="1"/>
  <c r="X62" i="1"/>
  <c r="W62" i="1"/>
  <c r="V62" i="1"/>
  <c r="U62" i="1"/>
  <c r="T62" i="1"/>
  <c r="S62" i="1"/>
  <c r="G44" i="1"/>
  <c r="F44" i="1"/>
  <c r="E44" i="1"/>
  <c r="D44" i="1"/>
  <c r="C44" i="1"/>
  <c r="O44" i="1" s="1"/>
  <c r="G43" i="1"/>
  <c r="F43" i="1"/>
  <c r="E43" i="1"/>
  <c r="D43" i="1"/>
  <c r="C43" i="1"/>
  <c r="G42" i="1"/>
  <c r="F42" i="1"/>
  <c r="E42" i="1"/>
  <c r="D42" i="1"/>
  <c r="C42" i="1"/>
  <c r="O42" i="1" s="1"/>
  <c r="G41" i="1"/>
  <c r="F41" i="1"/>
  <c r="E41" i="1"/>
  <c r="D41" i="1"/>
  <c r="D54" i="1" s="1"/>
  <c r="C41" i="1"/>
  <c r="G40" i="1"/>
  <c r="F40" i="1"/>
  <c r="E40" i="1"/>
  <c r="D40" i="1"/>
  <c r="C40" i="1"/>
  <c r="G39" i="1"/>
  <c r="F39" i="1"/>
  <c r="F52" i="1" s="1"/>
  <c r="E39" i="1"/>
  <c r="D39" i="1"/>
  <c r="D52" i="1" s="1"/>
  <c r="C39" i="1"/>
  <c r="AE32" i="1"/>
  <c r="G31" i="1"/>
  <c r="F31" i="1"/>
  <c r="E31" i="1"/>
  <c r="D31" i="1"/>
  <c r="C31" i="1"/>
  <c r="S31" i="1" s="1"/>
  <c r="G30" i="1"/>
  <c r="F30" i="1"/>
  <c r="E30" i="1"/>
  <c r="D30" i="1"/>
  <c r="C30" i="1"/>
  <c r="O30" i="1" s="1"/>
  <c r="G29" i="1"/>
  <c r="F29" i="1"/>
  <c r="E29" i="1"/>
  <c r="D29" i="1"/>
  <c r="C29" i="1"/>
  <c r="S29" i="1" s="1"/>
  <c r="G28" i="1"/>
  <c r="F28" i="1"/>
  <c r="E28" i="1"/>
  <c r="D28" i="1"/>
  <c r="C28" i="1"/>
  <c r="O28" i="1" s="1"/>
  <c r="G27" i="1"/>
  <c r="F27" i="1"/>
  <c r="E27" i="1"/>
  <c r="D27" i="1"/>
  <c r="C27" i="1"/>
  <c r="S27" i="1" s="1"/>
  <c r="G26" i="1"/>
  <c r="F26" i="1"/>
  <c r="F33" i="1" s="1"/>
  <c r="E26" i="1"/>
  <c r="D26" i="1"/>
  <c r="D33" i="1" s="1"/>
  <c r="C26" i="1"/>
  <c r="C33" i="1" s="1"/>
  <c r="G18" i="1"/>
  <c r="W18" i="1" s="1"/>
  <c r="F18" i="1"/>
  <c r="V18" i="1" s="1"/>
  <c r="E18" i="1"/>
  <c r="U18" i="1" s="1"/>
  <c r="D18" i="1"/>
  <c r="T18" i="1" s="1"/>
  <c r="C18" i="1"/>
  <c r="S18" i="1" s="1"/>
  <c r="G17" i="1"/>
  <c r="W17" i="1" s="1"/>
  <c r="F17" i="1"/>
  <c r="V17" i="1" s="1"/>
  <c r="E17" i="1"/>
  <c r="U17" i="1" s="1"/>
  <c r="D17" i="1"/>
  <c r="T17" i="1" s="1"/>
  <c r="C17" i="1"/>
  <c r="S17" i="1" s="1"/>
  <c r="G16" i="1"/>
  <c r="W16" i="1" s="1"/>
  <c r="F16" i="1"/>
  <c r="V16" i="1" s="1"/>
  <c r="E16" i="1"/>
  <c r="U16" i="1" s="1"/>
  <c r="D16" i="1"/>
  <c r="T16" i="1" s="1"/>
  <c r="C16" i="1"/>
  <c r="S16" i="1" s="1"/>
  <c r="G15" i="1"/>
  <c r="W15" i="1" s="1"/>
  <c r="F15" i="1"/>
  <c r="V15" i="1" s="1"/>
  <c r="E15" i="1"/>
  <c r="U15" i="1" s="1"/>
  <c r="D15" i="1"/>
  <c r="T15" i="1" s="1"/>
  <c r="C15" i="1"/>
  <c r="S15" i="1" s="1"/>
  <c r="G14" i="1"/>
  <c r="W14" i="1" s="1"/>
  <c r="F14" i="1"/>
  <c r="V14" i="1" s="1"/>
  <c r="E14" i="1"/>
  <c r="U14" i="1" s="1"/>
  <c r="D14" i="1"/>
  <c r="T14" i="1" s="1"/>
  <c r="C14" i="1"/>
  <c r="S14" i="1" s="1"/>
  <c r="G13" i="1"/>
  <c r="G20" i="1" s="1"/>
  <c r="F13" i="1"/>
  <c r="F20" i="1" s="1"/>
  <c r="E13" i="1"/>
  <c r="E20" i="1" s="1"/>
  <c r="D13" i="1"/>
  <c r="D20" i="1" s="1"/>
  <c r="C13" i="1"/>
  <c r="C20" i="1" s="1"/>
  <c r="R7" i="1"/>
  <c r="R3" i="1"/>
  <c r="O40" i="1" l="1"/>
  <c r="D83" i="1"/>
  <c r="D81" i="1"/>
  <c r="F81" i="1"/>
  <c r="V52" i="1"/>
  <c r="T13" i="1"/>
  <c r="T20" i="1" s="1"/>
  <c r="V13" i="1"/>
  <c r="V20" i="1" s="1"/>
  <c r="S26" i="1"/>
  <c r="U26" i="1"/>
  <c r="W26" i="1"/>
  <c r="O27" i="1"/>
  <c r="O69" i="1" s="1"/>
  <c r="T27" i="1"/>
  <c r="V27" i="1"/>
  <c r="S28" i="1"/>
  <c r="U28" i="1"/>
  <c r="W28" i="1"/>
  <c r="O29" i="1"/>
  <c r="O71" i="1" s="1"/>
  <c r="T29" i="1"/>
  <c r="V29" i="1"/>
  <c r="S30" i="1"/>
  <c r="U30" i="1"/>
  <c r="W30" i="1"/>
  <c r="O31" i="1"/>
  <c r="O73" i="1" s="1"/>
  <c r="T31" i="1"/>
  <c r="V31" i="1"/>
  <c r="C68" i="1"/>
  <c r="E68" i="1"/>
  <c r="G68" i="1"/>
  <c r="S39" i="1"/>
  <c r="U39" i="1"/>
  <c r="W39" i="1"/>
  <c r="D69" i="1"/>
  <c r="F69" i="1"/>
  <c r="T40" i="1"/>
  <c r="V40" i="1"/>
  <c r="C70" i="1"/>
  <c r="C54" i="1"/>
  <c r="E70" i="1"/>
  <c r="E54" i="1"/>
  <c r="E83" i="1" s="1"/>
  <c r="G70" i="1"/>
  <c r="G54" i="1"/>
  <c r="S41" i="1"/>
  <c r="U41" i="1"/>
  <c r="W41" i="1"/>
  <c r="D71" i="1"/>
  <c r="F71" i="1"/>
  <c r="T42" i="1"/>
  <c r="V42" i="1"/>
  <c r="C72" i="1"/>
  <c r="C56" i="1"/>
  <c r="E72" i="1"/>
  <c r="E56" i="1"/>
  <c r="E85" i="1" s="1"/>
  <c r="G72" i="1"/>
  <c r="G56" i="1"/>
  <c r="S43" i="1"/>
  <c r="U43" i="1"/>
  <c r="W43" i="1"/>
  <c r="D73" i="1"/>
  <c r="D57" i="1"/>
  <c r="D86" i="1" s="1"/>
  <c r="F73" i="1"/>
  <c r="F57" i="1"/>
  <c r="T44" i="1"/>
  <c r="V44" i="1"/>
  <c r="C46" i="1"/>
  <c r="E46" i="1"/>
  <c r="G46" i="1"/>
  <c r="D53" i="1"/>
  <c r="D82" i="1" s="1"/>
  <c r="F53" i="1"/>
  <c r="F55" i="1"/>
  <c r="S13" i="1"/>
  <c r="S20" i="1" s="1"/>
  <c r="U13" i="1"/>
  <c r="U20" i="1" s="1"/>
  <c r="W13" i="1"/>
  <c r="W20" i="1" s="1"/>
  <c r="O26" i="1"/>
  <c r="T26" i="1"/>
  <c r="V26" i="1"/>
  <c r="U27" i="1"/>
  <c r="W27" i="1"/>
  <c r="T28" i="1"/>
  <c r="V28" i="1"/>
  <c r="U29" i="1"/>
  <c r="W29" i="1"/>
  <c r="T30" i="1"/>
  <c r="V30" i="1"/>
  <c r="U31" i="1"/>
  <c r="W31" i="1"/>
  <c r="E33" i="1"/>
  <c r="G33" i="1"/>
  <c r="D68" i="1"/>
  <c r="F68" i="1"/>
  <c r="O39" i="1"/>
  <c r="O68" i="1" s="1"/>
  <c r="T39" i="1"/>
  <c r="V39" i="1"/>
  <c r="C69" i="1"/>
  <c r="E69" i="1"/>
  <c r="G69" i="1"/>
  <c r="S40" i="1"/>
  <c r="U40" i="1"/>
  <c r="W40" i="1"/>
  <c r="D70" i="1"/>
  <c r="F70" i="1"/>
  <c r="O41" i="1"/>
  <c r="O70" i="1" s="1"/>
  <c r="T41" i="1"/>
  <c r="V41" i="1"/>
  <c r="C71" i="1"/>
  <c r="C55" i="1"/>
  <c r="E71" i="1"/>
  <c r="E55" i="1"/>
  <c r="E84" i="1" s="1"/>
  <c r="G71" i="1"/>
  <c r="G55" i="1"/>
  <c r="S42" i="1"/>
  <c r="U42" i="1"/>
  <c r="W42" i="1"/>
  <c r="D72" i="1"/>
  <c r="D56" i="1"/>
  <c r="D85" i="1" s="1"/>
  <c r="F72" i="1"/>
  <c r="F56" i="1"/>
  <c r="O43" i="1"/>
  <c r="O72" i="1" s="1"/>
  <c r="T43" i="1"/>
  <c r="V43" i="1"/>
  <c r="C73" i="1"/>
  <c r="C57" i="1"/>
  <c r="E73" i="1"/>
  <c r="E57" i="1"/>
  <c r="E86" i="1" s="1"/>
  <c r="G73" i="1"/>
  <c r="G57" i="1"/>
  <c r="S44" i="1"/>
  <c r="U44" i="1"/>
  <c r="W44" i="1"/>
  <c r="D46" i="1"/>
  <c r="F46" i="1"/>
  <c r="C52" i="1"/>
  <c r="E52" i="1"/>
  <c r="G52" i="1"/>
  <c r="C53" i="1"/>
  <c r="E53" i="1"/>
  <c r="E82" i="1" s="1"/>
  <c r="G53" i="1"/>
  <c r="F54" i="1"/>
  <c r="D55" i="1"/>
  <c r="D84" i="1" s="1"/>
  <c r="G82" i="1" l="1"/>
  <c r="W53" i="1"/>
  <c r="W82" i="1" s="1"/>
  <c r="C82" i="1"/>
  <c r="O53" i="1"/>
  <c r="O82" i="1" s="1"/>
  <c r="E81" i="1"/>
  <c r="E59" i="1"/>
  <c r="E88" i="1" s="1"/>
  <c r="D75" i="1"/>
  <c r="W73" i="1"/>
  <c r="S73" i="1"/>
  <c r="S57" i="1"/>
  <c r="AE44" i="1"/>
  <c r="V72" i="1"/>
  <c r="F85" i="1"/>
  <c r="V56" i="1"/>
  <c r="V85" i="1" s="1"/>
  <c r="U71" i="1"/>
  <c r="U55" i="1"/>
  <c r="U84" i="1" s="1"/>
  <c r="G84" i="1"/>
  <c r="W55" i="1"/>
  <c r="W84" i="1" s="1"/>
  <c r="C84" i="1"/>
  <c r="O55" i="1"/>
  <c r="O84" i="1" s="1"/>
  <c r="T70" i="1"/>
  <c r="T54" i="1"/>
  <c r="T83" i="1" s="1"/>
  <c r="U69" i="1"/>
  <c r="U53" i="1"/>
  <c r="U82" i="1" s="1"/>
  <c r="T68" i="1"/>
  <c r="T52" i="1"/>
  <c r="T46" i="1"/>
  <c r="V33" i="1"/>
  <c r="E75" i="1"/>
  <c r="T73" i="1"/>
  <c r="T57" i="1"/>
  <c r="T86" i="1" s="1"/>
  <c r="F86" i="1"/>
  <c r="V57" i="1"/>
  <c r="V86" i="1" s="1"/>
  <c r="U72" i="1"/>
  <c r="U56" i="1"/>
  <c r="U85" i="1" s="1"/>
  <c r="G85" i="1"/>
  <c r="W56" i="1"/>
  <c r="W85" i="1" s="1"/>
  <c r="C85" i="1"/>
  <c r="O56" i="1"/>
  <c r="O85" i="1" s="1"/>
  <c r="T71" i="1"/>
  <c r="T55" i="1"/>
  <c r="T84" i="1" s="1"/>
  <c r="W70" i="1"/>
  <c r="S70" i="1"/>
  <c r="S54" i="1"/>
  <c r="AE41" i="1"/>
  <c r="V69" i="1"/>
  <c r="U68" i="1"/>
  <c r="U46" i="1"/>
  <c r="U52" i="1"/>
  <c r="AE28" i="1"/>
  <c r="U33" i="1"/>
  <c r="AE31" i="1"/>
  <c r="AE27" i="1"/>
  <c r="V81" i="1"/>
  <c r="F83" i="1"/>
  <c r="V54" i="1"/>
  <c r="V83" i="1" s="1"/>
  <c r="G81" i="1"/>
  <c r="G59" i="1"/>
  <c r="G88" i="1" s="1"/>
  <c r="W52" i="1"/>
  <c r="C81" i="1"/>
  <c r="C59" i="1"/>
  <c r="O52" i="1"/>
  <c r="O81" i="1" s="1"/>
  <c r="F75" i="1"/>
  <c r="U73" i="1"/>
  <c r="U57" i="1"/>
  <c r="U86" i="1" s="1"/>
  <c r="G86" i="1"/>
  <c r="W57" i="1"/>
  <c r="W86" i="1" s="1"/>
  <c r="C86" i="1"/>
  <c r="O57" i="1"/>
  <c r="O86" i="1" s="1"/>
  <c r="T72" i="1"/>
  <c r="T56" i="1"/>
  <c r="T85" i="1" s="1"/>
  <c r="W71" i="1"/>
  <c r="S71" i="1"/>
  <c r="S55" i="1"/>
  <c r="AE42" i="1"/>
  <c r="V70" i="1"/>
  <c r="W69" i="1"/>
  <c r="S69" i="1"/>
  <c r="AE40" i="1"/>
  <c r="AE69" i="1" s="1"/>
  <c r="S53" i="1"/>
  <c r="V68" i="1"/>
  <c r="V46" i="1"/>
  <c r="T33" i="1"/>
  <c r="F84" i="1"/>
  <c r="V55" i="1"/>
  <c r="V84" i="1" s="1"/>
  <c r="F82" i="1"/>
  <c r="V53" i="1"/>
  <c r="V82" i="1" s="1"/>
  <c r="G75" i="1"/>
  <c r="C75" i="1"/>
  <c r="O46" i="1"/>
  <c r="V73" i="1"/>
  <c r="W72" i="1"/>
  <c r="S72" i="1"/>
  <c r="S56" i="1"/>
  <c r="AE43" i="1"/>
  <c r="V71" i="1"/>
  <c r="U70" i="1"/>
  <c r="U54" i="1"/>
  <c r="U83" i="1" s="1"/>
  <c r="G83" i="1"/>
  <c r="W54" i="1"/>
  <c r="W83" i="1" s="1"/>
  <c r="C83" i="1"/>
  <c r="O54" i="1"/>
  <c r="O83" i="1" s="1"/>
  <c r="T69" i="1"/>
  <c r="T53" i="1"/>
  <c r="T82" i="1" s="1"/>
  <c r="W68" i="1"/>
  <c r="W46" i="1"/>
  <c r="S68" i="1"/>
  <c r="S46" i="1"/>
  <c r="S52" i="1"/>
  <c r="AE39" i="1"/>
  <c r="AE30" i="1"/>
  <c r="W33" i="1"/>
  <c r="S33" i="1"/>
  <c r="AE26" i="1"/>
  <c r="AE29" i="1"/>
  <c r="O33" i="1"/>
  <c r="F59" i="1"/>
  <c r="F88" i="1" s="1"/>
  <c r="D59" i="1"/>
  <c r="D88" i="1" s="1"/>
  <c r="AE68" i="1" l="1"/>
  <c r="S75" i="1"/>
  <c r="AE46" i="1"/>
  <c r="W75" i="1"/>
  <c r="AE72" i="1"/>
  <c r="V75" i="1"/>
  <c r="AE71" i="1"/>
  <c r="C88" i="1"/>
  <c r="O59" i="1"/>
  <c r="O88" i="1" s="1"/>
  <c r="W81" i="1"/>
  <c r="W59" i="1"/>
  <c r="W88" i="1" s="1"/>
  <c r="V59" i="1"/>
  <c r="V88" i="1" s="1"/>
  <c r="U81" i="1"/>
  <c r="U59" i="1"/>
  <c r="U88" i="1" s="1"/>
  <c r="S83" i="1"/>
  <c r="AE54" i="1"/>
  <c r="AE83" i="1" s="1"/>
  <c r="T75" i="1"/>
  <c r="AE73" i="1"/>
  <c r="AE33" i="1"/>
  <c r="S81" i="1"/>
  <c r="S59" i="1"/>
  <c r="AE52" i="1"/>
  <c r="AE81" i="1" s="1"/>
  <c r="S85" i="1"/>
  <c r="AE56" i="1"/>
  <c r="AE85" i="1" s="1"/>
  <c r="O75" i="1"/>
  <c r="S82" i="1"/>
  <c r="AE53" i="1"/>
  <c r="AE82" i="1" s="1"/>
  <c r="S84" i="1"/>
  <c r="AE55" i="1"/>
  <c r="AE84" i="1" s="1"/>
  <c r="U75" i="1"/>
  <c r="AE70" i="1"/>
  <c r="T81" i="1"/>
  <c r="T59" i="1"/>
  <c r="T88" i="1" s="1"/>
  <c r="S86" i="1"/>
  <c r="AE57" i="1"/>
  <c r="AE86" i="1" s="1"/>
  <c r="AE75" i="1" l="1"/>
  <c r="S88" i="1"/>
  <c r="AE59" i="1"/>
  <c r="AE88" i="1" s="1"/>
</calcChain>
</file>

<file path=xl/sharedStrings.xml><?xml version="1.0" encoding="utf-8"?>
<sst xmlns="http://schemas.openxmlformats.org/spreadsheetml/2006/main" count="272" uniqueCount="39">
  <si>
    <t>AUTORIDAD DE FISCALIZACION Y CONTROL SOCIAL DE ELECTRICIDAD</t>
  </si>
  <si>
    <t>ELFEO</t>
  </si>
  <si>
    <t>CONSOLIDADO - CON IMPUESTOS</t>
  </si>
  <si>
    <t>CONSOLIDADO - SIN  IMPUESTOS</t>
  </si>
  <si>
    <t>ESTADISTICAS GESTION 2013</t>
  </si>
  <si>
    <t>NUMERO DE USUARIOS</t>
  </si>
  <si>
    <t>CATEGORIA/MES</t>
  </si>
  <si>
    <t>ENEROA</t>
  </si>
  <si>
    <t>FEBREROA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</si>
  <si>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</si>
  <si>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</si>
  <si>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</si>
  <si>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</si>
  <si>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</si>
  <si>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</si>
  <si>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</si>
  <si>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</si>
  <si>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</si>
  <si>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</si>
  <si>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</si>
  <si>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ENERO</t>
  </si>
  <si>
    <t>FEBRERO</t>
  </si>
  <si>
    <t>RESIDENCIAL</t>
  </si>
  <si>
    <t>GENERAL</t>
  </si>
  <si>
    <t>INDUSTRIAL</t>
  </si>
  <si>
    <t>MINERIA</t>
  </si>
  <si>
    <t>ALUMBRADO PUBLICO</t>
  </si>
  <si>
    <t>OTROS</t>
  </si>
  <si>
    <t>ENERGIA FACTURADA (MWh)</t>
  </si>
  <si>
    <t>ACUMULADO</t>
  </si>
  <si>
    <t>IMPORTE FACTURADO (MBs)</t>
  </si>
  <si>
    <t xml:space="preserve">IMPORTE FACTURADO (MBs) </t>
  </si>
  <si>
    <t xml:space="preserve">IMPORTE FACTURADO (M$Us) </t>
  </si>
  <si>
    <t>TIPO CAMBIO**</t>
  </si>
  <si>
    <t>TARIFA PROMEDIO (cBs/kWh)</t>
  </si>
  <si>
    <t>TARIFA  PROMEDIO (cBs/kWh)</t>
  </si>
  <si>
    <t>PROMEDIO</t>
  </si>
  <si>
    <t>TARIFA PROMEDIO (c$US/kWh)</t>
  </si>
  <si>
    <t>TIPO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</si>
</sst>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_);_(* \(#,##0.0\);_(* &quot;-&quot;??_);_(@_)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b/>
      <sz val="12"/>
      <color indexed="12"/>
      <name val="Century Gothic"/>
      <family val="2"/>
    </font>
    <font>
      <b/>
      <sz val="12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5"/>
      <color theme="1"/>
      <name val="Century Gothic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</cellStyleXfs>
  <cellXfs count="10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centerContinuous"/>
    </xf>
    <xf numFmtId="0" fontId="8" fillId="2" borderId="0" xfId="0" applyFont="1" applyFill="1"/>
    <xf numFmtId="0" fontId="9" fillId="2" borderId="0" xfId="0" applyFont="1" applyFill="1"/>
    <xf numFmtId="164" fontId="3" fillId="2" borderId="0" xfId="0" applyNumberFormat="1" applyFont="1" applyFill="1"/>
    <xf numFmtId="0" fontId="9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0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4" xfId="0" applyFont="1" applyFill="1" applyBorder="1" applyAlignment="1" applyProtection="1">
      <alignment horizontal="left"/>
    </xf>
    <xf numFmtId="164" fontId="3" fillId="2" borderId="0" xfId="0" applyNumberFormat="1" applyFont="1" applyFill="1" applyBorder="1"/>
    <xf numFmtId="164" fontId="4" fillId="2" borderId="4" xfId="1" applyNumberFormat="1" applyFont="1" applyFill="1" applyBorder="1"/>
    <xf numFmtId="164" fontId="4" fillId="2" borderId="0" xfId="0" applyNumberFormat="1" applyFont="1" applyFill="1" applyBorder="1"/>
    <xf numFmtId="0" fontId="4" fillId="2" borderId="5" xfId="0" applyFont="1" applyFill="1" applyBorder="1" applyAlignment="1" applyProtection="1">
      <alignment horizontal="left"/>
    </xf>
    <xf numFmtId="0" fontId="9" fillId="2" borderId="1" xfId="0" applyFont="1" applyFill="1" applyBorder="1"/>
    <xf numFmtId="164" fontId="10" fillId="2" borderId="2" xfId="1" applyNumberFormat="1" applyFont="1" applyFill="1" applyBorder="1"/>
    <xf numFmtId="164" fontId="9" fillId="2" borderId="1" xfId="1" applyNumberFormat="1" applyFont="1" applyFill="1" applyBorder="1"/>
    <xf numFmtId="164" fontId="9" fillId="2" borderId="2" xfId="1" applyNumberFormat="1" applyFont="1" applyFill="1" applyBorder="1"/>
    <xf numFmtId="165" fontId="3" fillId="2" borderId="0" xfId="2" applyNumberFormat="1" applyFont="1" applyFill="1"/>
    <xf numFmtId="164" fontId="4" fillId="2" borderId="0" xfId="0" applyNumberFormat="1" applyFont="1" applyFill="1"/>
    <xf numFmtId="164" fontId="5" fillId="2" borderId="0" xfId="0" applyNumberFormat="1" applyFont="1" applyFill="1"/>
    <xf numFmtId="43" fontId="3" fillId="2" borderId="0" xfId="0" applyNumberFormat="1" applyFont="1" applyFill="1" applyBorder="1"/>
    <xf numFmtId="43" fontId="4" fillId="2" borderId="4" xfId="1" applyNumberFormat="1" applyFont="1" applyFill="1" applyBorder="1" applyProtection="1"/>
    <xf numFmtId="166" fontId="4" fillId="2" borderId="0" xfId="1" applyNumberFormat="1" applyFont="1" applyFill="1"/>
    <xf numFmtId="43" fontId="4" fillId="2" borderId="0" xfId="0" applyNumberFormat="1" applyFont="1" applyFill="1" applyBorder="1"/>
    <xf numFmtId="166" fontId="3" fillId="2" borderId="0" xfId="1" applyNumberFormat="1" applyFont="1" applyFill="1" applyBorder="1"/>
    <xf numFmtId="166" fontId="4" fillId="2" borderId="4" xfId="1" applyNumberFormat="1" applyFont="1" applyFill="1" applyBorder="1" applyProtection="1"/>
    <xf numFmtId="43" fontId="10" fillId="2" borderId="2" xfId="1" applyNumberFormat="1" applyFont="1" applyFill="1" applyBorder="1"/>
    <xf numFmtId="43" fontId="9" fillId="2" borderId="1" xfId="1" applyNumberFormat="1" applyFont="1" applyFill="1" applyBorder="1" applyProtection="1"/>
    <xf numFmtId="43" fontId="9" fillId="2" borderId="2" xfId="1" applyNumberFormat="1" applyFont="1" applyFill="1" applyBorder="1"/>
    <xf numFmtId="166" fontId="3" fillId="2" borderId="0" xfId="1" applyNumberFormat="1" applyFont="1" applyFill="1"/>
    <xf numFmtId="43" fontId="3" fillId="2" borderId="0" xfId="1" applyNumberFormat="1" applyFont="1" applyFill="1"/>
    <xf numFmtId="166" fontId="5" fillId="2" borderId="0" xfId="1" applyNumberFormat="1" applyFont="1" applyFill="1"/>
    <xf numFmtId="43" fontId="4" fillId="2" borderId="0" xfId="1" applyNumberFormat="1" applyFont="1" applyFill="1"/>
    <xf numFmtId="9" fontId="10" fillId="2" borderId="0" xfId="1" applyNumberFormat="1" applyFont="1" applyFill="1"/>
    <xf numFmtId="43" fontId="3" fillId="2" borderId="0" xfId="1" applyNumberFormat="1" applyFont="1" applyFill="1" applyBorder="1" applyProtection="1"/>
    <xf numFmtId="43" fontId="4" fillId="2" borderId="0" xfId="1" applyNumberFormat="1" applyFont="1" applyFill="1" applyBorder="1" applyProtection="1"/>
    <xf numFmtId="164" fontId="3" fillId="2" borderId="0" xfId="1" applyNumberFormat="1" applyFont="1" applyFill="1" applyBorder="1" applyProtection="1"/>
    <xf numFmtId="164" fontId="4" fillId="2" borderId="0" xfId="1" applyNumberFormat="1" applyFont="1" applyFill="1" applyBorder="1" applyProtection="1"/>
    <xf numFmtId="166" fontId="10" fillId="2" borderId="2" xfId="1" applyNumberFormat="1" applyFont="1" applyFill="1" applyBorder="1" applyAlignment="1">
      <alignment horizontal="center"/>
    </xf>
    <xf numFmtId="166" fontId="9" fillId="2" borderId="1" xfId="1" applyNumberFormat="1" applyFont="1" applyFill="1" applyBorder="1" applyAlignment="1">
      <alignment horizontal="center"/>
    </xf>
    <xf numFmtId="166" fontId="9" fillId="2" borderId="2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 applyProtection="1">
      <alignment horizontal="right"/>
    </xf>
    <xf numFmtId="166" fontId="4" fillId="2" borderId="3" xfId="1" applyNumberFormat="1" applyFont="1" applyFill="1" applyBorder="1" applyAlignment="1" applyProtection="1">
      <alignment horizontal="right"/>
    </xf>
    <xf numFmtId="166" fontId="4" fillId="2" borderId="0" xfId="1" applyNumberFormat="1" applyFont="1" applyFill="1" applyBorder="1" applyAlignment="1" applyProtection="1">
      <alignment horizontal="right"/>
    </xf>
    <xf numFmtId="4" fontId="3" fillId="2" borderId="0" xfId="0" applyNumberFormat="1" applyFont="1" applyFill="1" applyBorder="1"/>
    <xf numFmtId="4" fontId="4" fillId="2" borderId="0" xfId="0" applyNumberFormat="1" applyFont="1" applyFill="1" applyBorder="1"/>
    <xf numFmtId="4" fontId="4" fillId="2" borderId="4" xfId="1" applyNumberFormat="1" applyFont="1" applyFill="1" applyBorder="1" applyProtection="1"/>
    <xf numFmtId="4" fontId="3" fillId="2" borderId="0" xfId="1" applyNumberFormat="1" applyFont="1" applyFill="1" applyBorder="1"/>
    <xf numFmtId="4" fontId="3" fillId="2" borderId="0" xfId="0" applyNumberFormat="1" applyFont="1" applyFill="1" applyBorder="1" applyAlignment="1" applyProtection="1">
      <alignment horizontal="right"/>
    </xf>
    <xf numFmtId="4" fontId="10" fillId="2" borderId="2" xfId="1" applyNumberFormat="1" applyFont="1" applyFill="1" applyBorder="1"/>
    <xf numFmtId="4" fontId="9" fillId="2" borderId="2" xfId="1" applyNumberFormat="1" applyFont="1" applyFill="1" applyBorder="1"/>
    <xf numFmtId="4" fontId="9" fillId="2" borderId="1" xfId="1" applyNumberFormat="1" applyFont="1" applyFill="1" applyBorder="1" applyProtection="1"/>
    <xf numFmtId="2" fontId="4" fillId="2" borderId="0" xfId="0" applyNumberFormat="1" applyFont="1" applyFill="1"/>
    <xf numFmtId="0" fontId="9" fillId="2" borderId="1" xfId="0" applyFont="1" applyFill="1" applyBorder="1" applyAlignment="1">
      <alignment horizontal="left"/>
    </xf>
    <xf numFmtId="2" fontId="3" fillId="2" borderId="1" xfId="0" applyNumberFormat="1" applyFont="1" applyFill="1" applyBorder="1"/>
    <xf numFmtId="2" fontId="4" fillId="2" borderId="6" xfId="0" applyNumberFormat="1" applyFont="1" applyFill="1" applyBorder="1"/>
    <xf numFmtId="2" fontId="4" fillId="2" borderId="1" xfId="0" applyNumberFormat="1" applyFont="1" applyFill="1" applyBorder="1"/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6" fontId="11" fillId="2" borderId="0" xfId="1" applyNumberFormat="1" applyFont="1" applyFill="1"/>
    <xf numFmtId="0" fontId="9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4" fillId="2" borderId="7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4" fontId="3" fillId="2" borderId="9" xfId="0" applyNumberFormat="1" applyFont="1" applyFill="1" applyBorder="1"/>
    <xf numFmtId="4" fontId="4" fillId="2" borderId="4" xfId="0" applyNumberFormat="1" applyFont="1" applyFill="1" applyBorder="1"/>
    <xf numFmtId="0" fontId="4" fillId="2" borderId="5" xfId="0" applyFont="1" applyFill="1" applyBorder="1"/>
    <xf numFmtId="4" fontId="3" fillId="2" borderId="10" xfId="0" applyNumberFormat="1" applyFont="1" applyFill="1" applyBorder="1"/>
    <xf numFmtId="4" fontId="3" fillId="2" borderId="11" xfId="0" applyNumberFormat="1" applyFont="1" applyFill="1" applyBorder="1"/>
    <xf numFmtId="4" fontId="4" fillId="2" borderId="5" xfId="0" applyNumberFormat="1" applyFont="1" applyFill="1" applyBorder="1"/>
    <xf numFmtId="4" fontId="4" fillId="2" borderId="11" xfId="0" applyNumberFormat="1" applyFont="1" applyFill="1" applyBorder="1"/>
    <xf numFmtId="0" fontId="9" fillId="2" borderId="6" xfId="0" applyFont="1" applyFill="1" applyBorder="1"/>
    <xf numFmtId="4" fontId="10" fillId="2" borderId="6" xfId="0" applyNumberFormat="1" applyFont="1" applyFill="1" applyBorder="1"/>
    <xf numFmtId="4" fontId="10" fillId="2" borderId="2" xfId="0" applyNumberFormat="1" applyFont="1" applyFill="1" applyBorder="1"/>
    <xf numFmtId="4" fontId="9" fillId="2" borderId="1" xfId="0" applyNumberFormat="1" applyFont="1" applyFill="1" applyBorder="1"/>
    <xf numFmtId="4" fontId="9" fillId="2" borderId="2" xfId="0" applyNumberFormat="1" applyFont="1" applyFill="1" applyBorder="1"/>
    <xf numFmtId="167" fontId="3" fillId="2" borderId="0" xfId="2" applyNumberFormat="1" applyFont="1" applyFill="1"/>
    <xf numFmtId="10" fontId="3" fillId="2" borderId="0" xfId="2" applyNumberFormat="1" applyFont="1" applyFill="1"/>
    <xf numFmtId="4" fontId="3" fillId="2" borderId="7" xfId="0" applyNumberFormat="1" applyFont="1" applyFill="1" applyBorder="1"/>
    <xf numFmtId="4" fontId="3" fillId="2" borderId="8" xfId="0" applyNumberFormat="1" applyFont="1" applyFill="1" applyBorder="1"/>
    <xf numFmtId="10" fontId="5" fillId="2" borderId="0" xfId="0" applyNumberFormat="1" applyFont="1" applyFill="1" applyBorder="1"/>
    <xf numFmtId="10" fontId="4" fillId="2" borderId="0" xfId="0" applyNumberFormat="1" applyFont="1" applyFill="1" applyBorder="1"/>
    <xf numFmtId="10" fontId="3" fillId="2" borderId="0" xfId="0" applyNumberFormat="1" applyFont="1" applyFill="1"/>
    <xf numFmtId="167" fontId="3" fillId="0" borderId="0" xfId="2" applyNumberFormat="1" applyFont="1" applyFill="1"/>
    <xf numFmtId="0" fontId="9" fillId="2" borderId="6" xfId="0" applyFont="1" applyFill="1" applyBorder="1" applyAlignment="1">
      <alignment horizontal="center"/>
    </xf>
    <xf numFmtId="0" fontId="4" fillId="2" borderId="9" xfId="0" applyFont="1" applyFill="1" applyBorder="1"/>
    <xf numFmtId="4" fontId="4" fillId="2" borderId="9" xfId="0" applyNumberFormat="1" applyFont="1" applyFill="1" applyBorder="1"/>
    <xf numFmtId="4" fontId="4" fillId="2" borderId="10" xfId="0" applyNumberFormat="1" applyFont="1" applyFill="1" applyBorder="1"/>
    <xf numFmtId="4" fontId="9" fillId="2" borderId="6" xfId="0" applyNumberFormat="1" applyFont="1" applyFill="1" applyBorder="1"/>
  </cellXfs>
  <cellStyles count="5">
    <cellStyle name="Millares" xfId="1" builtinId="3"/>
    <cellStyle name="Normal" xfId="0" builtinId="0"/>
    <cellStyle name="Normal 2" xfId="3"/>
    <cellStyle name="Normal 3" xfId="4"/>
    <cellStyle name="Porcentaje" xfId="2" builtinId="5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ELFEO\ELFEO%20REPORTE%20ISE%20210%20(GESTION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OMPRAS"/>
      <sheetName val="MWh"/>
      <sheetName val="codigos"/>
      <sheetName val="BDD"/>
      <sheetName val="BDD_COMPRAS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B4_PD-R-BT</v>
          </cell>
          <cell r="B3" t="str">
            <v>aRESIDENCIAL</v>
          </cell>
        </row>
        <row r="4">
          <cell r="A4" t="str">
            <v>B4R_PD-R-BT</v>
          </cell>
          <cell r="B4" t="str">
            <v>aRESIDENCIAL</v>
          </cell>
        </row>
        <row r="5">
          <cell r="A5" t="str">
            <v>G1_PD-G-BT</v>
          </cell>
          <cell r="B5" t="str">
            <v>bGENERAL</v>
          </cell>
        </row>
        <row r="6">
          <cell r="A6" t="str">
            <v>G1R_PD-G-BT</v>
          </cell>
          <cell r="B6" t="str">
            <v>bGENERAL</v>
          </cell>
        </row>
        <row r="7">
          <cell r="A7" t="str">
            <v>G2_PD-G-BT</v>
          </cell>
          <cell r="B7" t="str">
            <v>bGENERAL</v>
          </cell>
        </row>
        <row r="8">
          <cell r="A8" t="str">
            <v>D_PD-G-BT</v>
          </cell>
          <cell r="B8" t="str">
            <v>cINDUSTRIAL</v>
          </cell>
        </row>
        <row r="9">
          <cell r="A9" t="str">
            <v>E_PD-G-BT</v>
          </cell>
          <cell r="B9" t="str">
            <v>cINDUSTRIAL</v>
          </cell>
        </row>
        <row r="10">
          <cell r="A10" t="str">
            <v>AP_PD-AP-BT</v>
          </cell>
          <cell r="B10" t="str">
            <v>eALUMBRADO PUBLICO</v>
          </cell>
        </row>
        <row r="11">
          <cell r="A11" t="str">
            <v>APR_PD-AP-BT</v>
          </cell>
          <cell r="B11" t="str">
            <v>eALUMBRADO PUBLICO</v>
          </cell>
        </row>
        <row r="12">
          <cell r="A12" t="str">
            <v>G_PD-G-BT</v>
          </cell>
          <cell r="B12" t="str">
            <v>bGENERAL</v>
          </cell>
        </row>
        <row r="13">
          <cell r="A13" t="str">
            <v>MIC_PD-G-BT</v>
          </cell>
          <cell r="B13" t="str">
            <v>dMINERIA</v>
          </cell>
        </row>
        <row r="14">
          <cell r="A14" t="str">
            <v>B4_MD-BT</v>
          </cell>
          <cell r="B14" t="str">
            <v>aRESIDENCIAL</v>
          </cell>
        </row>
        <row r="15">
          <cell r="A15" t="str">
            <v>G2_MD-BT</v>
          </cell>
          <cell r="B15" t="str">
            <v>bGENERAL</v>
          </cell>
        </row>
        <row r="16">
          <cell r="A16" t="str">
            <v>D_MD-BT</v>
          </cell>
          <cell r="B16" t="str">
            <v>cINDUSTRIAL</v>
          </cell>
        </row>
        <row r="17">
          <cell r="A17" t="str">
            <v>E_MD-BT</v>
          </cell>
          <cell r="B17" t="str">
            <v>cINDUSTRIAL</v>
          </cell>
        </row>
        <row r="18">
          <cell r="A18" t="str">
            <v>PII_MD-BT</v>
          </cell>
          <cell r="B18" t="str">
            <v>fOTROS</v>
          </cell>
        </row>
        <row r="19">
          <cell r="A19" t="str">
            <v>G_MD-BT</v>
          </cell>
          <cell r="B19" t="str">
            <v>bGENERAL</v>
          </cell>
        </row>
        <row r="20">
          <cell r="A20" t="str">
            <v>E_GD-BT</v>
          </cell>
          <cell r="B20" t="str">
            <v>cINDUSTRIAL</v>
          </cell>
        </row>
        <row r="21">
          <cell r="A21" t="str">
            <v>MIC_GD-BT</v>
          </cell>
          <cell r="B21" t="str">
            <v>dMINERIA</v>
          </cell>
        </row>
        <row r="22">
          <cell r="A22" t="str">
            <v>SUB-TOTAL BT</v>
          </cell>
          <cell r="B22" t="str">
            <v>-</v>
          </cell>
        </row>
        <row r="23">
          <cell r="A23" t="str">
            <v>MEDIA TENSION</v>
          </cell>
          <cell r="B23" t="str">
            <v>-</v>
          </cell>
        </row>
        <row r="24">
          <cell r="A24" t="str">
            <v>B4_PD-R-MT</v>
          </cell>
          <cell r="B24" t="str">
            <v>aRESIDENCIAL</v>
          </cell>
        </row>
        <row r="25">
          <cell r="A25" t="str">
            <v>B4R_PD-R-MT</v>
          </cell>
          <cell r="B25" t="str">
            <v>aRESIDENCIAL</v>
          </cell>
        </row>
        <row r="26">
          <cell r="A26" t="str">
            <v>G1_PD-G-MT</v>
          </cell>
          <cell r="B26" t="str">
            <v>bGENERAL</v>
          </cell>
        </row>
        <row r="27">
          <cell r="A27" t="str">
            <v>G1R_PD-G-MT</v>
          </cell>
          <cell r="B27" t="str">
            <v>bGENERAL</v>
          </cell>
        </row>
        <row r="28">
          <cell r="A28" t="str">
            <v>G2_PD-G-MT</v>
          </cell>
          <cell r="B28" t="str">
            <v>bGENERAL</v>
          </cell>
        </row>
        <row r="29">
          <cell r="A29" t="str">
            <v>D_PD-G-MT</v>
          </cell>
          <cell r="B29" t="str">
            <v>cINDUSTRIAL</v>
          </cell>
        </row>
        <row r="30">
          <cell r="A30" t="str">
            <v>E_PD-G-MT</v>
          </cell>
          <cell r="B30" t="str">
            <v>cINDUSTRIAL</v>
          </cell>
        </row>
        <row r="31">
          <cell r="A31" t="str">
            <v>G_PD-G-MT</v>
          </cell>
          <cell r="B31" t="str">
            <v>bGENERAL</v>
          </cell>
        </row>
        <row r="32">
          <cell r="A32" t="str">
            <v>MII_PD-G-MT</v>
          </cell>
          <cell r="B32" t="str">
            <v>dMINERIA</v>
          </cell>
        </row>
        <row r="33">
          <cell r="A33" t="str">
            <v>PI_PD-R-MT</v>
          </cell>
          <cell r="B33" t="str">
            <v>fOTROS</v>
          </cell>
        </row>
        <row r="34">
          <cell r="A34" t="str">
            <v>PII_PD-R-MT</v>
          </cell>
          <cell r="B34" t="str">
            <v>fOTROS</v>
          </cell>
        </row>
        <row r="35">
          <cell r="A35" t="str">
            <v>MIA_PD-G-MT</v>
          </cell>
          <cell r="B35" t="str">
            <v>dMINERIA</v>
          </cell>
        </row>
        <row r="36">
          <cell r="A36" t="str">
            <v>MIC_PD-G-MT</v>
          </cell>
          <cell r="B36" t="str">
            <v>dMINERIA</v>
          </cell>
        </row>
        <row r="37">
          <cell r="A37" t="str">
            <v>PA_PD-R-MT</v>
          </cell>
          <cell r="B37" t="str">
            <v>fOTROS</v>
          </cell>
        </row>
        <row r="38">
          <cell r="A38" t="str">
            <v>PC_PD-R-MT</v>
          </cell>
          <cell r="B38" t="str">
            <v>fOTROS</v>
          </cell>
        </row>
        <row r="39">
          <cell r="A39" t="str">
            <v>B4_MD-MT</v>
          </cell>
          <cell r="B39" t="str">
            <v>aRESIDENCIAL</v>
          </cell>
        </row>
        <row r="40">
          <cell r="A40" t="str">
            <v>G2_MD-MT</v>
          </cell>
          <cell r="B40" t="str">
            <v>bGENERAL</v>
          </cell>
        </row>
        <row r="41">
          <cell r="A41" t="str">
            <v>D_MD-MT</v>
          </cell>
          <cell r="B41" t="str">
            <v>cINDUSTRIAL</v>
          </cell>
        </row>
        <row r="42">
          <cell r="A42" t="str">
            <v>E_MD-MT</v>
          </cell>
          <cell r="B42" t="str">
            <v>cINDUSTRIAL</v>
          </cell>
        </row>
        <row r="43">
          <cell r="A43" t="str">
            <v>MI_MD-MT</v>
          </cell>
          <cell r="B43" t="str">
            <v>dMINERIA</v>
          </cell>
        </row>
        <row r="44">
          <cell r="A44" t="str">
            <v>PI_MD-MT</v>
          </cell>
          <cell r="B44" t="str">
            <v>fOTROS</v>
          </cell>
        </row>
        <row r="45">
          <cell r="A45" t="str">
            <v>PII_MD-MT</v>
          </cell>
          <cell r="B45" t="str">
            <v>fOTROS</v>
          </cell>
        </row>
        <row r="46">
          <cell r="A46" t="str">
            <v>G_MD-MT</v>
          </cell>
          <cell r="B46" t="str">
            <v>bGENERAL</v>
          </cell>
        </row>
        <row r="47">
          <cell r="A47" t="str">
            <v>MIC_MD-MT</v>
          </cell>
          <cell r="B47" t="str">
            <v>dMINERIA</v>
          </cell>
        </row>
        <row r="48">
          <cell r="A48" t="str">
            <v>PA_MD-MT</v>
          </cell>
          <cell r="B48" t="str">
            <v>fOTROS</v>
          </cell>
        </row>
        <row r="49">
          <cell r="A49" t="str">
            <v>PC_MD-MT</v>
          </cell>
          <cell r="B49" t="str">
            <v>fOTROS</v>
          </cell>
        </row>
        <row r="50">
          <cell r="A50" t="str">
            <v>B4_GD-MT</v>
          </cell>
          <cell r="B50" t="str">
            <v>aRESIDENCIAL</v>
          </cell>
        </row>
        <row r="51">
          <cell r="A51" t="str">
            <v>G2_GD-MT</v>
          </cell>
          <cell r="B51" t="str">
            <v>bGENERAL</v>
          </cell>
        </row>
        <row r="52">
          <cell r="A52" t="str">
            <v>D_GD-MT</v>
          </cell>
          <cell r="B52" t="str">
            <v>cINDUSTRIAL</v>
          </cell>
        </row>
        <row r="53">
          <cell r="A53" t="str">
            <v>E_GD-MT</v>
          </cell>
          <cell r="B53" t="str">
            <v>cINDUSTRIAL</v>
          </cell>
        </row>
        <row r="54">
          <cell r="A54" t="str">
            <v>MI_GD-MT</v>
          </cell>
          <cell r="B54" t="str">
            <v>dMINERIA</v>
          </cell>
        </row>
        <row r="55">
          <cell r="A55" t="str">
            <v>PI_GD-MT</v>
          </cell>
          <cell r="B55" t="str">
            <v>fOTROS</v>
          </cell>
        </row>
        <row r="56">
          <cell r="A56" t="str">
            <v>PII_GD-MT</v>
          </cell>
          <cell r="B56" t="str">
            <v>fOTROS</v>
          </cell>
        </row>
        <row r="57">
          <cell r="A57" t="str">
            <v>G_GD-MT</v>
          </cell>
          <cell r="B57" t="str">
            <v>bGENERAL</v>
          </cell>
        </row>
        <row r="58">
          <cell r="A58" t="str">
            <v>TESA_GD-MT</v>
          </cell>
          <cell r="B58" t="str">
            <v>cINDUSTRIAL</v>
          </cell>
        </row>
        <row r="59">
          <cell r="A59" t="str">
            <v>MIA_GD-MT</v>
          </cell>
          <cell r="B59" t="str">
            <v>dMINERIA</v>
          </cell>
        </row>
        <row r="60">
          <cell r="A60" t="str">
            <v>MIB_GD-MT</v>
          </cell>
          <cell r="B60" t="str">
            <v>dMINERIA</v>
          </cell>
        </row>
        <row r="61">
          <cell r="A61" t="str">
            <v>MIC_GD-MT</v>
          </cell>
          <cell r="B61" t="str">
            <v>dMINERIA</v>
          </cell>
        </row>
        <row r="62">
          <cell r="A62" t="str">
            <v>PA_GD-MT</v>
          </cell>
          <cell r="B62" t="str">
            <v>fOTROS</v>
          </cell>
        </row>
        <row r="63">
          <cell r="A63" t="str">
            <v>PB_GD-MT</v>
          </cell>
          <cell r="B63" t="str">
            <v>fOTROS</v>
          </cell>
        </row>
        <row r="64">
          <cell r="A64" t="str">
            <v>PC_GD-MT</v>
          </cell>
          <cell r="B64" t="str">
            <v>fOTROS</v>
          </cell>
        </row>
        <row r="65">
          <cell r="A65" t="str">
            <v>SUB-TOTAL MT</v>
          </cell>
          <cell r="B65" t="str">
            <v>-</v>
          </cell>
        </row>
        <row r="66">
          <cell r="A66" t="str">
            <v>TOTAL GENERAL</v>
          </cell>
          <cell r="B66" t="str">
            <v>-</v>
          </cell>
        </row>
        <row r="67">
          <cell r="A67" t="str">
            <v>B2_PD-R-BT</v>
          </cell>
          <cell r="B67" t="str">
            <v>aRESIDENCIAL</v>
          </cell>
        </row>
        <row r="68">
          <cell r="A68" t="str">
            <v>SC_PD-P-BT</v>
          </cell>
          <cell r="B68" t="str">
            <v>gSEGURIDAD CIUDADANA</v>
          </cell>
        </row>
      </sheetData>
      <sheetData sheetId="4">
        <row r="33">
          <cell r="Z33">
            <v>72602</v>
          </cell>
          <cell r="AA33">
            <v>72983</v>
          </cell>
          <cell r="AB33">
            <v>73191</v>
          </cell>
          <cell r="AC33">
            <v>73495</v>
          </cell>
          <cell r="AD33">
            <v>73971</v>
          </cell>
        </row>
        <row r="34">
          <cell r="Z34">
            <v>6816</v>
          </cell>
          <cell r="AA34">
            <v>6837</v>
          </cell>
          <cell r="AB34">
            <v>6869</v>
          </cell>
          <cell r="AC34">
            <v>6888</v>
          </cell>
          <cell r="AD34">
            <v>6917</v>
          </cell>
        </row>
        <row r="35">
          <cell r="Z35">
            <v>274</v>
          </cell>
          <cell r="AA35">
            <v>274</v>
          </cell>
          <cell r="AB35">
            <v>274</v>
          </cell>
          <cell r="AC35">
            <v>275</v>
          </cell>
          <cell r="AD35">
            <v>282</v>
          </cell>
        </row>
        <row r="36">
          <cell r="Z36">
            <v>63</v>
          </cell>
          <cell r="AA36">
            <v>63</v>
          </cell>
          <cell r="AB36">
            <v>63</v>
          </cell>
          <cell r="AC36">
            <v>66</v>
          </cell>
          <cell r="AD36">
            <v>65</v>
          </cell>
        </row>
        <row r="37">
          <cell r="Z37">
            <v>51</v>
          </cell>
          <cell r="AA37">
            <v>51</v>
          </cell>
          <cell r="AB37">
            <v>51</v>
          </cell>
          <cell r="AC37">
            <v>51</v>
          </cell>
          <cell r="AD37">
            <v>52</v>
          </cell>
        </row>
        <row r="38">
          <cell r="Z38">
            <v>148</v>
          </cell>
          <cell r="AA38">
            <v>148</v>
          </cell>
          <cell r="AB38">
            <v>148</v>
          </cell>
          <cell r="AC38">
            <v>146</v>
          </cell>
          <cell r="AD38">
            <v>147</v>
          </cell>
        </row>
        <row r="40">
          <cell r="Z40">
            <v>6541.5090000002956</v>
          </cell>
          <cell r="AA40">
            <v>6240.2229999999727</v>
          </cell>
          <cell r="AB40">
            <v>5928.1349999999711</v>
          </cell>
          <cell r="AC40">
            <v>6454.6509999999616</v>
          </cell>
          <cell r="AD40">
            <v>6581.7999999999756</v>
          </cell>
        </row>
        <row r="41">
          <cell r="Z41">
            <v>2146.7899999999959</v>
          </cell>
          <cell r="AA41">
            <v>2048.3109999999951</v>
          </cell>
          <cell r="AB41">
            <v>1993.7029999999986</v>
          </cell>
          <cell r="AC41">
            <v>2166.0089999999987</v>
          </cell>
          <cell r="AD41">
            <v>2238.873</v>
          </cell>
        </row>
        <row r="42">
          <cell r="Z42">
            <v>7023.304000000001</v>
          </cell>
          <cell r="AA42">
            <v>6170.8549999999987</v>
          </cell>
          <cell r="AB42">
            <v>7149.5710000000017</v>
          </cell>
          <cell r="AC42">
            <v>7317.9829999999993</v>
          </cell>
          <cell r="AD42">
            <v>7218.2880000000005</v>
          </cell>
        </row>
        <row r="43">
          <cell r="Z43">
            <v>10799.523999999999</v>
          </cell>
          <cell r="AA43">
            <v>8953.6550000000007</v>
          </cell>
          <cell r="AB43">
            <v>11375.488000000001</v>
          </cell>
          <cell r="AC43">
            <v>11801.333000000001</v>
          </cell>
          <cell r="AD43">
            <v>9622.1550000000025</v>
          </cell>
        </row>
        <row r="44">
          <cell r="Z44">
            <v>1453.1849999999999</v>
          </cell>
          <cell r="AA44">
            <v>1382.278</v>
          </cell>
          <cell r="AB44">
            <v>1452.923</v>
          </cell>
          <cell r="AC44">
            <v>1622.2529999999999</v>
          </cell>
          <cell r="AD44">
            <v>1636.1920000000002</v>
          </cell>
        </row>
        <row r="45">
          <cell r="Z45">
            <v>5328.0910000000003</v>
          </cell>
          <cell r="AA45">
            <v>4706.7089999999989</v>
          </cell>
          <cell r="AB45">
            <v>5040.1849999999986</v>
          </cell>
          <cell r="AC45">
            <v>5286.7179999999998</v>
          </cell>
          <cell r="AD45">
            <v>5904.3060000000005</v>
          </cell>
        </row>
        <row r="47">
          <cell r="Z47">
            <v>4095091.3100004331</v>
          </cell>
          <cell r="AA47">
            <v>3951786.0999999624</v>
          </cell>
          <cell r="AB47">
            <v>3802067.3999993657</v>
          </cell>
          <cell r="AC47">
            <v>4093793.3999999268</v>
          </cell>
          <cell r="AD47">
            <v>4193346.599999866</v>
          </cell>
        </row>
        <row r="48">
          <cell r="Z48">
            <v>1709093.1700000109</v>
          </cell>
          <cell r="AA48">
            <v>1651830.3600000041</v>
          </cell>
          <cell r="AB48">
            <v>1616380.9000000127</v>
          </cell>
          <cell r="AC48">
            <v>1756791.5999999868</v>
          </cell>
          <cell r="AD48">
            <v>1834270.6</v>
          </cell>
        </row>
        <row r="49">
          <cell r="Z49">
            <v>2579034.1799999997</v>
          </cell>
          <cell r="AA49">
            <v>2415411.5099999998</v>
          </cell>
          <cell r="AB49">
            <v>2650373.5000000005</v>
          </cell>
          <cell r="AC49">
            <v>2712089.7000000007</v>
          </cell>
          <cell r="AD49">
            <v>2780379.8000000003</v>
          </cell>
        </row>
        <row r="50">
          <cell r="Z50">
            <v>4175615.2600000002</v>
          </cell>
          <cell r="AA50">
            <v>3967562.69</v>
          </cell>
          <cell r="AB50">
            <v>4334281.5999999996</v>
          </cell>
          <cell r="AC50">
            <v>4459661.2</v>
          </cell>
          <cell r="AD50">
            <v>4282392.5</v>
          </cell>
        </row>
        <row r="51">
          <cell r="Z51">
            <v>1150166.6199999999</v>
          </cell>
          <cell r="AA51">
            <v>1096499.5000000005</v>
          </cell>
          <cell r="AB51">
            <v>1155836.1000000001</v>
          </cell>
          <cell r="AC51">
            <v>1294649.0999999996</v>
          </cell>
          <cell r="AD51">
            <v>1312844.0999999999</v>
          </cell>
        </row>
        <row r="52">
          <cell r="Z52">
            <v>1640263</v>
          </cell>
          <cell r="AA52">
            <v>1535814.0300000003</v>
          </cell>
          <cell r="AB52">
            <v>1603503.8000000005</v>
          </cell>
          <cell r="AC52">
            <v>1664502.9</v>
          </cell>
          <cell r="AD52">
            <v>1788135.8999999997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AE90"/>
  <sheetViews>
    <sheetView tabSelected="1" workbookViewId="0">
      <selection activeCell="B3" sqref="B3"/>
    </sheetView>
  </sheetViews>
  <sheetFormatPr baseColWidth="10" defaultRowHeight="13.5" x14ac:dyDescent="0.25"/>
  <cols>
    <col min="1" max="1" width="1.28515625" style="3" customWidth="1"/>
    <col min="2" max="2" width="23.42578125" style="3" customWidth="1"/>
    <col min="3" max="14" width="12.7109375" style="2" customWidth="1"/>
    <col min="15" max="15" width="12.7109375" style="3" customWidth="1"/>
    <col min="16" max="16" width="4" style="3" customWidth="1"/>
    <col min="17" max="17" width="4.140625" style="3" customWidth="1"/>
    <col min="18" max="18" width="21" style="3" customWidth="1"/>
    <col min="19" max="19" width="13.28515625" style="4" customWidth="1"/>
    <col min="20" max="21" width="11.42578125" style="4"/>
    <col min="22" max="30" width="11.42578125" style="3"/>
    <col min="31" max="31" width="12.7109375" style="3" customWidth="1"/>
    <col min="32" max="256" width="11.42578125" style="3"/>
    <col min="257" max="257" width="1.28515625" style="3" customWidth="1"/>
    <col min="258" max="258" width="23.42578125" style="3" customWidth="1"/>
    <col min="259" max="271" width="12.7109375" style="3" customWidth="1"/>
    <col min="272" max="272" width="4" style="3" customWidth="1"/>
    <col min="273" max="273" width="4.140625" style="3" customWidth="1"/>
    <col min="274" max="274" width="21" style="3" customWidth="1"/>
    <col min="275" max="275" width="13.28515625" style="3" customWidth="1"/>
    <col min="276" max="286" width="11.42578125" style="3"/>
    <col min="287" max="287" width="12.7109375" style="3" customWidth="1"/>
    <col min="288" max="512" width="11.42578125" style="3"/>
    <col min="513" max="513" width="1.28515625" style="3" customWidth="1"/>
    <col min="514" max="514" width="23.42578125" style="3" customWidth="1"/>
    <col min="515" max="527" width="12.7109375" style="3" customWidth="1"/>
    <col min="528" max="528" width="4" style="3" customWidth="1"/>
    <col min="529" max="529" width="4.140625" style="3" customWidth="1"/>
    <col min="530" max="530" width="21" style="3" customWidth="1"/>
    <col min="531" max="531" width="13.28515625" style="3" customWidth="1"/>
    <col min="532" max="542" width="11.42578125" style="3"/>
    <col min="543" max="543" width="12.7109375" style="3" customWidth="1"/>
    <col min="544" max="768" width="11.42578125" style="3"/>
    <col min="769" max="769" width="1.28515625" style="3" customWidth="1"/>
    <col min="770" max="770" width="23.42578125" style="3" customWidth="1"/>
    <col min="771" max="783" width="12.7109375" style="3" customWidth="1"/>
    <col min="784" max="784" width="4" style="3" customWidth="1"/>
    <col min="785" max="785" width="4.140625" style="3" customWidth="1"/>
    <col min="786" max="786" width="21" style="3" customWidth="1"/>
    <col min="787" max="787" width="13.28515625" style="3" customWidth="1"/>
    <col min="788" max="798" width="11.42578125" style="3"/>
    <col min="799" max="799" width="12.7109375" style="3" customWidth="1"/>
    <col min="800" max="1024" width="11.42578125" style="3"/>
    <col min="1025" max="1025" width="1.28515625" style="3" customWidth="1"/>
    <col min="1026" max="1026" width="23.42578125" style="3" customWidth="1"/>
    <col min="1027" max="1039" width="12.7109375" style="3" customWidth="1"/>
    <col min="1040" max="1040" width="4" style="3" customWidth="1"/>
    <col min="1041" max="1041" width="4.140625" style="3" customWidth="1"/>
    <col min="1042" max="1042" width="21" style="3" customWidth="1"/>
    <col min="1043" max="1043" width="13.28515625" style="3" customWidth="1"/>
    <col min="1044" max="1054" width="11.42578125" style="3"/>
    <col min="1055" max="1055" width="12.7109375" style="3" customWidth="1"/>
    <col min="1056" max="1280" width="11.42578125" style="3"/>
    <col min="1281" max="1281" width="1.28515625" style="3" customWidth="1"/>
    <col min="1282" max="1282" width="23.42578125" style="3" customWidth="1"/>
    <col min="1283" max="1295" width="12.7109375" style="3" customWidth="1"/>
    <col min="1296" max="1296" width="4" style="3" customWidth="1"/>
    <col min="1297" max="1297" width="4.140625" style="3" customWidth="1"/>
    <col min="1298" max="1298" width="21" style="3" customWidth="1"/>
    <col min="1299" max="1299" width="13.28515625" style="3" customWidth="1"/>
    <col min="1300" max="1310" width="11.42578125" style="3"/>
    <col min="1311" max="1311" width="12.7109375" style="3" customWidth="1"/>
    <col min="1312" max="1536" width="11.42578125" style="3"/>
    <col min="1537" max="1537" width="1.28515625" style="3" customWidth="1"/>
    <col min="1538" max="1538" width="23.42578125" style="3" customWidth="1"/>
    <col min="1539" max="1551" width="12.7109375" style="3" customWidth="1"/>
    <col min="1552" max="1552" width="4" style="3" customWidth="1"/>
    <col min="1553" max="1553" width="4.140625" style="3" customWidth="1"/>
    <col min="1554" max="1554" width="21" style="3" customWidth="1"/>
    <col min="1555" max="1555" width="13.28515625" style="3" customWidth="1"/>
    <col min="1556" max="1566" width="11.42578125" style="3"/>
    <col min="1567" max="1567" width="12.7109375" style="3" customWidth="1"/>
    <col min="1568" max="1792" width="11.42578125" style="3"/>
    <col min="1793" max="1793" width="1.28515625" style="3" customWidth="1"/>
    <col min="1794" max="1794" width="23.42578125" style="3" customWidth="1"/>
    <col min="1795" max="1807" width="12.7109375" style="3" customWidth="1"/>
    <col min="1808" max="1808" width="4" style="3" customWidth="1"/>
    <col min="1809" max="1809" width="4.140625" style="3" customWidth="1"/>
    <col min="1810" max="1810" width="21" style="3" customWidth="1"/>
    <col min="1811" max="1811" width="13.28515625" style="3" customWidth="1"/>
    <col min="1812" max="1822" width="11.42578125" style="3"/>
    <col min="1823" max="1823" width="12.7109375" style="3" customWidth="1"/>
    <col min="1824" max="2048" width="11.42578125" style="3"/>
    <col min="2049" max="2049" width="1.28515625" style="3" customWidth="1"/>
    <col min="2050" max="2050" width="23.42578125" style="3" customWidth="1"/>
    <col min="2051" max="2063" width="12.7109375" style="3" customWidth="1"/>
    <col min="2064" max="2064" width="4" style="3" customWidth="1"/>
    <col min="2065" max="2065" width="4.140625" style="3" customWidth="1"/>
    <col min="2066" max="2066" width="21" style="3" customWidth="1"/>
    <col min="2067" max="2067" width="13.28515625" style="3" customWidth="1"/>
    <col min="2068" max="2078" width="11.42578125" style="3"/>
    <col min="2079" max="2079" width="12.7109375" style="3" customWidth="1"/>
    <col min="2080" max="2304" width="11.42578125" style="3"/>
    <col min="2305" max="2305" width="1.28515625" style="3" customWidth="1"/>
    <col min="2306" max="2306" width="23.42578125" style="3" customWidth="1"/>
    <col min="2307" max="2319" width="12.7109375" style="3" customWidth="1"/>
    <col min="2320" max="2320" width="4" style="3" customWidth="1"/>
    <col min="2321" max="2321" width="4.140625" style="3" customWidth="1"/>
    <col min="2322" max="2322" width="21" style="3" customWidth="1"/>
    <col min="2323" max="2323" width="13.28515625" style="3" customWidth="1"/>
    <col min="2324" max="2334" width="11.42578125" style="3"/>
    <col min="2335" max="2335" width="12.7109375" style="3" customWidth="1"/>
    <col min="2336" max="2560" width="11.42578125" style="3"/>
    <col min="2561" max="2561" width="1.28515625" style="3" customWidth="1"/>
    <col min="2562" max="2562" width="23.42578125" style="3" customWidth="1"/>
    <col min="2563" max="2575" width="12.7109375" style="3" customWidth="1"/>
    <col min="2576" max="2576" width="4" style="3" customWidth="1"/>
    <col min="2577" max="2577" width="4.140625" style="3" customWidth="1"/>
    <col min="2578" max="2578" width="21" style="3" customWidth="1"/>
    <col min="2579" max="2579" width="13.28515625" style="3" customWidth="1"/>
    <col min="2580" max="2590" width="11.42578125" style="3"/>
    <col min="2591" max="2591" width="12.7109375" style="3" customWidth="1"/>
    <col min="2592" max="2816" width="11.42578125" style="3"/>
    <col min="2817" max="2817" width="1.28515625" style="3" customWidth="1"/>
    <col min="2818" max="2818" width="23.42578125" style="3" customWidth="1"/>
    <col min="2819" max="2831" width="12.7109375" style="3" customWidth="1"/>
    <col min="2832" max="2832" width="4" style="3" customWidth="1"/>
    <col min="2833" max="2833" width="4.140625" style="3" customWidth="1"/>
    <col min="2834" max="2834" width="21" style="3" customWidth="1"/>
    <col min="2835" max="2835" width="13.28515625" style="3" customWidth="1"/>
    <col min="2836" max="2846" width="11.42578125" style="3"/>
    <col min="2847" max="2847" width="12.7109375" style="3" customWidth="1"/>
    <col min="2848" max="3072" width="11.42578125" style="3"/>
    <col min="3073" max="3073" width="1.28515625" style="3" customWidth="1"/>
    <col min="3074" max="3074" width="23.42578125" style="3" customWidth="1"/>
    <col min="3075" max="3087" width="12.7109375" style="3" customWidth="1"/>
    <col min="3088" max="3088" width="4" style="3" customWidth="1"/>
    <col min="3089" max="3089" width="4.140625" style="3" customWidth="1"/>
    <col min="3090" max="3090" width="21" style="3" customWidth="1"/>
    <col min="3091" max="3091" width="13.28515625" style="3" customWidth="1"/>
    <col min="3092" max="3102" width="11.42578125" style="3"/>
    <col min="3103" max="3103" width="12.7109375" style="3" customWidth="1"/>
    <col min="3104" max="3328" width="11.42578125" style="3"/>
    <col min="3329" max="3329" width="1.28515625" style="3" customWidth="1"/>
    <col min="3330" max="3330" width="23.42578125" style="3" customWidth="1"/>
    <col min="3331" max="3343" width="12.7109375" style="3" customWidth="1"/>
    <col min="3344" max="3344" width="4" style="3" customWidth="1"/>
    <col min="3345" max="3345" width="4.140625" style="3" customWidth="1"/>
    <col min="3346" max="3346" width="21" style="3" customWidth="1"/>
    <col min="3347" max="3347" width="13.28515625" style="3" customWidth="1"/>
    <col min="3348" max="3358" width="11.42578125" style="3"/>
    <col min="3359" max="3359" width="12.7109375" style="3" customWidth="1"/>
    <col min="3360" max="3584" width="11.42578125" style="3"/>
    <col min="3585" max="3585" width="1.28515625" style="3" customWidth="1"/>
    <col min="3586" max="3586" width="23.42578125" style="3" customWidth="1"/>
    <col min="3587" max="3599" width="12.7109375" style="3" customWidth="1"/>
    <col min="3600" max="3600" width="4" style="3" customWidth="1"/>
    <col min="3601" max="3601" width="4.140625" style="3" customWidth="1"/>
    <col min="3602" max="3602" width="21" style="3" customWidth="1"/>
    <col min="3603" max="3603" width="13.28515625" style="3" customWidth="1"/>
    <col min="3604" max="3614" width="11.42578125" style="3"/>
    <col min="3615" max="3615" width="12.7109375" style="3" customWidth="1"/>
    <col min="3616" max="3840" width="11.42578125" style="3"/>
    <col min="3841" max="3841" width="1.28515625" style="3" customWidth="1"/>
    <col min="3842" max="3842" width="23.42578125" style="3" customWidth="1"/>
    <col min="3843" max="3855" width="12.7109375" style="3" customWidth="1"/>
    <col min="3856" max="3856" width="4" style="3" customWidth="1"/>
    <col min="3857" max="3857" width="4.140625" style="3" customWidth="1"/>
    <col min="3858" max="3858" width="21" style="3" customWidth="1"/>
    <col min="3859" max="3859" width="13.28515625" style="3" customWidth="1"/>
    <col min="3860" max="3870" width="11.42578125" style="3"/>
    <col min="3871" max="3871" width="12.7109375" style="3" customWidth="1"/>
    <col min="3872" max="4096" width="11.42578125" style="3"/>
    <col min="4097" max="4097" width="1.28515625" style="3" customWidth="1"/>
    <col min="4098" max="4098" width="23.42578125" style="3" customWidth="1"/>
    <col min="4099" max="4111" width="12.7109375" style="3" customWidth="1"/>
    <col min="4112" max="4112" width="4" style="3" customWidth="1"/>
    <col min="4113" max="4113" width="4.140625" style="3" customWidth="1"/>
    <col min="4114" max="4114" width="21" style="3" customWidth="1"/>
    <col min="4115" max="4115" width="13.28515625" style="3" customWidth="1"/>
    <col min="4116" max="4126" width="11.42578125" style="3"/>
    <col min="4127" max="4127" width="12.7109375" style="3" customWidth="1"/>
    <col min="4128" max="4352" width="11.42578125" style="3"/>
    <col min="4353" max="4353" width="1.28515625" style="3" customWidth="1"/>
    <col min="4354" max="4354" width="23.42578125" style="3" customWidth="1"/>
    <col min="4355" max="4367" width="12.7109375" style="3" customWidth="1"/>
    <col min="4368" max="4368" width="4" style="3" customWidth="1"/>
    <col min="4369" max="4369" width="4.140625" style="3" customWidth="1"/>
    <col min="4370" max="4370" width="21" style="3" customWidth="1"/>
    <col min="4371" max="4371" width="13.28515625" style="3" customWidth="1"/>
    <col min="4372" max="4382" width="11.42578125" style="3"/>
    <col min="4383" max="4383" width="12.7109375" style="3" customWidth="1"/>
    <col min="4384" max="4608" width="11.42578125" style="3"/>
    <col min="4609" max="4609" width="1.28515625" style="3" customWidth="1"/>
    <col min="4610" max="4610" width="23.42578125" style="3" customWidth="1"/>
    <col min="4611" max="4623" width="12.7109375" style="3" customWidth="1"/>
    <col min="4624" max="4624" width="4" style="3" customWidth="1"/>
    <col min="4625" max="4625" width="4.140625" style="3" customWidth="1"/>
    <col min="4626" max="4626" width="21" style="3" customWidth="1"/>
    <col min="4627" max="4627" width="13.28515625" style="3" customWidth="1"/>
    <col min="4628" max="4638" width="11.42578125" style="3"/>
    <col min="4639" max="4639" width="12.7109375" style="3" customWidth="1"/>
    <col min="4640" max="4864" width="11.42578125" style="3"/>
    <col min="4865" max="4865" width="1.28515625" style="3" customWidth="1"/>
    <col min="4866" max="4866" width="23.42578125" style="3" customWidth="1"/>
    <col min="4867" max="4879" width="12.7109375" style="3" customWidth="1"/>
    <col min="4880" max="4880" width="4" style="3" customWidth="1"/>
    <col min="4881" max="4881" width="4.140625" style="3" customWidth="1"/>
    <col min="4882" max="4882" width="21" style="3" customWidth="1"/>
    <col min="4883" max="4883" width="13.28515625" style="3" customWidth="1"/>
    <col min="4884" max="4894" width="11.42578125" style="3"/>
    <col min="4895" max="4895" width="12.7109375" style="3" customWidth="1"/>
    <col min="4896" max="5120" width="11.42578125" style="3"/>
    <col min="5121" max="5121" width="1.28515625" style="3" customWidth="1"/>
    <col min="5122" max="5122" width="23.42578125" style="3" customWidth="1"/>
    <col min="5123" max="5135" width="12.7109375" style="3" customWidth="1"/>
    <col min="5136" max="5136" width="4" style="3" customWidth="1"/>
    <col min="5137" max="5137" width="4.140625" style="3" customWidth="1"/>
    <col min="5138" max="5138" width="21" style="3" customWidth="1"/>
    <col min="5139" max="5139" width="13.28515625" style="3" customWidth="1"/>
    <col min="5140" max="5150" width="11.42578125" style="3"/>
    <col min="5151" max="5151" width="12.7109375" style="3" customWidth="1"/>
    <col min="5152" max="5376" width="11.42578125" style="3"/>
    <col min="5377" max="5377" width="1.28515625" style="3" customWidth="1"/>
    <col min="5378" max="5378" width="23.42578125" style="3" customWidth="1"/>
    <col min="5379" max="5391" width="12.7109375" style="3" customWidth="1"/>
    <col min="5392" max="5392" width="4" style="3" customWidth="1"/>
    <col min="5393" max="5393" width="4.140625" style="3" customWidth="1"/>
    <col min="5394" max="5394" width="21" style="3" customWidth="1"/>
    <col min="5395" max="5395" width="13.28515625" style="3" customWidth="1"/>
    <col min="5396" max="5406" width="11.42578125" style="3"/>
    <col min="5407" max="5407" width="12.7109375" style="3" customWidth="1"/>
    <col min="5408" max="5632" width="11.42578125" style="3"/>
    <col min="5633" max="5633" width="1.28515625" style="3" customWidth="1"/>
    <col min="5634" max="5634" width="23.42578125" style="3" customWidth="1"/>
    <col min="5635" max="5647" width="12.7109375" style="3" customWidth="1"/>
    <col min="5648" max="5648" width="4" style="3" customWidth="1"/>
    <col min="5649" max="5649" width="4.140625" style="3" customWidth="1"/>
    <col min="5650" max="5650" width="21" style="3" customWidth="1"/>
    <col min="5651" max="5651" width="13.28515625" style="3" customWidth="1"/>
    <col min="5652" max="5662" width="11.42578125" style="3"/>
    <col min="5663" max="5663" width="12.7109375" style="3" customWidth="1"/>
    <col min="5664" max="5888" width="11.42578125" style="3"/>
    <col min="5889" max="5889" width="1.28515625" style="3" customWidth="1"/>
    <col min="5890" max="5890" width="23.42578125" style="3" customWidth="1"/>
    <col min="5891" max="5903" width="12.7109375" style="3" customWidth="1"/>
    <col min="5904" max="5904" width="4" style="3" customWidth="1"/>
    <col min="5905" max="5905" width="4.140625" style="3" customWidth="1"/>
    <col min="5906" max="5906" width="21" style="3" customWidth="1"/>
    <col min="5907" max="5907" width="13.28515625" style="3" customWidth="1"/>
    <col min="5908" max="5918" width="11.42578125" style="3"/>
    <col min="5919" max="5919" width="12.7109375" style="3" customWidth="1"/>
    <col min="5920" max="6144" width="11.42578125" style="3"/>
    <col min="6145" max="6145" width="1.28515625" style="3" customWidth="1"/>
    <col min="6146" max="6146" width="23.42578125" style="3" customWidth="1"/>
    <col min="6147" max="6159" width="12.7109375" style="3" customWidth="1"/>
    <col min="6160" max="6160" width="4" style="3" customWidth="1"/>
    <col min="6161" max="6161" width="4.140625" style="3" customWidth="1"/>
    <col min="6162" max="6162" width="21" style="3" customWidth="1"/>
    <col min="6163" max="6163" width="13.28515625" style="3" customWidth="1"/>
    <col min="6164" max="6174" width="11.42578125" style="3"/>
    <col min="6175" max="6175" width="12.7109375" style="3" customWidth="1"/>
    <col min="6176" max="6400" width="11.42578125" style="3"/>
    <col min="6401" max="6401" width="1.28515625" style="3" customWidth="1"/>
    <col min="6402" max="6402" width="23.42578125" style="3" customWidth="1"/>
    <col min="6403" max="6415" width="12.7109375" style="3" customWidth="1"/>
    <col min="6416" max="6416" width="4" style="3" customWidth="1"/>
    <col min="6417" max="6417" width="4.140625" style="3" customWidth="1"/>
    <col min="6418" max="6418" width="21" style="3" customWidth="1"/>
    <col min="6419" max="6419" width="13.28515625" style="3" customWidth="1"/>
    <col min="6420" max="6430" width="11.42578125" style="3"/>
    <col min="6431" max="6431" width="12.7109375" style="3" customWidth="1"/>
    <col min="6432" max="6656" width="11.42578125" style="3"/>
    <col min="6657" max="6657" width="1.28515625" style="3" customWidth="1"/>
    <col min="6658" max="6658" width="23.42578125" style="3" customWidth="1"/>
    <col min="6659" max="6671" width="12.7109375" style="3" customWidth="1"/>
    <col min="6672" max="6672" width="4" style="3" customWidth="1"/>
    <col min="6673" max="6673" width="4.140625" style="3" customWidth="1"/>
    <col min="6674" max="6674" width="21" style="3" customWidth="1"/>
    <col min="6675" max="6675" width="13.28515625" style="3" customWidth="1"/>
    <col min="6676" max="6686" width="11.42578125" style="3"/>
    <col min="6687" max="6687" width="12.7109375" style="3" customWidth="1"/>
    <col min="6688" max="6912" width="11.42578125" style="3"/>
    <col min="6913" max="6913" width="1.28515625" style="3" customWidth="1"/>
    <col min="6914" max="6914" width="23.42578125" style="3" customWidth="1"/>
    <col min="6915" max="6927" width="12.7109375" style="3" customWidth="1"/>
    <col min="6928" max="6928" width="4" style="3" customWidth="1"/>
    <col min="6929" max="6929" width="4.140625" style="3" customWidth="1"/>
    <col min="6930" max="6930" width="21" style="3" customWidth="1"/>
    <col min="6931" max="6931" width="13.28515625" style="3" customWidth="1"/>
    <col min="6932" max="6942" width="11.42578125" style="3"/>
    <col min="6943" max="6943" width="12.7109375" style="3" customWidth="1"/>
    <col min="6944" max="7168" width="11.42578125" style="3"/>
    <col min="7169" max="7169" width="1.28515625" style="3" customWidth="1"/>
    <col min="7170" max="7170" width="23.42578125" style="3" customWidth="1"/>
    <col min="7171" max="7183" width="12.7109375" style="3" customWidth="1"/>
    <col min="7184" max="7184" width="4" style="3" customWidth="1"/>
    <col min="7185" max="7185" width="4.140625" style="3" customWidth="1"/>
    <col min="7186" max="7186" width="21" style="3" customWidth="1"/>
    <col min="7187" max="7187" width="13.28515625" style="3" customWidth="1"/>
    <col min="7188" max="7198" width="11.42578125" style="3"/>
    <col min="7199" max="7199" width="12.7109375" style="3" customWidth="1"/>
    <col min="7200" max="7424" width="11.42578125" style="3"/>
    <col min="7425" max="7425" width="1.28515625" style="3" customWidth="1"/>
    <col min="7426" max="7426" width="23.42578125" style="3" customWidth="1"/>
    <col min="7427" max="7439" width="12.7109375" style="3" customWidth="1"/>
    <col min="7440" max="7440" width="4" style="3" customWidth="1"/>
    <col min="7441" max="7441" width="4.140625" style="3" customWidth="1"/>
    <col min="7442" max="7442" width="21" style="3" customWidth="1"/>
    <col min="7443" max="7443" width="13.28515625" style="3" customWidth="1"/>
    <col min="7444" max="7454" width="11.42578125" style="3"/>
    <col min="7455" max="7455" width="12.7109375" style="3" customWidth="1"/>
    <col min="7456" max="7680" width="11.42578125" style="3"/>
    <col min="7681" max="7681" width="1.28515625" style="3" customWidth="1"/>
    <col min="7682" max="7682" width="23.42578125" style="3" customWidth="1"/>
    <col min="7683" max="7695" width="12.7109375" style="3" customWidth="1"/>
    <col min="7696" max="7696" width="4" style="3" customWidth="1"/>
    <col min="7697" max="7697" width="4.140625" style="3" customWidth="1"/>
    <col min="7698" max="7698" width="21" style="3" customWidth="1"/>
    <col min="7699" max="7699" width="13.28515625" style="3" customWidth="1"/>
    <col min="7700" max="7710" width="11.42578125" style="3"/>
    <col min="7711" max="7711" width="12.7109375" style="3" customWidth="1"/>
    <col min="7712" max="7936" width="11.42578125" style="3"/>
    <col min="7937" max="7937" width="1.28515625" style="3" customWidth="1"/>
    <col min="7938" max="7938" width="23.42578125" style="3" customWidth="1"/>
    <col min="7939" max="7951" width="12.7109375" style="3" customWidth="1"/>
    <col min="7952" max="7952" width="4" style="3" customWidth="1"/>
    <col min="7953" max="7953" width="4.140625" style="3" customWidth="1"/>
    <col min="7954" max="7954" width="21" style="3" customWidth="1"/>
    <col min="7955" max="7955" width="13.28515625" style="3" customWidth="1"/>
    <col min="7956" max="7966" width="11.42578125" style="3"/>
    <col min="7967" max="7967" width="12.7109375" style="3" customWidth="1"/>
    <col min="7968" max="8192" width="11.42578125" style="3"/>
    <col min="8193" max="8193" width="1.28515625" style="3" customWidth="1"/>
    <col min="8194" max="8194" width="23.42578125" style="3" customWidth="1"/>
    <col min="8195" max="8207" width="12.7109375" style="3" customWidth="1"/>
    <col min="8208" max="8208" width="4" style="3" customWidth="1"/>
    <col min="8209" max="8209" width="4.140625" style="3" customWidth="1"/>
    <col min="8210" max="8210" width="21" style="3" customWidth="1"/>
    <col min="8211" max="8211" width="13.28515625" style="3" customWidth="1"/>
    <col min="8212" max="8222" width="11.42578125" style="3"/>
    <col min="8223" max="8223" width="12.7109375" style="3" customWidth="1"/>
    <col min="8224" max="8448" width="11.42578125" style="3"/>
    <col min="8449" max="8449" width="1.28515625" style="3" customWidth="1"/>
    <col min="8450" max="8450" width="23.42578125" style="3" customWidth="1"/>
    <col min="8451" max="8463" width="12.7109375" style="3" customWidth="1"/>
    <col min="8464" max="8464" width="4" style="3" customWidth="1"/>
    <col min="8465" max="8465" width="4.140625" style="3" customWidth="1"/>
    <col min="8466" max="8466" width="21" style="3" customWidth="1"/>
    <col min="8467" max="8467" width="13.28515625" style="3" customWidth="1"/>
    <col min="8468" max="8478" width="11.42578125" style="3"/>
    <col min="8479" max="8479" width="12.7109375" style="3" customWidth="1"/>
    <col min="8480" max="8704" width="11.42578125" style="3"/>
    <col min="8705" max="8705" width="1.28515625" style="3" customWidth="1"/>
    <col min="8706" max="8706" width="23.42578125" style="3" customWidth="1"/>
    <col min="8707" max="8719" width="12.7109375" style="3" customWidth="1"/>
    <col min="8720" max="8720" width="4" style="3" customWidth="1"/>
    <col min="8721" max="8721" width="4.140625" style="3" customWidth="1"/>
    <col min="8722" max="8722" width="21" style="3" customWidth="1"/>
    <col min="8723" max="8723" width="13.28515625" style="3" customWidth="1"/>
    <col min="8724" max="8734" width="11.42578125" style="3"/>
    <col min="8735" max="8735" width="12.7109375" style="3" customWidth="1"/>
    <col min="8736" max="8960" width="11.42578125" style="3"/>
    <col min="8961" max="8961" width="1.28515625" style="3" customWidth="1"/>
    <col min="8962" max="8962" width="23.42578125" style="3" customWidth="1"/>
    <col min="8963" max="8975" width="12.7109375" style="3" customWidth="1"/>
    <col min="8976" max="8976" width="4" style="3" customWidth="1"/>
    <col min="8977" max="8977" width="4.140625" style="3" customWidth="1"/>
    <col min="8978" max="8978" width="21" style="3" customWidth="1"/>
    <col min="8979" max="8979" width="13.28515625" style="3" customWidth="1"/>
    <col min="8980" max="8990" width="11.42578125" style="3"/>
    <col min="8991" max="8991" width="12.7109375" style="3" customWidth="1"/>
    <col min="8992" max="9216" width="11.42578125" style="3"/>
    <col min="9217" max="9217" width="1.28515625" style="3" customWidth="1"/>
    <col min="9218" max="9218" width="23.42578125" style="3" customWidth="1"/>
    <col min="9219" max="9231" width="12.7109375" style="3" customWidth="1"/>
    <col min="9232" max="9232" width="4" style="3" customWidth="1"/>
    <col min="9233" max="9233" width="4.140625" style="3" customWidth="1"/>
    <col min="9234" max="9234" width="21" style="3" customWidth="1"/>
    <col min="9235" max="9235" width="13.28515625" style="3" customWidth="1"/>
    <col min="9236" max="9246" width="11.42578125" style="3"/>
    <col min="9247" max="9247" width="12.7109375" style="3" customWidth="1"/>
    <col min="9248" max="9472" width="11.42578125" style="3"/>
    <col min="9473" max="9473" width="1.28515625" style="3" customWidth="1"/>
    <col min="9474" max="9474" width="23.42578125" style="3" customWidth="1"/>
    <col min="9475" max="9487" width="12.7109375" style="3" customWidth="1"/>
    <col min="9488" max="9488" width="4" style="3" customWidth="1"/>
    <col min="9489" max="9489" width="4.140625" style="3" customWidth="1"/>
    <col min="9490" max="9490" width="21" style="3" customWidth="1"/>
    <col min="9491" max="9491" width="13.28515625" style="3" customWidth="1"/>
    <col min="9492" max="9502" width="11.42578125" style="3"/>
    <col min="9503" max="9503" width="12.7109375" style="3" customWidth="1"/>
    <col min="9504" max="9728" width="11.42578125" style="3"/>
    <col min="9729" max="9729" width="1.28515625" style="3" customWidth="1"/>
    <col min="9730" max="9730" width="23.42578125" style="3" customWidth="1"/>
    <col min="9731" max="9743" width="12.7109375" style="3" customWidth="1"/>
    <col min="9744" max="9744" width="4" style="3" customWidth="1"/>
    <col min="9745" max="9745" width="4.140625" style="3" customWidth="1"/>
    <col min="9746" max="9746" width="21" style="3" customWidth="1"/>
    <col min="9747" max="9747" width="13.28515625" style="3" customWidth="1"/>
    <col min="9748" max="9758" width="11.42578125" style="3"/>
    <col min="9759" max="9759" width="12.7109375" style="3" customWidth="1"/>
    <col min="9760" max="9984" width="11.42578125" style="3"/>
    <col min="9985" max="9985" width="1.28515625" style="3" customWidth="1"/>
    <col min="9986" max="9986" width="23.42578125" style="3" customWidth="1"/>
    <col min="9987" max="9999" width="12.7109375" style="3" customWidth="1"/>
    <col min="10000" max="10000" width="4" style="3" customWidth="1"/>
    <col min="10001" max="10001" width="4.140625" style="3" customWidth="1"/>
    <col min="10002" max="10002" width="21" style="3" customWidth="1"/>
    <col min="10003" max="10003" width="13.28515625" style="3" customWidth="1"/>
    <col min="10004" max="10014" width="11.42578125" style="3"/>
    <col min="10015" max="10015" width="12.7109375" style="3" customWidth="1"/>
    <col min="10016" max="10240" width="11.42578125" style="3"/>
    <col min="10241" max="10241" width="1.28515625" style="3" customWidth="1"/>
    <col min="10242" max="10242" width="23.42578125" style="3" customWidth="1"/>
    <col min="10243" max="10255" width="12.7109375" style="3" customWidth="1"/>
    <col min="10256" max="10256" width="4" style="3" customWidth="1"/>
    <col min="10257" max="10257" width="4.140625" style="3" customWidth="1"/>
    <col min="10258" max="10258" width="21" style="3" customWidth="1"/>
    <col min="10259" max="10259" width="13.28515625" style="3" customWidth="1"/>
    <col min="10260" max="10270" width="11.42578125" style="3"/>
    <col min="10271" max="10271" width="12.7109375" style="3" customWidth="1"/>
    <col min="10272" max="10496" width="11.42578125" style="3"/>
    <col min="10497" max="10497" width="1.28515625" style="3" customWidth="1"/>
    <col min="10498" max="10498" width="23.42578125" style="3" customWidth="1"/>
    <col min="10499" max="10511" width="12.7109375" style="3" customWidth="1"/>
    <col min="10512" max="10512" width="4" style="3" customWidth="1"/>
    <col min="10513" max="10513" width="4.140625" style="3" customWidth="1"/>
    <col min="10514" max="10514" width="21" style="3" customWidth="1"/>
    <col min="10515" max="10515" width="13.28515625" style="3" customWidth="1"/>
    <col min="10516" max="10526" width="11.42578125" style="3"/>
    <col min="10527" max="10527" width="12.7109375" style="3" customWidth="1"/>
    <col min="10528" max="10752" width="11.42578125" style="3"/>
    <col min="10753" max="10753" width="1.28515625" style="3" customWidth="1"/>
    <col min="10754" max="10754" width="23.42578125" style="3" customWidth="1"/>
    <col min="10755" max="10767" width="12.7109375" style="3" customWidth="1"/>
    <col min="10768" max="10768" width="4" style="3" customWidth="1"/>
    <col min="10769" max="10769" width="4.140625" style="3" customWidth="1"/>
    <col min="10770" max="10770" width="21" style="3" customWidth="1"/>
    <col min="10771" max="10771" width="13.28515625" style="3" customWidth="1"/>
    <col min="10772" max="10782" width="11.42578125" style="3"/>
    <col min="10783" max="10783" width="12.7109375" style="3" customWidth="1"/>
    <col min="10784" max="11008" width="11.42578125" style="3"/>
    <col min="11009" max="11009" width="1.28515625" style="3" customWidth="1"/>
    <col min="11010" max="11010" width="23.42578125" style="3" customWidth="1"/>
    <col min="11011" max="11023" width="12.7109375" style="3" customWidth="1"/>
    <col min="11024" max="11024" width="4" style="3" customWidth="1"/>
    <col min="11025" max="11025" width="4.140625" style="3" customWidth="1"/>
    <col min="11026" max="11026" width="21" style="3" customWidth="1"/>
    <col min="11027" max="11027" width="13.28515625" style="3" customWidth="1"/>
    <col min="11028" max="11038" width="11.42578125" style="3"/>
    <col min="11039" max="11039" width="12.7109375" style="3" customWidth="1"/>
    <col min="11040" max="11264" width="11.42578125" style="3"/>
    <col min="11265" max="11265" width="1.28515625" style="3" customWidth="1"/>
    <col min="11266" max="11266" width="23.42578125" style="3" customWidth="1"/>
    <col min="11267" max="11279" width="12.7109375" style="3" customWidth="1"/>
    <col min="11280" max="11280" width="4" style="3" customWidth="1"/>
    <col min="11281" max="11281" width="4.140625" style="3" customWidth="1"/>
    <col min="11282" max="11282" width="21" style="3" customWidth="1"/>
    <col min="11283" max="11283" width="13.28515625" style="3" customWidth="1"/>
    <col min="11284" max="11294" width="11.42578125" style="3"/>
    <col min="11295" max="11295" width="12.7109375" style="3" customWidth="1"/>
    <col min="11296" max="11520" width="11.42578125" style="3"/>
    <col min="11521" max="11521" width="1.28515625" style="3" customWidth="1"/>
    <col min="11522" max="11522" width="23.42578125" style="3" customWidth="1"/>
    <col min="11523" max="11535" width="12.7109375" style="3" customWidth="1"/>
    <col min="11536" max="11536" width="4" style="3" customWidth="1"/>
    <col min="11537" max="11537" width="4.140625" style="3" customWidth="1"/>
    <col min="11538" max="11538" width="21" style="3" customWidth="1"/>
    <col min="11539" max="11539" width="13.28515625" style="3" customWidth="1"/>
    <col min="11540" max="11550" width="11.42578125" style="3"/>
    <col min="11551" max="11551" width="12.7109375" style="3" customWidth="1"/>
    <col min="11552" max="11776" width="11.42578125" style="3"/>
    <col min="11777" max="11777" width="1.28515625" style="3" customWidth="1"/>
    <col min="11778" max="11778" width="23.42578125" style="3" customWidth="1"/>
    <col min="11779" max="11791" width="12.7109375" style="3" customWidth="1"/>
    <col min="11792" max="11792" width="4" style="3" customWidth="1"/>
    <col min="11793" max="11793" width="4.140625" style="3" customWidth="1"/>
    <col min="11794" max="11794" width="21" style="3" customWidth="1"/>
    <col min="11795" max="11795" width="13.28515625" style="3" customWidth="1"/>
    <col min="11796" max="11806" width="11.42578125" style="3"/>
    <col min="11807" max="11807" width="12.7109375" style="3" customWidth="1"/>
    <col min="11808" max="12032" width="11.42578125" style="3"/>
    <col min="12033" max="12033" width="1.28515625" style="3" customWidth="1"/>
    <col min="12034" max="12034" width="23.42578125" style="3" customWidth="1"/>
    <col min="12035" max="12047" width="12.7109375" style="3" customWidth="1"/>
    <col min="12048" max="12048" width="4" style="3" customWidth="1"/>
    <col min="12049" max="12049" width="4.140625" style="3" customWidth="1"/>
    <col min="12050" max="12050" width="21" style="3" customWidth="1"/>
    <col min="12051" max="12051" width="13.28515625" style="3" customWidth="1"/>
    <col min="12052" max="12062" width="11.42578125" style="3"/>
    <col min="12063" max="12063" width="12.7109375" style="3" customWidth="1"/>
    <col min="12064" max="12288" width="11.42578125" style="3"/>
    <col min="12289" max="12289" width="1.28515625" style="3" customWidth="1"/>
    <col min="12290" max="12290" width="23.42578125" style="3" customWidth="1"/>
    <col min="12291" max="12303" width="12.7109375" style="3" customWidth="1"/>
    <col min="12304" max="12304" width="4" style="3" customWidth="1"/>
    <col min="12305" max="12305" width="4.140625" style="3" customWidth="1"/>
    <col min="12306" max="12306" width="21" style="3" customWidth="1"/>
    <col min="12307" max="12307" width="13.28515625" style="3" customWidth="1"/>
    <col min="12308" max="12318" width="11.42578125" style="3"/>
    <col min="12319" max="12319" width="12.7109375" style="3" customWidth="1"/>
    <col min="12320" max="12544" width="11.42578125" style="3"/>
    <col min="12545" max="12545" width="1.28515625" style="3" customWidth="1"/>
    <col min="12546" max="12546" width="23.42578125" style="3" customWidth="1"/>
    <col min="12547" max="12559" width="12.7109375" style="3" customWidth="1"/>
    <col min="12560" max="12560" width="4" style="3" customWidth="1"/>
    <col min="12561" max="12561" width="4.140625" style="3" customWidth="1"/>
    <col min="12562" max="12562" width="21" style="3" customWidth="1"/>
    <col min="12563" max="12563" width="13.28515625" style="3" customWidth="1"/>
    <col min="12564" max="12574" width="11.42578125" style="3"/>
    <col min="12575" max="12575" width="12.7109375" style="3" customWidth="1"/>
    <col min="12576" max="12800" width="11.42578125" style="3"/>
    <col min="12801" max="12801" width="1.28515625" style="3" customWidth="1"/>
    <col min="12802" max="12802" width="23.42578125" style="3" customWidth="1"/>
    <col min="12803" max="12815" width="12.7109375" style="3" customWidth="1"/>
    <col min="12816" max="12816" width="4" style="3" customWidth="1"/>
    <col min="12817" max="12817" width="4.140625" style="3" customWidth="1"/>
    <col min="12818" max="12818" width="21" style="3" customWidth="1"/>
    <col min="12819" max="12819" width="13.28515625" style="3" customWidth="1"/>
    <col min="12820" max="12830" width="11.42578125" style="3"/>
    <col min="12831" max="12831" width="12.7109375" style="3" customWidth="1"/>
    <col min="12832" max="13056" width="11.42578125" style="3"/>
    <col min="13057" max="13057" width="1.28515625" style="3" customWidth="1"/>
    <col min="13058" max="13058" width="23.42578125" style="3" customWidth="1"/>
    <col min="13059" max="13071" width="12.7109375" style="3" customWidth="1"/>
    <col min="13072" max="13072" width="4" style="3" customWidth="1"/>
    <col min="13073" max="13073" width="4.140625" style="3" customWidth="1"/>
    <col min="13074" max="13074" width="21" style="3" customWidth="1"/>
    <col min="13075" max="13075" width="13.28515625" style="3" customWidth="1"/>
    <col min="13076" max="13086" width="11.42578125" style="3"/>
    <col min="13087" max="13087" width="12.7109375" style="3" customWidth="1"/>
    <col min="13088" max="13312" width="11.42578125" style="3"/>
    <col min="13313" max="13313" width="1.28515625" style="3" customWidth="1"/>
    <col min="13314" max="13314" width="23.42578125" style="3" customWidth="1"/>
    <col min="13315" max="13327" width="12.7109375" style="3" customWidth="1"/>
    <col min="13328" max="13328" width="4" style="3" customWidth="1"/>
    <col min="13329" max="13329" width="4.140625" style="3" customWidth="1"/>
    <col min="13330" max="13330" width="21" style="3" customWidth="1"/>
    <col min="13331" max="13331" width="13.28515625" style="3" customWidth="1"/>
    <col min="13332" max="13342" width="11.42578125" style="3"/>
    <col min="13343" max="13343" width="12.7109375" style="3" customWidth="1"/>
    <col min="13344" max="13568" width="11.42578125" style="3"/>
    <col min="13569" max="13569" width="1.28515625" style="3" customWidth="1"/>
    <col min="13570" max="13570" width="23.42578125" style="3" customWidth="1"/>
    <col min="13571" max="13583" width="12.7109375" style="3" customWidth="1"/>
    <col min="13584" max="13584" width="4" style="3" customWidth="1"/>
    <col min="13585" max="13585" width="4.140625" style="3" customWidth="1"/>
    <col min="13586" max="13586" width="21" style="3" customWidth="1"/>
    <col min="13587" max="13587" width="13.28515625" style="3" customWidth="1"/>
    <col min="13588" max="13598" width="11.42578125" style="3"/>
    <col min="13599" max="13599" width="12.7109375" style="3" customWidth="1"/>
    <col min="13600" max="13824" width="11.42578125" style="3"/>
    <col min="13825" max="13825" width="1.28515625" style="3" customWidth="1"/>
    <col min="13826" max="13826" width="23.42578125" style="3" customWidth="1"/>
    <col min="13827" max="13839" width="12.7109375" style="3" customWidth="1"/>
    <col min="13840" max="13840" width="4" style="3" customWidth="1"/>
    <col min="13841" max="13841" width="4.140625" style="3" customWidth="1"/>
    <col min="13842" max="13842" width="21" style="3" customWidth="1"/>
    <col min="13843" max="13843" width="13.28515625" style="3" customWidth="1"/>
    <col min="13844" max="13854" width="11.42578125" style="3"/>
    <col min="13855" max="13855" width="12.7109375" style="3" customWidth="1"/>
    <col min="13856" max="14080" width="11.42578125" style="3"/>
    <col min="14081" max="14081" width="1.28515625" style="3" customWidth="1"/>
    <col min="14082" max="14082" width="23.42578125" style="3" customWidth="1"/>
    <col min="14083" max="14095" width="12.7109375" style="3" customWidth="1"/>
    <col min="14096" max="14096" width="4" style="3" customWidth="1"/>
    <col min="14097" max="14097" width="4.140625" style="3" customWidth="1"/>
    <col min="14098" max="14098" width="21" style="3" customWidth="1"/>
    <col min="14099" max="14099" width="13.28515625" style="3" customWidth="1"/>
    <col min="14100" max="14110" width="11.42578125" style="3"/>
    <col min="14111" max="14111" width="12.7109375" style="3" customWidth="1"/>
    <col min="14112" max="14336" width="11.42578125" style="3"/>
    <col min="14337" max="14337" width="1.28515625" style="3" customWidth="1"/>
    <col min="14338" max="14338" width="23.42578125" style="3" customWidth="1"/>
    <col min="14339" max="14351" width="12.7109375" style="3" customWidth="1"/>
    <col min="14352" max="14352" width="4" style="3" customWidth="1"/>
    <col min="14353" max="14353" width="4.140625" style="3" customWidth="1"/>
    <col min="14354" max="14354" width="21" style="3" customWidth="1"/>
    <col min="14355" max="14355" width="13.28515625" style="3" customWidth="1"/>
    <col min="14356" max="14366" width="11.42578125" style="3"/>
    <col min="14367" max="14367" width="12.7109375" style="3" customWidth="1"/>
    <col min="14368" max="14592" width="11.42578125" style="3"/>
    <col min="14593" max="14593" width="1.28515625" style="3" customWidth="1"/>
    <col min="14594" max="14594" width="23.42578125" style="3" customWidth="1"/>
    <col min="14595" max="14607" width="12.7109375" style="3" customWidth="1"/>
    <col min="14608" max="14608" width="4" style="3" customWidth="1"/>
    <col min="14609" max="14609" width="4.140625" style="3" customWidth="1"/>
    <col min="14610" max="14610" width="21" style="3" customWidth="1"/>
    <col min="14611" max="14611" width="13.28515625" style="3" customWidth="1"/>
    <col min="14612" max="14622" width="11.42578125" style="3"/>
    <col min="14623" max="14623" width="12.7109375" style="3" customWidth="1"/>
    <col min="14624" max="14848" width="11.42578125" style="3"/>
    <col min="14849" max="14849" width="1.28515625" style="3" customWidth="1"/>
    <col min="14850" max="14850" width="23.42578125" style="3" customWidth="1"/>
    <col min="14851" max="14863" width="12.7109375" style="3" customWidth="1"/>
    <col min="14864" max="14864" width="4" style="3" customWidth="1"/>
    <col min="14865" max="14865" width="4.140625" style="3" customWidth="1"/>
    <col min="14866" max="14866" width="21" style="3" customWidth="1"/>
    <col min="14867" max="14867" width="13.28515625" style="3" customWidth="1"/>
    <col min="14868" max="14878" width="11.42578125" style="3"/>
    <col min="14879" max="14879" width="12.7109375" style="3" customWidth="1"/>
    <col min="14880" max="15104" width="11.42578125" style="3"/>
    <col min="15105" max="15105" width="1.28515625" style="3" customWidth="1"/>
    <col min="15106" max="15106" width="23.42578125" style="3" customWidth="1"/>
    <col min="15107" max="15119" width="12.7109375" style="3" customWidth="1"/>
    <col min="15120" max="15120" width="4" style="3" customWidth="1"/>
    <col min="15121" max="15121" width="4.140625" style="3" customWidth="1"/>
    <col min="15122" max="15122" width="21" style="3" customWidth="1"/>
    <col min="15123" max="15123" width="13.28515625" style="3" customWidth="1"/>
    <col min="15124" max="15134" width="11.42578125" style="3"/>
    <col min="15135" max="15135" width="12.7109375" style="3" customWidth="1"/>
    <col min="15136" max="15360" width="11.42578125" style="3"/>
    <col min="15361" max="15361" width="1.28515625" style="3" customWidth="1"/>
    <col min="15362" max="15362" width="23.42578125" style="3" customWidth="1"/>
    <col min="15363" max="15375" width="12.7109375" style="3" customWidth="1"/>
    <col min="15376" max="15376" width="4" style="3" customWidth="1"/>
    <col min="15377" max="15377" width="4.140625" style="3" customWidth="1"/>
    <col min="15378" max="15378" width="21" style="3" customWidth="1"/>
    <col min="15379" max="15379" width="13.28515625" style="3" customWidth="1"/>
    <col min="15380" max="15390" width="11.42578125" style="3"/>
    <col min="15391" max="15391" width="12.7109375" style="3" customWidth="1"/>
    <col min="15392" max="15616" width="11.42578125" style="3"/>
    <col min="15617" max="15617" width="1.28515625" style="3" customWidth="1"/>
    <col min="15618" max="15618" width="23.42578125" style="3" customWidth="1"/>
    <col min="15619" max="15631" width="12.7109375" style="3" customWidth="1"/>
    <col min="15632" max="15632" width="4" style="3" customWidth="1"/>
    <col min="15633" max="15633" width="4.140625" style="3" customWidth="1"/>
    <col min="15634" max="15634" width="21" style="3" customWidth="1"/>
    <col min="15635" max="15635" width="13.28515625" style="3" customWidth="1"/>
    <col min="15636" max="15646" width="11.42578125" style="3"/>
    <col min="15647" max="15647" width="12.7109375" style="3" customWidth="1"/>
    <col min="15648" max="15872" width="11.42578125" style="3"/>
    <col min="15873" max="15873" width="1.28515625" style="3" customWidth="1"/>
    <col min="15874" max="15874" width="23.42578125" style="3" customWidth="1"/>
    <col min="15875" max="15887" width="12.7109375" style="3" customWidth="1"/>
    <col min="15888" max="15888" width="4" style="3" customWidth="1"/>
    <col min="15889" max="15889" width="4.140625" style="3" customWidth="1"/>
    <col min="15890" max="15890" width="21" style="3" customWidth="1"/>
    <col min="15891" max="15891" width="13.28515625" style="3" customWidth="1"/>
    <col min="15892" max="15902" width="11.42578125" style="3"/>
    <col min="15903" max="15903" width="12.7109375" style="3" customWidth="1"/>
    <col min="15904" max="16128" width="11.42578125" style="3"/>
    <col min="16129" max="16129" width="1.28515625" style="3" customWidth="1"/>
    <col min="16130" max="16130" width="23.42578125" style="3" customWidth="1"/>
    <col min="16131" max="16143" width="12.7109375" style="3" customWidth="1"/>
    <col min="16144" max="16144" width="4" style="3" customWidth="1"/>
    <col min="16145" max="16145" width="4.140625" style="3" customWidth="1"/>
    <col min="16146" max="16146" width="21" style="3" customWidth="1"/>
    <col min="16147" max="16147" width="13.28515625" style="3" customWidth="1"/>
    <col min="16148" max="16158" width="11.42578125" style="3"/>
    <col min="16159" max="16159" width="12.7109375" style="3" customWidth="1"/>
    <col min="16160" max="16384" width="11.42578125" style="3"/>
  </cols>
  <sheetData>
    <row r="3" spans="2:31" ht="15.75" x14ac:dyDescent="0.25">
      <c r="B3" s="1" t="s">
        <v>0</v>
      </c>
      <c r="R3" s="1" t="str">
        <f>+B3</f>
        <v>AUTORIDAD DE FISCALIZACION Y CONTROL SOCIAL DE ELECTRICIDAD</v>
      </c>
    </row>
    <row r="4" spans="2:31" ht="15.75" x14ac:dyDescent="0.25">
      <c r="B4" s="1"/>
      <c r="R4" s="1"/>
    </row>
    <row r="5" spans="2:31" ht="15.75" x14ac:dyDescent="0.25">
      <c r="B5" s="5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R5" s="5" t="s">
        <v>1</v>
      </c>
      <c r="S5" s="8"/>
      <c r="T5" s="8"/>
      <c r="U5" s="8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15.75" x14ac:dyDescent="0.25">
      <c r="B6" s="9" t="s">
        <v>2</v>
      </c>
      <c r="C6" s="9"/>
      <c r="D6" s="9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R6" s="9" t="s">
        <v>3</v>
      </c>
      <c r="S6" s="9"/>
      <c r="T6" s="9"/>
      <c r="U6" s="8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.75" x14ac:dyDescent="0.25">
      <c r="B7" s="10" t="s">
        <v>4</v>
      </c>
      <c r="C7" s="10"/>
      <c r="D7" s="10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R7" s="11" t="str">
        <f>+B7</f>
        <v>ESTADISTICAS GESTION 2013</v>
      </c>
      <c r="S7" s="12"/>
      <c r="T7" s="8"/>
      <c r="U7" s="8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2:31" x14ac:dyDescent="0.25">
      <c r="W8" s="13"/>
    </row>
    <row r="9" spans="2:31" x14ac:dyDescent="0.25">
      <c r="B9" s="14" t="s">
        <v>5</v>
      </c>
      <c r="R9" s="14" t="s">
        <v>5</v>
      </c>
    </row>
    <row r="10" spans="2:31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2:31" x14ac:dyDescent="0.25">
      <c r="B11" s="16" t="s">
        <v>6</v>
      </c>
      <c r="C11" s="17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6" t="s">
        <v>19</v>
      </c>
      <c r="R11" s="16" t="s">
        <v>6</v>
      </c>
      <c r="S11" s="18" t="s">
        <v>20</v>
      </c>
      <c r="T11" s="18" t="s">
        <v>21</v>
      </c>
      <c r="U11" s="18" t="s">
        <v>9</v>
      </c>
      <c r="V11" s="18" t="s">
        <v>10</v>
      </c>
      <c r="W11" s="18" t="s">
        <v>11</v>
      </c>
      <c r="X11" s="18" t="s">
        <v>12</v>
      </c>
      <c r="Y11" s="18" t="s">
        <v>13</v>
      </c>
      <c r="Z11" s="18" t="s">
        <v>14</v>
      </c>
      <c r="AA11" s="18" t="s">
        <v>15</v>
      </c>
      <c r="AB11" s="18" t="s">
        <v>16</v>
      </c>
      <c r="AC11" s="18" t="s">
        <v>17</v>
      </c>
      <c r="AD11" s="18" t="s">
        <v>18</v>
      </c>
      <c r="AE11" s="16" t="s">
        <v>19</v>
      </c>
    </row>
    <row r="12" spans="2:31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R12" s="1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1"/>
    </row>
    <row r="13" spans="2:31" x14ac:dyDescent="0.25">
      <c r="B13" s="23" t="s">
        <v>22</v>
      </c>
      <c r="C13" s="24">
        <f>+[1]BDD!Z33</f>
        <v>72602</v>
      </c>
      <c r="D13" s="24">
        <f>+[1]BDD!AA33</f>
        <v>72983</v>
      </c>
      <c r="E13" s="24">
        <f>+[1]BDD!AB33</f>
        <v>73191</v>
      </c>
      <c r="F13" s="24">
        <f>+[1]BDD!AC33</f>
        <v>73495</v>
      </c>
      <c r="G13" s="24">
        <f>+[1]BDD!AD33</f>
        <v>73971</v>
      </c>
      <c r="H13" s="24"/>
      <c r="I13" s="24"/>
      <c r="J13" s="24"/>
      <c r="K13" s="24"/>
      <c r="L13" s="24"/>
      <c r="M13" s="24"/>
      <c r="N13" s="24"/>
      <c r="O13" s="25"/>
      <c r="R13" s="23" t="s">
        <v>22</v>
      </c>
      <c r="S13" s="26">
        <f t="shared" ref="S13:T18" si="0">+C13</f>
        <v>72602</v>
      </c>
      <c r="T13" s="26">
        <f t="shared" si="0"/>
        <v>72983</v>
      </c>
      <c r="U13" s="26">
        <f>+E13</f>
        <v>73191</v>
      </c>
      <c r="V13" s="26">
        <f t="shared" ref="U13:AD18" si="1">+F13</f>
        <v>73495</v>
      </c>
      <c r="W13" s="26">
        <f t="shared" si="1"/>
        <v>73971</v>
      </c>
      <c r="X13" s="26"/>
      <c r="Y13" s="26"/>
      <c r="Z13" s="26"/>
      <c r="AA13" s="26"/>
      <c r="AB13" s="26"/>
      <c r="AC13" s="26"/>
      <c r="AD13" s="26"/>
      <c r="AE13" s="25"/>
    </row>
    <row r="14" spans="2:31" x14ac:dyDescent="0.25">
      <c r="B14" s="23" t="s">
        <v>23</v>
      </c>
      <c r="C14" s="24">
        <f>+[1]BDD!Z34</f>
        <v>6816</v>
      </c>
      <c r="D14" s="24">
        <f>+[1]BDD!AA34</f>
        <v>6837</v>
      </c>
      <c r="E14" s="24">
        <f>+[1]BDD!AB34</f>
        <v>6869</v>
      </c>
      <c r="F14" s="24">
        <f>+[1]BDD!AC34</f>
        <v>6888</v>
      </c>
      <c r="G14" s="24">
        <f>+[1]BDD!AD34</f>
        <v>6917</v>
      </c>
      <c r="H14" s="24"/>
      <c r="I14" s="24"/>
      <c r="J14" s="24"/>
      <c r="K14" s="24"/>
      <c r="L14" s="24"/>
      <c r="M14" s="24"/>
      <c r="N14" s="24"/>
      <c r="O14" s="25"/>
      <c r="R14" s="23" t="s">
        <v>23</v>
      </c>
      <c r="S14" s="26">
        <f t="shared" si="0"/>
        <v>6816</v>
      </c>
      <c r="T14" s="26">
        <f t="shared" si="0"/>
        <v>6837</v>
      </c>
      <c r="U14" s="26">
        <f t="shared" si="1"/>
        <v>6869</v>
      </c>
      <c r="V14" s="26">
        <f t="shared" si="1"/>
        <v>6888</v>
      </c>
      <c r="W14" s="26">
        <f t="shared" si="1"/>
        <v>6917</v>
      </c>
      <c r="X14" s="26"/>
      <c r="Y14" s="26"/>
      <c r="Z14" s="26"/>
      <c r="AA14" s="26"/>
      <c r="AB14" s="26"/>
      <c r="AC14" s="26"/>
      <c r="AD14" s="26"/>
      <c r="AE14" s="25"/>
    </row>
    <row r="15" spans="2:31" x14ac:dyDescent="0.25">
      <c r="B15" s="23" t="s">
        <v>24</v>
      </c>
      <c r="C15" s="24">
        <f>+[1]BDD!Z35</f>
        <v>274</v>
      </c>
      <c r="D15" s="24">
        <f>+[1]BDD!AA35</f>
        <v>274</v>
      </c>
      <c r="E15" s="24">
        <f>+[1]BDD!AB35</f>
        <v>274</v>
      </c>
      <c r="F15" s="24">
        <f>+[1]BDD!AC35</f>
        <v>275</v>
      </c>
      <c r="G15" s="24">
        <f>+[1]BDD!AD35</f>
        <v>282</v>
      </c>
      <c r="H15" s="24"/>
      <c r="I15" s="24"/>
      <c r="J15" s="24"/>
      <c r="K15" s="24"/>
      <c r="L15" s="24"/>
      <c r="M15" s="24"/>
      <c r="N15" s="24"/>
      <c r="O15" s="25"/>
      <c r="R15" s="23" t="s">
        <v>24</v>
      </c>
      <c r="S15" s="26">
        <f t="shared" si="0"/>
        <v>274</v>
      </c>
      <c r="T15" s="26">
        <f t="shared" si="0"/>
        <v>274</v>
      </c>
      <c r="U15" s="26">
        <f t="shared" si="1"/>
        <v>274</v>
      </c>
      <c r="V15" s="26">
        <f t="shared" si="1"/>
        <v>275</v>
      </c>
      <c r="W15" s="26">
        <f t="shared" si="1"/>
        <v>282</v>
      </c>
      <c r="X15" s="26"/>
      <c r="Y15" s="26"/>
      <c r="Z15" s="26"/>
      <c r="AA15" s="26"/>
      <c r="AB15" s="26"/>
      <c r="AC15" s="26"/>
      <c r="AD15" s="26"/>
      <c r="AE15" s="25"/>
    </row>
    <row r="16" spans="2:31" x14ac:dyDescent="0.25">
      <c r="B16" s="23" t="s">
        <v>25</v>
      </c>
      <c r="C16" s="24">
        <f>+[1]BDD!Z36</f>
        <v>63</v>
      </c>
      <c r="D16" s="24">
        <f>+[1]BDD!AA36</f>
        <v>63</v>
      </c>
      <c r="E16" s="24">
        <f>+[1]BDD!AB36</f>
        <v>63</v>
      </c>
      <c r="F16" s="24">
        <f>+[1]BDD!AC36</f>
        <v>66</v>
      </c>
      <c r="G16" s="24">
        <f>+[1]BDD!AD36</f>
        <v>65</v>
      </c>
      <c r="H16" s="24"/>
      <c r="I16" s="24"/>
      <c r="J16" s="24"/>
      <c r="K16" s="24"/>
      <c r="L16" s="24"/>
      <c r="M16" s="24"/>
      <c r="N16" s="24"/>
      <c r="O16" s="25"/>
      <c r="R16" s="23" t="s">
        <v>25</v>
      </c>
      <c r="S16" s="26">
        <f t="shared" si="0"/>
        <v>63</v>
      </c>
      <c r="T16" s="26">
        <f t="shared" si="0"/>
        <v>63</v>
      </c>
      <c r="U16" s="26">
        <f t="shared" si="1"/>
        <v>63</v>
      </c>
      <c r="V16" s="26">
        <f t="shared" si="1"/>
        <v>66</v>
      </c>
      <c r="W16" s="26">
        <f t="shared" si="1"/>
        <v>65</v>
      </c>
      <c r="X16" s="26"/>
      <c r="Y16" s="26"/>
      <c r="Z16" s="26"/>
      <c r="AA16" s="26"/>
      <c r="AB16" s="26"/>
      <c r="AC16" s="26"/>
      <c r="AD16" s="26"/>
      <c r="AE16" s="25"/>
    </row>
    <row r="17" spans="2:31" ht="11.25" customHeight="1" x14ac:dyDescent="0.25">
      <c r="B17" s="23" t="s">
        <v>26</v>
      </c>
      <c r="C17" s="24">
        <f>+[1]BDD!Z37</f>
        <v>51</v>
      </c>
      <c r="D17" s="24">
        <f>+[1]BDD!AA37</f>
        <v>51</v>
      </c>
      <c r="E17" s="24">
        <f>+[1]BDD!AB37</f>
        <v>51</v>
      </c>
      <c r="F17" s="24">
        <f>+[1]BDD!AC37</f>
        <v>51</v>
      </c>
      <c r="G17" s="24">
        <f>+[1]BDD!AD37</f>
        <v>52</v>
      </c>
      <c r="H17" s="24"/>
      <c r="I17" s="24"/>
      <c r="J17" s="24"/>
      <c r="K17" s="24"/>
      <c r="L17" s="24"/>
      <c r="M17" s="24"/>
      <c r="N17" s="24"/>
      <c r="O17" s="25"/>
      <c r="R17" s="23" t="s">
        <v>26</v>
      </c>
      <c r="S17" s="26">
        <f t="shared" si="0"/>
        <v>51</v>
      </c>
      <c r="T17" s="26">
        <f t="shared" si="0"/>
        <v>51</v>
      </c>
      <c r="U17" s="26">
        <f t="shared" si="1"/>
        <v>51</v>
      </c>
      <c r="V17" s="26">
        <f t="shared" si="1"/>
        <v>51</v>
      </c>
      <c r="W17" s="26">
        <f t="shared" si="1"/>
        <v>52</v>
      </c>
      <c r="X17" s="26"/>
      <c r="Y17" s="26"/>
      <c r="Z17" s="26"/>
      <c r="AA17" s="26"/>
      <c r="AB17" s="26"/>
      <c r="AC17" s="26"/>
      <c r="AD17" s="26"/>
      <c r="AE17" s="25"/>
    </row>
    <row r="18" spans="2:31" x14ac:dyDescent="0.25">
      <c r="B18" s="23" t="s">
        <v>27</v>
      </c>
      <c r="C18" s="24">
        <f>+[1]BDD!Z38</f>
        <v>148</v>
      </c>
      <c r="D18" s="24">
        <f>+[1]BDD!AA38</f>
        <v>148</v>
      </c>
      <c r="E18" s="24">
        <f>+[1]BDD!AB38</f>
        <v>148</v>
      </c>
      <c r="F18" s="24">
        <f>+[1]BDD!AC38</f>
        <v>146</v>
      </c>
      <c r="G18" s="24">
        <f>+[1]BDD!AD38</f>
        <v>147</v>
      </c>
      <c r="H18" s="24"/>
      <c r="I18" s="24"/>
      <c r="J18" s="24"/>
      <c r="K18" s="24"/>
      <c r="L18" s="24"/>
      <c r="M18" s="24"/>
      <c r="N18" s="24"/>
      <c r="O18" s="25"/>
      <c r="R18" s="23" t="s">
        <v>27</v>
      </c>
      <c r="S18" s="26">
        <f t="shared" si="0"/>
        <v>148</v>
      </c>
      <c r="T18" s="26">
        <f t="shared" si="0"/>
        <v>148</v>
      </c>
      <c r="U18" s="26">
        <f t="shared" si="1"/>
        <v>148</v>
      </c>
      <c r="V18" s="26">
        <f t="shared" si="1"/>
        <v>146</v>
      </c>
      <c r="W18" s="26">
        <f t="shared" si="1"/>
        <v>147</v>
      </c>
      <c r="X18" s="26"/>
      <c r="Y18" s="26"/>
      <c r="Z18" s="26"/>
      <c r="AA18" s="26"/>
      <c r="AB18" s="26"/>
      <c r="AC18" s="26"/>
      <c r="AD18" s="26"/>
      <c r="AE18" s="25"/>
    </row>
    <row r="19" spans="2:31" x14ac:dyDescent="0.25">
      <c r="B19" s="2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  <c r="R19" s="2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5"/>
    </row>
    <row r="20" spans="2:31" x14ac:dyDescent="0.25">
      <c r="B20" s="28" t="s">
        <v>19</v>
      </c>
      <c r="C20" s="29">
        <f t="shared" ref="C20:G20" si="2">SUM(C13:C18)</f>
        <v>79954</v>
      </c>
      <c r="D20" s="29">
        <f t="shared" si="2"/>
        <v>80356</v>
      </c>
      <c r="E20" s="29">
        <f t="shared" si="2"/>
        <v>80596</v>
      </c>
      <c r="F20" s="29">
        <f t="shared" si="2"/>
        <v>80921</v>
      </c>
      <c r="G20" s="29">
        <f t="shared" si="2"/>
        <v>81434</v>
      </c>
      <c r="H20" s="29"/>
      <c r="I20" s="29"/>
      <c r="J20" s="29"/>
      <c r="K20" s="29"/>
      <c r="L20" s="29"/>
      <c r="M20" s="29"/>
      <c r="N20" s="29"/>
      <c r="O20" s="30"/>
      <c r="R20" s="28" t="s">
        <v>19</v>
      </c>
      <c r="S20" s="31">
        <f>SUM(S13:S18)</f>
        <v>79954</v>
      </c>
      <c r="T20" s="31">
        <f>SUM(T13:T18)</f>
        <v>80356</v>
      </c>
      <c r="U20" s="31">
        <f t="shared" ref="U20:AD20" si="3">SUM(U13:U18)</f>
        <v>80596</v>
      </c>
      <c r="V20" s="31">
        <f t="shared" si="3"/>
        <v>80921</v>
      </c>
      <c r="W20" s="31">
        <f t="shared" si="3"/>
        <v>81434</v>
      </c>
      <c r="X20" s="31"/>
      <c r="Y20" s="31"/>
      <c r="Z20" s="31"/>
      <c r="AA20" s="31"/>
      <c r="AB20" s="31"/>
      <c r="AC20" s="31"/>
      <c r="AD20" s="31"/>
      <c r="AE20" s="30"/>
    </row>
    <row r="21" spans="2:31" x14ac:dyDescent="0.25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Y21" s="33"/>
      <c r="Z21" s="33"/>
      <c r="AB21" s="33"/>
      <c r="AC21" s="33"/>
      <c r="AD21" s="33"/>
    </row>
    <row r="22" spans="2:31" x14ac:dyDescent="0.25">
      <c r="B22" s="14" t="s">
        <v>28</v>
      </c>
      <c r="D22" s="15"/>
      <c r="H22" s="15"/>
      <c r="R22" s="14" t="s">
        <v>28</v>
      </c>
      <c r="T22" s="34"/>
      <c r="X22" s="33"/>
    </row>
    <row r="24" spans="2:31" x14ac:dyDescent="0.25">
      <c r="B24" s="16" t="s">
        <v>6</v>
      </c>
      <c r="C24" s="17" t="s">
        <v>7</v>
      </c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13</v>
      </c>
      <c r="J24" s="17" t="s">
        <v>14</v>
      </c>
      <c r="K24" s="17" t="s">
        <v>15</v>
      </c>
      <c r="L24" s="17" t="s">
        <v>16</v>
      </c>
      <c r="M24" s="17" t="s">
        <v>17</v>
      </c>
      <c r="N24" s="17" t="s">
        <v>18</v>
      </c>
      <c r="O24" s="16" t="s">
        <v>29</v>
      </c>
      <c r="R24" s="16" t="s">
        <v>6</v>
      </c>
      <c r="S24" s="18" t="s">
        <v>20</v>
      </c>
      <c r="T24" s="18" t="s">
        <v>21</v>
      </c>
      <c r="U24" s="18" t="s">
        <v>9</v>
      </c>
      <c r="V24" s="18" t="s">
        <v>10</v>
      </c>
      <c r="W24" s="18" t="s">
        <v>11</v>
      </c>
      <c r="X24" s="18" t="s">
        <v>12</v>
      </c>
      <c r="Y24" s="18" t="s">
        <v>13</v>
      </c>
      <c r="Z24" s="18" t="s">
        <v>14</v>
      </c>
      <c r="AA24" s="18" t="s">
        <v>15</v>
      </c>
      <c r="AB24" s="18" t="s">
        <v>16</v>
      </c>
      <c r="AC24" s="18" t="s">
        <v>17</v>
      </c>
      <c r="AD24" s="18" t="s">
        <v>18</v>
      </c>
      <c r="AE24" s="16" t="s">
        <v>29</v>
      </c>
    </row>
    <row r="25" spans="2:3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R25" s="1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1"/>
    </row>
    <row r="26" spans="2:31" x14ac:dyDescent="0.25">
      <c r="B26" s="23" t="s">
        <v>22</v>
      </c>
      <c r="C26" s="24">
        <f>+[1]BDD!Z40</f>
        <v>6541.5090000002956</v>
      </c>
      <c r="D26" s="24">
        <f>+[1]BDD!AA40</f>
        <v>6240.2229999999727</v>
      </c>
      <c r="E26" s="24">
        <f>+[1]BDD!AB40</f>
        <v>5928.1349999999711</v>
      </c>
      <c r="F26" s="24">
        <f>+[1]BDD!AC40</f>
        <v>6454.6509999999616</v>
      </c>
      <c r="G26" s="24">
        <f>+[1]BDD!AD40</f>
        <v>6581.7999999999756</v>
      </c>
      <c r="H26" s="24"/>
      <c r="I26" s="24"/>
      <c r="J26" s="35"/>
      <c r="K26" s="35"/>
      <c r="L26" s="35"/>
      <c r="M26" s="35"/>
      <c r="N26" s="24"/>
      <c r="O26" s="36">
        <f t="shared" ref="O26:O31" si="4">SUM(C26:N26)</f>
        <v>31746.318000000174</v>
      </c>
      <c r="P26" s="37"/>
      <c r="Q26" s="37"/>
      <c r="R26" s="23" t="s">
        <v>22</v>
      </c>
      <c r="S26" s="38">
        <f t="shared" ref="S26:T31" si="5">+C26</f>
        <v>6541.5090000002956</v>
      </c>
      <c r="T26" s="38">
        <f t="shared" si="5"/>
        <v>6240.2229999999727</v>
      </c>
      <c r="U26" s="38">
        <f>+E26</f>
        <v>5928.1349999999711</v>
      </c>
      <c r="V26" s="38">
        <f t="shared" ref="U26:AD31" si="6">+F26</f>
        <v>6454.6509999999616</v>
      </c>
      <c r="W26" s="38">
        <f t="shared" si="6"/>
        <v>6581.7999999999756</v>
      </c>
      <c r="X26" s="38"/>
      <c r="Y26" s="38"/>
      <c r="Z26" s="38"/>
      <c r="AA26" s="38"/>
      <c r="AB26" s="38"/>
      <c r="AC26" s="38"/>
      <c r="AD26" s="38"/>
      <c r="AE26" s="36">
        <f t="shared" ref="AE26:AE33" si="7">SUM(S26:AD26)</f>
        <v>31746.318000000174</v>
      </c>
    </row>
    <row r="27" spans="2:31" x14ac:dyDescent="0.25">
      <c r="B27" s="23" t="s">
        <v>23</v>
      </c>
      <c r="C27" s="24">
        <f>+[1]BDD!Z41</f>
        <v>2146.7899999999959</v>
      </c>
      <c r="D27" s="24">
        <f>+[1]BDD!AA41</f>
        <v>2048.3109999999951</v>
      </c>
      <c r="E27" s="24">
        <f>+[1]BDD!AB41</f>
        <v>1993.7029999999986</v>
      </c>
      <c r="F27" s="24">
        <f>+[1]BDD!AC41</f>
        <v>2166.0089999999987</v>
      </c>
      <c r="G27" s="24">
        <f>+[1]BDD!AD41</f>
        <v>2238.873</v>
      </c>
      <c r="H27" s="24"/>
      <c r="I27" s="24"/>
      <c r="J27" s="35"/>
      <c r="K27" s="35"/>
      <c r="L27" s="35"/>
      <c r="M27" s="35"/>
      <c r="N27" s="24"/>
      <c r="O27" s="36">
        <f t="shared" si="4"/>
        <v>10593.685999999989</v>
      </c>
      <c r="P27" s="37"/>
      <c r="Q27" s="37"/>
      <c r="R27" s="23" t="s">
        <v>23</v>
      </c>
      <c r="S27" s="38">
        <f t="shared" si="5"/>
        <v>2146.7899999999959</v>
      </c>
      <c r="T27" s="38">
        <f t="shared" si="5"/>
        <v>2048.3109999999951</v>
      </c>
      <c r="U27" s="38">
        <f t="shared" si="6"/>
        <v>1993.7029999999986</v>
      </c>
      <c r="V27" s="38">
        <f t="shared" si="6"/>
        <v>2166.0089999999987</v>
      </c>
      <c r="W27" s="38">
        <f t="shared" si="6"/>
        <v>2238.873</v>
      </c>
      <c r="X27" s="38"/>
      <c r="Y27" s="38"/>
      <c r="Z27" s="38"/>
      <c r="AA27" s="38"/>
      <c r="AB27" s="38"/>
      <c r="AC27" s="38"/>
      <c r="AD27" s="38"/>
      <c r="AE27" s="36">
        <f t="shared" si="7"/>
        <v>10593.685999999989</v>
      </c>
    </row>
    <row r="28" spans="2:31" x14ac:dyDescent="0.25">
      <c r="B28" s="23" t="s">
        <v>24</v>
      </c>
      <c r="C28" s="24">
        <f>+[1]BDD!Z42</f>
        <v>7023.304000000001</v>
      </c>
      <c r="D28" s="24">
        <f>+[1]BDD!AA42</f>
        <v>6170.8549999999987</v>
      </c>
      <c r="E28" s="24">
        <f>+[1]BDD!AB42</f>
        <v>7149.5710000000017</v>
      </c>
      <c r="F28" s="24">
        <f>+[1]BDD!AC42</f>
        <v>7317.9829999999993</v>
      </c>
      <c r="G28" s="24">
        <f>+[1]BDD!AD42</f>
        <v>7218.2880000000005</v>
      </c>
      <c r="H28" s="24"/>
      <c r="I28" s="24"/>
      <c r="J28" s="35"/>
      <c r="K28" s="35"/>
      <c r="L28" s="35"/>
      <c r="M28" s="35"/>
      <c r="N28" s="24"/>
      <c r="O28" s="36">
        <f t="shared" si="4"/>
        <v>34880.001000000004</v>
      </c>
      <c r="P28" s="37"/>
      <c r="Q28" s="37"/>
      <c r="R28" s="23" t="s">
        <v>24</v>
      </c>
      <c r="S28" s="38">
        <f t="shared" si="5"/>
        <v>7023.304000000001</v>
      </c>
      <c r="T28" s="38">
        <f t="shared" si="5"/>
        <v>6170.8549999999987</v>
      </c>
      <c r="U28" s="38">
        <f t="shared" si="6"/>
        <v>7149.5710000000017</v>
      </c>
      <c r="V28" s="38">
        <f t="shared" si="6"/>
        <v>7317.9829999999993</v>
      </c>
      <c r="W28" s="38">
        <f t="shared" si="6"/>
        <v>7218.2880000000005</v>
      </c>
      <c r="X28" s="38"/>
      <c r="Y28" s="38"/>
      <c r="Z28" s="38"/>
      <c r="AA28" s="38"/>
      <c r="AB28" s="38"/>
      <c r="AC28" s="38"/>
      <c r="AD28" s="38"/>
      <c r="AE28" s="36">
        <f t="shared" si="7"/>
        <v>34880.001000000004</v>
      </c>
    </row>
    <row r="29" spans="2:31" x14ac:dyDescent="0.25">
      <c r="B29" s="23" t="s">
        <v>25</v>
      </c>
      <c r="C29" s="24">
        <f>+[1]BDD!Z43</f>
        <v>10799.523999999999</v>
      </c>
      <c r="D29" s="24">
        <f>+[1]BDD!AA43</f>
        <v>8953.6550000000007</v>
      </c>
      <c r="E29" s="24">
        <f>+[1]BDD!AB43</f>
        <v>11375.488000000001</v>
      </c>
      <c r="F29" s="24">
        <f>+[1]BDD!AC43</f>
        <v>11801.333000000001</v>
      </c>
      <c r="G29" s="24">
        <f>+[1]BDD!AD43</f>
        <v>9622.1550000000025</v>
      </c>
      <c r="H29" s="24"/>
      <c r="I29" s="24"/>
      <c r="J29" s="35"/>
      <c r="K29" s="35"/>
      <c r="L29" s="35"/>
      <c r="M29" s="35"/>
      <c r="N29" s="24"/>
      <c r="O29" s="36">
        <f t="shared" si="4"/>
        <v>52552.154999999999</v>
      </c>
      <c r="P29" s="37"/>
      <c r="Q29" s="37"/>
      <c r="R29" s="23" t="s">
        <v>25</v>
      </c>
      <c r="S29" s="38">
        <f t="shared" si="5"/>
        <v>10799.523999999999</v>
      </c>
      <c r="T29" s="38">
        <f t="shared" si="5"/>
        <v>8953.6550000000007</v>
      </c>
      <c r="U29" s="38">
        <f t="shared" si="6"/>
        <v>11375.488000000001</v>
      </c>
      <c r="V29" s="38">
        <f t="shared" si="6"/>
        <v>11801.333000000001</v>
      </c>
      <c r="W29" s="38">
        <f t="shared" si="6"/>
        <v>9622.1550000000025</v>
      </c>
      <c r="X29" s="38"/>
      <c r="Y29" s="38"/>
      <c r="Z29" s="38"/>
      <c r="AA29" s="38"/>
      <c r="AB29" s="38"/>
      <c r="AC29" s="38"/>
      <c r="AD29" s="38"/>
      <c r="AE29" s="36">
        <f t="shared" si="7"/>
        <v>52552.154999999999</v>
      </c>
    </row>
    <row r="30" spans="2:31" x14ac:dyDescent="0.25">
      <c r="B30" s="23" t="s">
        <v>26</v>
      </c>
      <c r="C30" s="24">
        <f>+[1]BDD!Z44</f>
        <v>1453.1849999999999</v>
      </c>
      <c r="D30" s="24">
        <f>+[1]BDD!AA44</f>
        <v>1382.278</v>
      </c>
      <c r="E30" s="24">
        <f>+[1]BDD!AB44</f>
        <v>1452.923</v>
      </c>
      <c r="F30" s="24">
        <f>+[1]BDD!AC44</f>
        <v>1622.2529999999999</v>
      </c>
      <c r="G30" s="24">
        <f>+[1]BDD!AD44</f>
        <v>1636.1920000000002</v>
      </c>
      <c r="H30" s="24"/>
      <c r="I30" s="24"/>
      <c r="J30" s="35"/>
      <c r="K30" s="35"/>
      <c r="L30" s="35"/>
      <c r="M30" s="35"/>
      <c r="N30" s="24"/>
      <c r="O30" s="36">
        <f t="shared" si="4"/>
        <v>7546.8309999999992</v>
      </c>
      <c r="P30" s="37"/>
      <c r="Q30" s="37"/>
      <c r="R30" s="23" t="s">
        <v>26</v>
      </c>
      <c r="S30" s="38">
        <f t="shared" si="5"/>
        <v>1453.1849999999999</v>
      </c>
      <c r="T30" s="38">
        <f t="shared" si="5"/>
        <v>1382.278</v>
      </c>
      <c r="U30" s="38">
        <f t="shared" si="6"/>
        <v>1452.923</v>
      </c>
      <c r="V30" s="38">
        <f t="shared" si="6"/>
        <v>1622.2529999999999</v>
      </c>
      <c r="W30" s="38">
        <f t="shared" si="6"/>
        <v>1636.1920000000002</v>
      </c>
      <c r="X30" s="38"/>
      <c r="Y30" s="38"/>
      <c r="Z30" s="38"/>
      <c r="AA30" s="38"/>
      <c r="AB30" s="38"/>
      <c r="AC30" s="38"/>
      <c r="AD30" s="38"/>
      <c r="AE30" s="36">
        <f t="shared" si="7"/>
        <v>7546.8309999999992</v>
      </c>
    </row>
    <row r="31" spans="2:31" x14ac:dyDescent="0.25">
      <c r="B31" s="23" t="s">
        <v>27</v>
      </c>
      <c r="C31" s="24">
        <f>+[1]BDD!Z45</f>
        <v>5328.0910000000003</v>
      </c>
      <c r="D31" s="24">
        <f>+[1]BDD!AA45</f>
        <v>4706.7089999999989</v>
      </c>
      <c r="E31" s="24">
        <f>+[1]BDD!AB45</f>
        <v>5040.1849999999986</v>
      </c>
      <c r="F31" s="24">
        <f>+[1]BDD!AC45</f>
        <v>5286.7179999999998</v>
      </c>
      <c r="G31" s="24">
        <f>+[1]BDD!AD45</f>
        <v>5904.3060000000005</v>
      </c>
      <c r="H31" s="24"/>
      <c r="I31" s="24"/>
      <c r="J31" s="35"/>
      <c r="K31" s="35"/>
      <c r="L31" s="35"/>
      <c r="M31" s="35"/>
      <c r="N31" s="24"/>
      <c r="O31" s="36">
        <f t="shared" si="4"/>
        <v>26266.008999999998</v>
      </c>
      <c r="P31" s="37"/>
      <c r="Q31" s="37"/>
      <c r="R31" s="23" t="s">
        <v>27</v>
      </c>
      <c r="S31" s="38">
        <f t="shared" si="5"/>
        <v>5328.0910000000003</v>
      </c>
      <c r="T31" s="38">
        <f t="shared" si="5"/>
        <v>4706.7089999999989</v>
      </c>
      <c r="U31" s="38">
        <f t="shared" si="6"/>
        <v>5040.1849999999986</v>
      </c>
      <c r="V31" s="38">
        <f t="shared" si="6"/>
        <v>5286.7179999999998</v>
      </c>
      <c r="W31" s="38">
        <f t="shared" si="6"/>
        <v>5904.3060000000005</v>
      </c>
      <c r="X31" s="38"/>
      <c r="Y31" s="38"/>
      <c r="Z31" s="38"/>
      <c r="AA31" s="38"/>
      <c r="AB31" s="38"/>
      <c r="AC31" s="38"/>
      <c r="AD31" s="38"/>
      <c r="AE31" s="36">
        <f t="shared" si="7"/>
        <v>26266.008999999998</v>
      </c>
    </row>
    <row r="32" spans="2:31" x14ac:dyDescent="0.25">
      <c r="B32" s="27"/>
      <c r="C32" s="35"/>
      <c r="D32" s="35"/>
      <c r="E32" s="35"/>
      <c r="F32" s="24"/>
      <c r="G32" s="39"/>
      <c r="H32" s="39"/>
      <c r="I32" s="39"/>
      <c r="J32" s="39"/>
      <c r="K32" s="39"/>
      <c r="L32" s="39"/>
      <c r="M32" s="39"/>
      <c r="N32" s="39"/>
      <c r="O32" s="40"/>
      <c r="P32" s="37"/>
      <c r="Q32" s="37"/>
      <c r="R32" s="2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40">
        <f t="shared" si="7"/>
        <v>0</v>
      </c>
    </row>
    <row r="33" spans="2:31" x14ac:dyDescent="0.25">
      <c r="B33" s="28" t="s">
        <v>19</v>
      </c>
      <c r="C33" s="41">
        <f t="shared" ref="C33:G33" si="8">SUM(C26:C31)</f>
        <v>33292.403000000297</v>
      </c>
      <c r="D33" s="41">
        <f t="shared" si="8"/>
        <v>29502.030999999963</v>
      </c>
      <c r="E33" s="41">
        <f t="shared" si="8"/>
        <v>32940.004999999968</v>
      </c>
      <c r="F33" s="41">
        <f t="shared" si="8"/>
        <v>34648.946999999956</v>
      </c>
      <c r="G33" s="41">
        <f t="shared" si="8"/>
        <v>33201.61399999998</v>
      </c>
      <c r="H33" s="41"/>
      <c r="I33" s="41"/>
      <c r="J33" s="41"/>
      <c r="K33" s="41"/>
      <c r="L33" s="41"/>
      <c r="M33" s="41"/>
      <c r="N33" s="41"/>
      <c r="O33" s="42">
        <f>SUM(C33:N33)</f>
        <v>163585.00000000015</v>
      </c>
      <c r="P33" s="37"/>
      <c r="Q33" s="37"/>
      <c r="R33" s="28" t="s">
        <v>19</v>
      </c>
      <c r="S33" s="43">
        <f>SUM(S26:S31)</f>
        <v>33292.403000000297</v>
      </c>
      <c r="T33" s="43">
        <f>SUM(T26:T31)</f>
        <v>29502.030999999963</v>
      </c>
      <c r="U33" s="43">
        <f t="shared" ref="U33:AD33" si="9">SUM(U26:U31)</f>
        <v>32940.004999999968</v>
      </c>
      <c r="V33" s="43">
        <f t="shared" si="9"/>
        <v>34648.946999999956</v>
      </c>
      <c r="W33" s="43">
        <f t="shared" si="9"/>
        <v>33201.61399999998</v>
      </c>
      <c r="X33" s="43"/>
      <c r="Y33" s="43"/>
      <c r="Z33" s="43"/>
      <c r="AA33" s="43"/>
      <c r="AB33" s="43"/>
      <c r="AC33" s="43"/>
      <c r="AD33" s="43"/>
      <c r="AE33" s="42">
        <f t="shared" si="7"/>
        <v>163585.00000000015</v>
      </c>
    </row>
    <row r="34" spans="2:31" x14ac:dyDescent="0.25">
      <c r="C34" s="44"/>
      <c r="D34" s="44"/>
      <c r="E34" s="44"/>
      <c r="F34" s="45"/>
      <c r="G34" s="44"/>
      <c r="H34" s="44"/>
      <c r="I34" s="44"/>
      <c r="J34" s="44"/>
      <c r="K34" s="44"/>
      <c r="L34" s="44"/>
      <c r="M34" s="44"/>
      <c r="N34" s="44"/>
      <c r="O34" s="37"/>
      <c r="P34" s="37"/>
      <c r="Q34" s="37"/>
      <c r="S34" s="46"/>
      <c r="T34" s="46"/>
      <c r="U34" s="46"/>
      <c r="V34" s="47"/>
      <c r="W34" s="37"/>
      <c r="X34" s="37"/>
      <c r="Y34" s="37"/>
      <c r="Z34" s="37"/>
      <c r="AA34" s="37"/>
      <c r="AB34" s="37"/>
      <c r="AC34" s="37"/>
      <c r="AD34" s="37"/>
      <c r="AE34" s="37"/>
    </row>
    <row r="35" spans="2:31" x14ac:dyDescent="0.25">
      <c r="B35" s="14" t="s">
        <v>30</v>
      </c>
      <c r="C35" s="44"/>
      <c r="D35" s="48"/>
      <c r="E35" s="44"/>
      <c r="F35" s="45"/>
      <c r="G35" s="44"/>
      <c r="H35" s="49"/>
      <c r="I35" s="44"/>
      <c r="J35" s="44"/>
      <c r="K35" s="44"/>
      <c r="L35" s="44"/>
      <c r="M35" s="45"/>
      <c r="N35" s="44"/>
      <c r="O35" s="37"/>
      <c r="Q35" s="37"/>
      <c r="R35" s="14" t="s">
        <v>31</v>
      </c>
      <c r="S35" s="46"/>
      <c r="T35" s="46"/>
      <c r="U35" s="46"/>
      <c r="V35" s="47"/>
      <c r="W35" s="37"/>
      <c r="X35" s="50"/>
      <c r="Y35" s="37"/>
      <c r="Z35" s="37"/>
      <c r="AA35" s="37"/>
      <c r="AB35" s="37"/>
      <c r="AC35" s="47"/>
      <c r="AD35" s="37"/>
      <c r="AE35" s="37"/>
    </row>
    <row r="36" spans="2:31" x14ac:dyDescent="0.25">
      <c r="C36" s="44"/>
      <c r="D36" s="44"/>
      <c r="E36" s="44"/>
      <c r="F36" s="44"/>
      <c r="G36" s="44"/>
      <c r="H36" s="51"/>
      <c r="I36" s="44"/>
      <c r="J36" s="44"/>
      <c r="K36" s="44"/>
      <c r="L36" s="44"/>
      <c r="M36" s="44"/>
      <c r="N36" s="44"/>
      <c r="O36" s="37"/>
      <c r="Q36" s="37"/>
      <c r="S36" s="46"/>
      <c r="T36" s="46"/>
      <c r="U36" s="46"/>
      <c r="V36" s="37"/>
      <c r="W36" s="37"/>
      <c r="X36" s="52"/>
      <c r="Y36" s="37"/>
      <c r="Z36" s="37"/>
      <c r="AA36" s="37"/>
      <c r="AB36" s="37"/>
      <c r="AC36" s="37"/>
      <c r="AD36" s="37"/>
      <c r="AE36" s="37"/>
    </row>
    <row r="37" spans="2:31" x14ac:dyDescent="0.25">
      <c r="B37" s="16" t="s">
        <v>6</v>
      </c>
      <c r="C37" s="53" t="s">
        <v>7</v>
      </c>
      <c r="D37" s="53" t="s">
        <v>8</v>
      </c>
      <c r="E37" s="53" t="s">
        <v>9</v>
      </c>
      <c r="F37" s="53" t="s">
        <v>10</v>
      </c>
      <c r="G37" s="53" t="s">
        <v>11</v>
      </c>
      <c r="H37" s="53" t="s">
        <v>12</v>
      </c>
      <c r="I37" s="53" t="s">
        <v>13</v>
      </c>
      <c r="J37" s="53" t="s">
        <v>14</v>
      </c>
      <c r="K37" s="53" t="s">
        <v>15</v>
      </c>
      <c r="L37" s="53" t="s">
        <v>16</v>
      </c>
      <c r="M37" s="53" t="s">
        <v>17</v>
      </c>
      <c r="N37" s="53" t="s">
        <v>18</v>
      </c>
      <c r="O37" s="54" t="s">
        <v>19</v>
      </c>
      <c r="Q37" s="37"/>
      <c r="R37" s="16" t="s">
        <v>6</v>
      </c>
      <c r="S37" s="55" t="s">
        <v>20</v>
      </c>
      <c r="T37" s="55" t="s">
        <v>21</v>
      </c>
      <c r="U37" s="55" t="s">
        <v>9</v>
      </c>
      <c r="V37" s="55" t="s">
        <v>10</v>
      </c>
      <c r="W37" s="55" t="s">
        <v>11</v>
      </c>
      <c r="X37" s="55" t="s">
        <v>12</v>
      </c>
      <c r="Y37" s="55" t="s">
        <v>13</v>
      </c>
      <c r="Z37" s="55" t="s">
        <v>14</v>
      </c>
      <c r="AA37" s="55" t="s">
        <v>15</v>
      </c>
      <c r="AB37" s="55" t="s">
        <v>16</v>
      </c>
      <c r="AC37" s="55" t="s">
        <v>17</v>
      </c>
      <c r="AD37" s="55" t="s">
        <v>18</v>
      </c>
      <c r="AE37" s="54" t="s">
        <v>19</v>
      </c>
    </row>
    <row r="38" spans="2:31" x14ac:dyDescent="0.25">
      <c r="B38" s="19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47"/>
      <c r="Q38" s="37"/>
      <c r="R38" s="19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7"/>
    </row>
    <row r="39" spans="2:31" x14ac:dyDescent="0.25">
      <c r="B39" s="23" t="s">
        <v>22</v>
      </c>
      <c r="C39" s="59">
        <f>[1]BDD!Z47/1000/0.87</f>
        <v>4707.0015057476239</v>
      </c>
      <c r="D39" s="59">
        <f>[1]BDD!AA47/1000/0.87</f>
        <v>4542.2828735631756</v>
      </c>
      <c r="E39" s="59">
        <f>[1]BDD!AB47/1000/0.87</f>
        <v>4370.1924137923743</v>
      </c>
      <c r="F39" s="59">
        <f>[1]BDD!AC47/1000/0.87</f>
        <v>4705.50965517233</v>
      </c>
      <c r="G39" s="59">
        <f>[1]BDD!AD47/1000/0.87</f>
        <v>4819.9386206895015</v>
      </c>
      <c r="H39" s="59"/>
      <c r="I39" s="59"/>
      <c r="J39" s="59"/>
      <c r="K39" s="59"/>
      <c r="L39" s="59"/>
      <c r="M39" s="59"/>
      <c r="N39" s="59"/>
      <c r="O39" s="36">
        <f t="shared" ref="O39:O44" si="10">SUM(C39:N39)</f>
        <v>23144.925068965007</v>
      </c>
      <c r="P39" s="47"/>
      <c r="Q39" s="37"/>
      <c r="R39" s="23" t="s">
        <v>22</v>
      </c>
      <c r="S39" s="60">
        <f t="shared" ref="S39:AD44" si="11">+C39*0.87</f>
        <v>4095.0913100004327</v>
      </c>
      <c r="T39" s="60">
        <f t="shared" si="11"/>
        <v>3951.786099999963</v>
      </c>
      <c r="U39" s="60">
        <f t="shared" si="11"/>
        <v>3802.0673999993655</v>
      </c>
      <c r="V39" s="60">
        <f t="shared" si="11"/>
        <v>4093.7933999999273</v>
      </c>
      <c r="W39" s="60">
        <f t="shared" si="11"/>
        <v>4193.3465999998662</v>
      </c>
      <c r="X39" s="60"/>
      <c r="Y39" s="60"/>
      <c r="Z39" s="60"/>
      <c r="AA39" s="60"/>
      <c r="AB39" s="60"/>
      <c r="AC39" s="60"/>
      <c r="AD39" s="60"/>
      <c r="AE39" s="61">
        <f t="shared" ref="AE39:AE46" si="12">SUM(S39:AD39)</f>
        <v>20136.084809999556</v>
      </c>
    </row>
    <row r="40" spans="2:31" x14ac:dyDescent="0.25">
      <c r="B40" s="23" t="s">
        <v>23</v>
      </c>
      <c r="C40" s="59">
        <f>[1]BDD!Z48/1000/0.87</f>
        <v>1964.4749080459894</v>
      </c>
      <c r="D40" s="59">
        <f>[1]BDD!AA48/1000/0.87</f>
        <v>1898.6555862069013</v>
      </c>
      <c r="E40" s="59">
        <f>[1]BDD!AB48/1000/0.87</f>
        <v>1857.9090804597847</v>
      </c>
      <c r="F40" s="59">
        <f>[1]BDD!AC48/1000/0.87</f>
        <v>2019.3006896551574</v>
      </c>
      <c r="G40" s="59">
        <f>[1]BDD!AD48/1000/0.87</f>
        <v>2108.3570114942531</v>
      </c>
      <c r="H40" s="59"/>
      <c r="I40" s="59"/>
      <c r="J40" s="59"/>
      <c r="K40" s="59"/>
      <c r="L40" s="59"/>
      <c r="M40" s="59"/>
      <c r="N40" s="59"/>
      <c r="O40" s="36">
        <f t="shared" si="10"/>
        <v>9848.6972758620868</v>
      </c>
      <c r="P40" s="47"/>
      <c r="Q40" s="37"/>
      <c r="R40" s="23" t="s">
        <v>23</v>
      </c>
      <c r="S40" s="60">
        <f t="shared" si="11"/>
        <v>1709.0931700000108</v>
      </c>
      <c r="T40" s="60">
        <f t="shared" si="11"/>
        <v>1651.830360000004</v>
      </c>
      <c r="U40" s="60">
        <f t="shared" si="11"/>
        <v>1616.3809000000126</v>
      </c>
      <c r="V40" s="60">
        <f t="shared" si="11"/>
        <v>1756.7915999999868</v>
      </c>
      <c r="W40" s="60">
        <f t="shared" si="11"/>
        <v>1834.2706000000003</v>
      </c>
      <c r="X40" s="60"/>
      <c r="Y40" s="60"/>
      <c r="Z40" s="60"/>
      <c r="AA40" s="60"/>
      <c r="AB40" s="60"/>
      <c r="AC40" s="60"/>
      <c r="AD40" s="60"/>
      <c r="AE40" s="61">
        <f t="shared" si="12"/>
        <v>8568.366630000015</v>
      </c>
    </row>
    <row r="41" spans="2:31" x14ac:dyDescent="0.25">
      <c r="B41" s="23" t="s">
        <v>24</v>
      </c>
      <c r="C41" s="59">
        <f>[1]BDD!Z49/1000/0.87</f>
        <v>2964.4071034482754</v>
      </c>
      <c r="D41" s="59">
        <f>[1]BDD!AA49/1000/0.87</f>
        <v>2776.3350689655172</v>
      </c>
      <c r="E41" s="59">
        <f>[1]BDD!AB49/1000/0.87</f>
        <v>3046.4063218390811</v>
      </c>
      <c r="F41" s="59">
        <f>[1]BDD!AC49/1000/0.87</f>
        <v>3117.3444827586213</v>
      </c>
      <c r="G41" s="59">
        <f>[1]BDD!AD49/1000/0.87</f>
        <v>3195.838850574713</v>
      </c>
      <c r="H41" s="59"/>
      <c r="I41" s="59"/>
      <c r="J41" s="59"/>
      <c r="K41" s="59"/>
      <c r="L41" s="59"/>
      <c r="M41" s="59"/>
      <c r="N41" s="59"/>
      <c r="O41" s="36">
        <f t="shared" si="10"/>
        <v>15100.331827586208</v>
      </c>
      <c r="P41" s="47"/>
      <c r="Q41" s="37"/>
      <c r="R41" s="23" t="s">
        <v>24</v>
      </c>
      <c r="S41" s="60">
        <f t="shared" si="11"/>
        <v>2579.0341799999997</v>
      </c>
      <c r="T41" s="60">
        <f t="shared" si="11"/>
        <v>2415.4115099999999</v>
      </c>
      <c r="U41" s="60">
        <f t="shared" si="11"/>
        <v>2650.3735000000006</v>
      </c>
      <c r="V41" s="60">
        <f t="shared" si="11"/>
        <v>2712.0897000000004</v>
      </c>
      <c r="W41" s="60">
        <f t="shared" si="11"/>
        <v>2780.3798000000002</v>
      </c>
      <c r="X41" s="60"/>
      <c r="Y41" s="60"/>
      <c r="Z41" s="60"/>
      <c r="AA41" s="60"/>
      <c r="AB41" s="60"/>
      <c r="AC41" s="60"/>
      <c r="AD41" s="60"/>
      <c r="AE41" s="61">
        <f t="shared" si="12"/>
        <v>13137.288690000001</v>
      </c>
    </row>
    <row r="42" spans="2:31" x14ac:dyDescent="0.25">
      <c r="B42" s="23" t="s">
        <v>25</v>
      </c>
      <c r="C42" s="59">
        <f>[1]BDD!Z50/1000/0.87</f>
        <v>4799.5577701149432</v>
      </c>
      <c r="D42" s="59">
        <f>[1]BDD!AA50/1000/0.87</f>
        <v>4560.4168850574706</v>
      </c>
      <c r="E42" s="59">
        <f>[1]BDD!AB50/1000/0.87</f>
        <v>4981.932873563218</v>
      </c>
      <c r="F42" s="59">
        <f>[1]BDD!AC50/1000/0.87</f>
        <v>5126.0473563218393</v>
      </c>
      <c r="G42" s="59">
        <f>[1]BDD!AD50/1000/0.87</f>
        <v>4922.2902298850577</v>
      </c>
      <c r="H42" s="59"/>
      <c r="I42" s="59"/>
      <c r="J42" s="59"/>
      <c r="K42" s="59"/>
      <c r="L42" s="59"/>
      <c r="M42" s="59"/>
      <c r="N42" s="59"/>
      <c r="O42" s="36">
        <f t="shared" si="10"/>
        <v>24390.245114942529</v>
      </c>
      <c r="P42" s="47"/>
      <c r="Q42" s="37"/>
      <c r="R42" s="23" t="s">
        <v>25</v>
      </c>
      <c r="S42" s="60">
        <f t="shared" si="11"/>
        <v>4175.6152600000005</v>
      </c>
      <c r="T42" s="60">
        <f t="shared" si="11"/>
        <v>3967.5626899999993</v>
      </c>
      <c r="U42" s="60">
        <f t="shared" si="11"/>
        <v>4334.2815999999993</v>
      </c>
      <c r="V42" s="60">
        <f t="shared" si="11"/>
        <v>4459.6612000000005</v>
      </c>
      <c r="W42" s="60">
        <f t="shared" si="11"/>
        <v>4282.3924999999999</v>
      </c>
      <c r="X42" s="60"/>
      <c r="Y42" s="60"/>
      <c r="Z42" s="60"/>
      <c r="AA42" s="60"/>
      <c r="AB42" s="60"/>
      <c r="AC42" s="60"/>
      <c r="AD42" s="60"/>
      <c r="AE42" s="61">
        <f t="shared" si="12"/>
        <v>21219.513250000004</v>
      </c>
    </row>
    <row r="43" spans="2:31" x14ac:dyDescent="0.25">
      <c r="B43" s="23" t="s">
        <v>26</v>
      </c>
      <c r="C43" s="59">
        <f>[1]BDD!Z51/1000/0.87</f>
        <v>1322.0305977011494</v>
      </c>
      <c r="D43" s="59">
        <f>[1]BDD!AA51/1000/0.87</f>
        <v>1260.3442528735636</v>
      </c>
      <c r="E43" s="59">
        <f>[1]BDD!AB51/1000/0.87</f>
        <v>1328.5472413793104</v>
      </c>
      <c r="F43" s="59">
        <f>[1]BDD!AC51/1000/0.87</f>
        <v>1488.1024137931031</v>
      </c>
      <c r="G43" s="59">
        <f>[1]BDD!AD51/1000/0.87</f>
        <v>1509.0162068965515</v>
      </c>
      <c r="H43" s="59"/>
      <c r="I43" s="59"/>
      <c r="J43" s="59"/>
      <c r="K43" s="59"/>
      <c r="L43" s="59"/>
      <c r="M43" s="59"/>
      <c r="N43" s="59"/>
      <c r="O43" s="36">
        <f t="shared" si="10"/>
        <v>6908.0407126436785</v>
      </c>
      <c r="P43" s="47"/>
      <c r="Q43" s="37"/>
      <c r="R43" s="23" t="s">
        <v>26</v>
      </c>
      <c r="S43" s="60">
        <f t="shared" si="11"/>
        <v>1150.16662</v>
      </c>
      <c r="T43" s="60">
        <f t="shared" si="11"/>
        <v>1096.4995000000004</v>
      </c>
      <c r="U43" s="60">
        <f t="shared" si="11"/>
        <v>1155.8361</v>
      </c>
      <c r="V43" s="60">
        <f t="shared" si="11"/>
        <v>1294.6490999999996</v>
      </c>
      <c r="W43" s="60">
        <f t="shared" si="11"/>
        <v>1312.8440999999998</v>
      </c>
      <c r="X43" s="60"/>
      <c r="Y43" s="60"/>
      <c r="Z43" s="60"/>
      <c r="AA43" s="60"/>
      <c r="AB43" s="60"/>
      <c r="AC43" s="60"/>
      <c r="AD43" s="60"/>
      <c r="AE43" s="61">
        <f t="shared" si="12"/>
        <v>6009.9954199999993</v>
      </c>
    </row>
    <row r="44" spans="2:31" x14ac:dyDescent="0.25">
      <c r="B44" s="23" t="s">
        <v>27</v>
      </c>
      <c r="C44" s="59">
        <f>[1]BDD!Z52/1000/0.87</f>
        <v>1885.3597701149424</v>
      </c>
      <c r="D44" s="59">
        <f>[1]BDD!AA52/1000/0.87</f>
        <v>1765.3034827586209</v>
      </c>
      <c r="E44" s="59">
        <f>[1]BDD!AB52/1000/0.87</f>
        <v>1843.1078160919544</v>
      </c>
      <c r="F44" s="59">
        <f>[1]BDD!AC52/1000/0.87</f>
        <v>1913.221724137931</v>
      </c>
      <c r="G44" s="59">
        <f>[1]BDD!AD52/1000/0.87</f>
        <v>2055.3286206896551</v>
      </c>
      <c r="H44" s="59"/>
      <c r="I44" s="59"/>
      <c r="J44" s="59"/>
      <c r="K44" s="59"/>
      <c r="L44" s="59"/>
      <c r="M44" s="59"/>
      <c r="N44" s="59"/>
      <c r="O44" s="36">
        <f t="shared" si="10"/>
        <v>9462.3214137931045</v>
      </c>
      <c r="P44" s="47"/>
      <c r="Q44" s="37"/>
      <c r="R44" s="23" t="s">
        <v>27</v>
      </c>
      <c r="S44" s="60">
        <f t="shared" si="11"/>
        <v>1640.2629999999999</v>
      </c>
      <c r="T44" s="60">
        <f t="shared" si="11"/>
        <v>1535.8140300000002</v>
      </c>
      <c r="U44" s="60">
        <f t="shared" si="11"/>
        <v>1603.5038000000004</v>
      </c>
      <c r="V44" s="60">
        <f t="shared" si="11"/>
        <v>1664.5029</v>
      </c>
      <c r="W44" s="60">
        <f t="shared" si="11"/>
        <v>1788.1359</v>
      </c>
      <c r="X44" s="60"/>
      <c r="Y44" s="60"/>
      <c r="Z44" s="60"/>
      <c r="AA44" s="60"/>
      <c r="AB44" s="60"/>
      <c r="AC44" s="60"/>
      <c r="AD44" s="60"/>
      <c r="AE44" s="61">
        <f t="shared" si="12"/>
        <v>8232.2196299999996</v>
      </c>
    </row>
    <row r="45" spans="2:31" x14ac:dyDescent="0.25">
      <c r="B45" s="27"/>
      <c r="C45" s="59"/>
      <c r="D45" s="59"/>
      <c r="E45" s="59"/>
      <c r="F45" s="59"/>
      <c r="G45" s="62"/>
      <c r="H45" s="62"/>
      <c r="I45" s="62"/>
      <c r="J45" s="63"/>
      <c r="K45" s="62"/>
      <c r="L45" s="62"/>
      <c r="M45" s="62"/>
      <c r="N45" s="62"/>
      <c r="O45" s="61"/>
      <c r="P45" s="47"/>
      <c r="Q45" s="37"/>
      <c r="R45" s="27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1"/>
    </row>
    <row r="46" spans="2:31" x14ac:dyDescent="0.25">
      <c r="B46" s="28" t="s">
        <v>19</v>
      </c>
      <c r="C46" s="64">
        <f t="shared" ref="C46:G46" si="13">SUM(C39:C44)</f>
        <v>17642.831655172922</v>
      </c>
      <c r="D46" s="64">
        <f t="shared" si="13"/>
        <v>16803.33814942525</v>
      </c>
      <c r="E46" s="64">
        <f t="shared" si="13"/>
        <v>17428.095747125721</v>
      </c>
      <c r="F46" s="64">
        <f t="shared" si="13"/>
        <v>18369.526321838977</v>
      </c>
      <c r="G46" s="64">
        <f t="shared" si="13"/>
        <v>18610.769540229732</v>
      </c>
      <c r="H46" s="64"/>
      <c r="I46" s="64"/>
      <c r="J46" s="64"/>
      <c r="K46" s="64"/>
      <c r="L46" s="64"/>
      <c r="M46" s="64"/>
      <c r="N46" s="64"/>
      <c r="O46" s="42">
        <f>SUM(C46:N46)</f>
        <v>88854.561413792602</v>
      </c>
      <c r="P46" s="47"/>
      <c r="Q46" s="37"/>
      <c r="R46" s="28" t="s">
        <v>19</v>
      </c>
      <c r="S46" s="65">
        <f>SUM(S39:S44)</f>
        <v>15349.263540000444</v>
      </c>
      <c r="T46" s="65">
        <f>SUM(T39:T44)</f>
        <v>14618.904189999965</v>
      </c>
      <c r="U46" s="65">
        <f>SUM(U39:U44)</f>
        <v>15162.443299999379</v>
      </c>
      <c r="V46" s="65">
        <f t="shared" ref="V46:AD46" si="14">SUM(V39:V44)</f>
        <v>15981.487899999913</v>
      </c>
      <c r="W46" s="65">
        <f t="shared" si="14"/>
        <v>16191.369499999866</v>
      </c>
      <c r="X46" s="65"/>
      <c r="Y46" s="65"/>
      <c r="Z46" s="65"/>
      <c r="AA46" s="65"/>
      <c r="AB46" s="65"/>
      <c r="AC46" s="65"/>
      <c r="AD46" s="65"/>
      <c r="AE46" s="66">
        <f t="shared" si="12"/>
        <v>77303.468429999572</v>
      </c>
    </row>
    <row r="47" spans="2:31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7"/>
      <c r="P47" s="47"/>
      <c r="Q47" s="37"/>
      <c r="S47" s="46"/>
      <c r="T47" s="46"/>
      <c r="U47" s="46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2:31" x14ac:dyDescent="0.25">
      <c r="B48" s="14" t="s">
        <v>32</v>
      </c>
      <c r="C48" s="44"/>
      <c r="D48" s="48"/>
      <c r="E48" s="44"/>
      <c r="F48" s="45"/>
      <c r="G48" s="44"/>
      <c r="H48" s="49"/>
      <c r="I48" s="44"/>
      <c r="J48" s="44"/>
      <c r="K48" s="44"/>
      <c r="L48" s="44"/>
      <c r="M48" s="45"/>
      <c r="N48" s="44"/>
      <c r="O48" s="37"/>
      <c r="R48" s="14" t="s">
        <v>32</v>
      </c>
      <c r="S48" s="46"/>
      <c r="T48" s="46"/>
      <c r="U48" s="46"/>
      <c r="V48" s="47"/>
      <c r="W48" s="37"/>
      <c r="X48" s="50"/>
      <c r="Y48" s="37"/>
      <c r="Z48" s="37"/>
      <c r="AA48" s="37"/>
      <c r="AB48" s="37"/>
      <c r="AC48" s="47"/>
      <c r="AD48" s="37"/>
      <c r="AE48" s="37"/>
    </row>
    <row r="49" spans="2:31" x14ac:dyDescent="0.25">
      <c r="C49" s="44"/>
      <c r="D49" s="44"/>
      <c r="E49" s="44"/>
      <c r="F49" s="44"/>
      <c r="G49" s="44"/>
      <c r="H49" s="51"/>
      <c r="I49" s="44"/>
      <c r="J49" s="44"/>
      <c r="K49" s="44"/>
      <c r="L49" s="44"/>
      <c r="M49" s="44"/>
      <c r="N49" s="44"/>
      <c r="O49" s="37"/>
      <c r="S49" s="46"/>
      <c r="T49" s="46"/>
      <c r="U49" s="46"/>
      <c r="V49" s="37"/>
      <c r="W49" s="37"/>
      <c r="X49" s="52"/>
      <c r="Y49" s="37"/>
      <c r="Z49" s="37"/>
      <c r="AA49" s="37"/>
      <c r="AB49" s="37"/>
      <c r="AC49" s="37"/>
      <c r="AD49" s="37"/>
      <c r="AE49" s="37"/>
    </row>
    <row r="50" spans="2:31" x14ac:dyDescent="0.25">
      <c r="B50" s="16" t="s">
        <v>6</v>
      </c>
      <c r="C50" s="53" t="s">
        <v>7</v>
      </c>
      <c r="D50" s="53" t="s">
        <v>8</v>
      </c>
      <c r="E50" s="53" t="s">
        <v>9</v>
      </c>
      <c r="F50" s="53" t="s">
        <v>10</v>
      </c>
      <c r="G50" s="53" t="s">
        <v>11</v>
      </c>
      <c r="H50" s="53" t="s">
        <v>12</v>
      </c>
      <c r="I50" s="53" t="s">
        <v>13</v>
      </c>
      <c r="J50" s="53" t="s">
        <v>14</v>
      </c>
      <c r="K50" s="53" t="s">
        <v>15</v>
      </c>
      <c r="L50" s="53" t="s">
        <v>16</v>
      </c>
      <c r="M50" s="53" t="s">
        <v>17</v>
      </c>
      <c r="N50" s="53" t="s">
        <v>18</v>
      </c>
      <c r="O50" s="54" t="s">
        <v>19</v>
      </c>
      <c r="R50" s="16" t="s">
        <v>6</v>
      </c>
      <c r="S50" s="55" t="s">
        <v>20</v>
      </c>
      <c r="T50" s="55" t="s">
        <v>21</v>
      </c>
      <c r="U50" s="55" t="s">
        <v>9</v>
      </c>
      <c r="V50" s="55" t="s">
        <v>10</v>
      </c>
      <c r="W50" s="55" t="s">
        <v>11</v>
      </c>
      <c r="X50" s="55" t="s">
        <v>12</v>
      </c>
      <c r="Y50" s="55" t="s">
        <v>13</v>
      </c>
      <c r="Z50" s="55" t="s">
        <v>14</v>
      </c>
      <c r="AA50" s="55" t="s">
        <v>15</v>
      </c>
      <c r="AB50" s="55" t="s">
        <v>16</v>
      </c>
      <c r="AC50" s="55" t="s">
        <v>17</v>
      </c>
      <c r="AD50" s="55" t="s">
        <v>18</v>
      </c>
      <c r="AE50" s="54" t="s">
        <v>19</v>
      </c>
    </row>
    <row r="51" spans="2:31" x14ac:dyDescent="0.25">
      <c r="B51" s="19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R51" s="19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7"/>
    </row>
    <row r="52" spans="2:31" x14ac:dyDescent="0.25">
      <c r="B52" s="23" t="s">
        <v>22</v>
      </c>
      <c r="C52" s="59">
        <f t="shared" ref="C52:G57" si="15">+C39/C$62</f>
        <v>676.2933197913253</v>
      </c>
      <c r="D52" s="59">
        <f t="shared" si="15"/>
        <v>652.62684964988159</v>
      </c>
      <c r="E52" s="59">
        <f t="shared" si="15"/>
        <v>627.90120887821467</v>
      </c>
      <c r="F52" s="59">
        <f t="shared" si="15"/>
        <v>676.07897344430035</v>
      </c>
      <c r="G52" s="59">
        <f t="shared" si="15"/>
        <v>692.519916765733</v>
      </c>
      <c r="H52" s="59"/>
      <c r="I52" s="59"/>
      <c r="J52" s="59"/>
      <c r="K52" s="59"/>
      <c r="L52" s="59"/>
      <c r="M52" s="59"/>
      <c r="N52" s="59"/>
      <c r="O52" s="36">
        <f t="shared" ref="O52:O57" si="16">SUM(C52:N52)</f>
        <v>3325.4202685294549</v>
      </c>
      <c r="R52" s="23" t="s">
        <v>22</v>
      </c>
      <c r="S52" s="60">
        <f t="shared" ref="S52:S57" si="17">+S39/S$62</f>
        <v>588.37518821845299</v>
      </c>
      <c r="T52" s="60">
        <f t="shared" ref="T52:T57" si="18">+T39/$T$62</f>
        <v>567.78535919539695</v>
      </c>
      <c r="U52" s="60">
        <f t="shared" ref="U52:U57" si="19">+U39/U$62</f>
        <v>546.27405172404679</v>
      </c>
      <c r="V52" s="60">
        <f t="shared" ref="V52:AD57" si="20">+F52*0.87</f>
        <v>588.18870689654125</v>
      </c>
      <c r="W52" s="60">
        <f t="shared" si="20"/>
        <v>602.49232758618768</v>
      </c>
      <c r="X52" s="60"/>
      <c r="Y52" s="60"/>
      <c r="Z52" s="60"/>
      <c r="AA52" s="60"/>
      <c r="AB52" s="60"/>
      <c r="AC52" s="60"/>
      <c r="AD52" s="60"/>
      <c r="AE52" s="61">
        <f t="shared" ref="AE52:AE59" si="21">SUM(S52:AD52)</f>
        <v>2893.1156336206259</v>
      </c>
    </row>
    <row r="53" spans="2:31" x14ac:dyDescent="0.25">
      <c r="B53" s="23" t="s">
        <v>23</v>
      </c>
      <c r="C53" s="59">
        <f t="shared" si="15"/>
        <v>282.25214196063064</v>
      </c>
      <c r="D53" s="59">
        <f t="shared" si="15"/>
        <v>272.79534284581916</v>
      </c>
      <c r="E53" s="59">
        <f t="shared" si="15"/>
        <v>266.94095983617598</v>
      </c>
      <c r="F53" s="59">
        <f t="shared" si="15"/>
        <v>290.12940943321229</v>
      </c>
      <c r="G53" s="59">
        <f t="shared" si="15"/>
        <v>302.92485797331221</v>
      </c>
      <c r="H53" s="59"/>
      <c r="I53" s="59"/>
      <c r="J53" s="59"/>
      <c r="K53" s="59"/>
      <c r="L53" s="59"/>
      <c r="M53" s="59"/>
      <c r="N53" s="59"/>
      <c r="O53" s="36">
        <f t="shared" si="16"/>
        <v>1415.0427120491504</v>
      </c>
      <c r="R53" s="23" t="s">
        <v>23</v>
      </c>
      <c r="S53" s="60">
        <f t="shared" si="17"/>
        <v>245.55936350574868</v>
      </c>
      <c r="T53" s="60">
        <f t="shared" si="18"/>
        <v>237.33194827586266</v>
      </c>
      <c r="U53" s="60">
        <f t="shared" si="19"/>
        <v>232.23863505747309</v>
      </c>
      <c r="V53" s="60">
        <f t="shared" si="20"/>
        <v>252.4125862068947</v>
      </c>
      <c r="W53" s="60">
        <f t="shared" si="20"/>
        <v>263.54462643678164</v>
      </c>
      <c r="X53" s="60"/>
      <c r="Y53" s="60"/>
      <c r="Z53" s="60"/>
      <c r="AA53" s="60"/>
      <c r="AB53" s="60"/>
      <c r="AC53" s="60"/>
      <c r="AD53" s="60"/>
      <c r="AE53" s="61">
        <f t="shared" si="21"/>
        <v>1231.0871594827609</v>
      </c>
    </row>
    <row r="54" spans="2:31" x14ac:dyDescent="0.25">
      <c r="B54" s="23" t="s">
        <v>24</v>
      </c>
      <c r="C54" s="59">
        <f t="shared" si="15"/>
        <v>425.92056084026945</v>
      </c>
      <c r="D54" s="59">
        <f t="shared" si="15"/>
        <v>398.89871680539039</v>
      </c>
      <c r="E54" s="59">
        <f t="shared" si="15"/>
        <v>437.70205773550015</v>
      </c>
      <c r="F54" s="59">
        <f t="shared" si="15"/>
        <v>447.89432223543412</v>
      </c>
      <c r="G54" s="59">
        <f t="shared" si="15"/>
        <v>459.17224864579208</v>
      </c>
      <c r="H54" s="59"/>
      <c r="I54" s="59"/>
      <c r="J54" s="59"/>
      <c r="K54" s="59"/>
      <c r="L54" s="59"/>
      <c r="M54" s="59"/>
      <c r="N54" s="59"/>
      <c r="O54" s="36">
        <f t="shared" si="16"/>
        <v>2169.5879062623862</v>
      </c>
      <c r="R54" s="23" t="s">
        <v>24</v>
      </c>
      <c r="S54" s="60">
        <f t="shared" si="17"/>
        <v>370.55088793103442</v>
      </c>
      <c r="T54" s="60">
        <f t="shared" si="18"/>
        <v>347.04188362068965</v>
      </c>
      <c r="U54" s="60">
        <f t="shared" si="19"/>
        <v>380.80079022988514</v>
      </c>
      <c r="V54" s="60">
        <f t="shared" si="20"/>
        <v>389.66806034482767</v>
      </c>
      <c r="W54" s="60">
        <f t="shared" si="20"/>
        <v>399.47985632183912</v>
      </c>
      <c r="X54" s="60"/>
      <c r="Y54" s="60"/>
      <c r="Z54" s="60"/>
      <c r="AA54" s="60"/>
      <c r="AB54" s="60"/>
      <c r="AC54" s="60"/>
      <c r="AD54" s="60"/>
      <c r="AE54" s="61">
        <f t="shared" si="21"/>
        <v>1887.5414784482759</v>
      </c>
    </row>
    <row r="55" spans="2:31" x14ac:dyDescent="0.25">
      <c r="B55" s="23" t="s">
        <v>25</v>
      </c>
      <c r="C55" s="59">
        <f t="shared" si="15"/>
        <v>689.5916336372045</v>
      </c>
      <c r="D55" s="59">
        <f t="shared" si="15"/>
        <v>655.23231107147569</v>
      </c>
      <c r="E55" s="59">
        <f>+E42/E$62</f>
        <v>715.79495309816355</v>
      </c>
      <c r="F55" s="59">
        <f t="shared" si="15"/>
        <v>736.50105694279296</v>
      </c>
      <c r="G55" s="59">
        <f t="shared" si="15"/>
        <v>707.22560774210604</v>
      </c>
      <c r="H55" s="59"/>
      <c r="I55" s="59"/>
      <c r="J55" s="59"/>
      <c r="K55" s="59"/>
      <c r="L55" s="59"/>
      <c r="M55" s="59"/>
      <c r="N55" s="59"/>
      <c r="O55" s="36">
        <f t="shared" si="16"/>
        <v>3504.3455624917433</v>
      </c>
      <c r="R55" s="23" t="s">
        <v>25</v>
      </c>
      <c r="S55" s="60">
        <f t="shared" si="17"/>
        <v>599.9447212643679</v>
      </c>
      <c r="T55" s="60">
        <f t="shared" si="18"/>
        <v>570.05211063218383</v>
      </c>
      <c r="U55" s="60">
        <f t="shared" si="19"/>
        <v>622.74160919540225</v>
      </c>
      <c r="V55" s="60">
        <f t="shared" si="20"/>
        <v>640.75591954022991</v>
      </c>
      <c r="W55" s="60">
        <f t="shared" si="20"/>
        <v>615.28627873563221</v>
      </c>
      <c r="X55" s="60"/>
      <c r="Y55" s="60"/>
      <c r="Z55" s="60"/>
      <c r="AA55" s="60"/>
      <c r="AB55" s="60"/>
      <c r="AC55" s="60"/>
      <c r="AD55" s="60"/>
      <c r="AE55" s="61">
        <f t="shared" si="21"/>
        <v>3048.7806393678161</v>
      </c>
    </row>
    <row r="56" spans="2:31" x14ac:dyDescent="0.25">
      <c r="B56" s="23" t="s">
        <v>26</v>
      </c>
      <c r="C56" s="59">
        <f t="shared" si="15"/>
        <v>189.9469249570617</v>
      </c>
      <c r="D56" s="59">
        <f t="shared" si="15"/>
        <v>181.08394437838558</v>
      </c>
      <c r="E56" s="59">
        <f t="shared" si="15"/>
        <v>190.88322433610782</v>
      </c>
      <c r="F56" s="59">
        <f t="shared" si="15"/>
        <v>213.80781807372171</v>
      </c>
      <c r="G56" s="59">
        <f t="shared" si="15"/>
        <v>216.81267340467693</v>
      </c>
      <c r="H56" s="59"/>
      <c r="I56" s="59"/>
      <c r="J56" s="59"/>
      <c r="K56" s="59"/>
      <c r="L56" s="59"/>
      <c r="M56" s="59"/>
      <c r="N56" s="59"/>
      <c r="O56" s="36">
        <f t="shared" si="16"/>
        <v>992.53458514995373</v>
      </c>
      <c r="R56" s="23" t="s">
        <v>26</v>
      </c>
      <c r="S56" s="60">
        <f t="shared" si="17"/>
        <v>165.25382471264368</v>
      </c>
      <c r="T56" s="60">
        <f t="shared" si="18"/>
        <v>157.54303160919545</v>
      </c>
      <c r="U56" s="60">
        <f t="shared" si="19"/>
        <v>166.0684051724138</v>
      </c>
      <c r="V56" s="60">
        <f t="shared" si="20"/>
        <v>186.01280172413789</v>
      </c>
      <c r="W56" s="60">
        <f t="shared" si="20"/>
        <v>188.62702586206893</v>
      </c>
      <c r="X56" s="60"/>
      <c r="Y56" s="60"/>
      <c r="Z56" s="60"/>
      <c r="AA56" s="60"/>
      <c r="AB56" s="60"/>
      <c r="AC56" s="60"/>
      <c r="AD56" s="60"/>
      <c r="AE56" s="61">
        <f t="shared" si="21"/>
        <v>863.50508908045981</v>
      </c>
    </row>
    <row r="57" spans="2:31" x14ac:dyDescent="0.25">
      <c r="B57" s="23" t="s">
        <v>27</v>
      </c>
      <c r="C57" s="59">
        <f t="shared" si="15"/>
        <v>270.88502444180205</v>
      </c>
      <c r="D57" s="59">
        <f t="shared" si="15"/>
        <v>253.63555786761796</v>
      </c>
      <c r="E57" s="59">
        <f t="shared" si="15"/>
        <v>264.81434139252218</v>
      </c>
      <c r="F57" s="59">
        <f t="shared" si="15"/>
        <v>274.88817875544987</v>
      </c>
      <c r="G57" s="59">
        <f t="shared" si="15"/>
        <v>295.30583630598494</v>
      </c>
      <c r="H57" s="59"/>
      <c r="I57" s="59"/>
      <c r="J57" s="59"/>
      <c r="K57" s="59"/>
      <c r="L57" s="59"/>
      <c r="M57" s="59"/>
      <c r="N57" s="59"/>
      <c r="O57" s="36">
        <f t="shared" si="16"/>
        <v>1359.528938763377</v>
      </c>
      <c r="R57" s="23" t="s">
        <v>27</v>
      </c>
      <c r="S57" s="60">
        <f t="shared" si="17"/>
        <v>235.6699712643678</v>
      </c>
      <c r="T57" s="60">
        <f t="shared" si="18"/>
        <v>220.66293534482762</v>
      </c>
      <c r="U57" s="60">
        <f t="shared" si="19"/>
        <v>230.3884770114943</v>
      </c>
      <c r="V57" s="60">
        <f t="shared" si="20"/>
        <v>239.15271551724138</v>
      </c>
      <c r="W57" s="60">
        <f t="shared" si="20"/>
        <v>256.91607758620688</v>
      </c>
      <c r="X57" s="60"/>
      <c r="Y57" s="60"/>
      <c r="Z57" s="60"/>
      <c r="AA57" s="60"/>
      <c r="AB57" s="60"/>
      <c r="AC57" s="60"/>
      <c r="AD57" s="60"/>
      <c r="AE57" s="61">
        <f t="shared" si="21"/>
        <v>1182.7901767241381</v>
      </c>
    </row>
    <row r="58" spans="2:31" x14ac:dyDescent="0.25">
      <c r="B58" s="27"/>
      <c r="C58" s="59"/>
      <c r="D58" s="59"/>
      <c r="E58" s="59"/>
      <c r="F58" s="59"/>
      <c r="G58" s="62"/>
      <c r="H58" s="62"/>
      <c r="I58" s="62"/>
      <c r="J58" s="62"/>
      <c r="K58" s="62"/>
      <c r="L58" s="62"/>
      <c r="M58" s="62"/>
      <c r="N58" s="62"/>
      <c r="O58" s="61"/>
      <c r="R58" s="27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1"/>
    </row>
    <row r="59" spans="2:31" x14ac:dyDescent="0.25">
      <c r="B59" s="28" t="s">
        <v>19</v>
      </c>
      <c r="C59" s="64">
        <f t="shared" ref="C59:G59" si="22">SUM(C52:C57)</f>
        <v>2534.8896056282938</v>
      </c>
      <c r="D59" s="64">
        <f t="shared" si="22"/>
        <v>2414.2727226185707</v>
      </c>
      <c r="E59" s="64">
        <f t="shared" si="22"/>
        <v>2504.0367452766845</v>
      </c>
      <c r="F59" s="64">
        <f t="shared" si="22"/>
        <v>2639.2997588849112</v>
      </c>
      <c r="G59" s="64">
        <f t="shared" si="22"/>
        <v>2673.9611408376049</v>
      </c>
      <c r="H59" s="64"/>
      <c r="I59" s="64"/>
      <c r="J59" s="64"/>
      <c r="K59" s="64"/>
      <c r="L59" s="64"/>
      <c r="M59" s="64"/>
      <c r="N59" s="64"/>
      <c r="O59" s="42">
        <f>SUM(C59:N59)</f>
        <v>12766.459973246063</v>
      </c>
      <c r="R59" s="28" t="s">
        <v>19</v>
      </c>
      <c r="S59" s="65">
        <f>SUM(S52:S57)</f>
        <v>2205.3539568966153</v>
      </c>
      <c r="T59" s="65">
        <f>SUM(T52:T57)</f>
        <v>2100.4172686781562</v>
      </c>
      <c r="U59" s="65">
        <f t="shared" ref="U59:AC59" si="23">SUM(U52:U57)</f>
        <v>2178.5119683907151</v>
      </c>
      <c r="V59" s="65">
        <f t="shared" si="23"/>
        <v>2296.1907902298726</v>
      </c>
      <c r="W59" s="65">
        <f t="shared" si="23"/>
        <v>2326.3461925287165</v>
      </c>
      <c r="X59" s="65"/>
      <c r="Y59" s="65"/>
      <c r="Z59" s="65"/>
      <c r="AA59" s="65"/>
      <c r="AB59" s="65"/>
      <c r="AC59" s="65"/>
      <c r="AD59" s="65"/>
      <c r="AE59" s="66">
        <f t="shared" si="21"/>
        <v>11106.820176724075</v>
      </c>
    </row>
    <row r="60" spans="2:31" x14ac:dyDescent="0.25">
      <c r="AD60" s="67"/>
    </row>
    <row r="62" spans="2:31" x14ac:dyDescent="0.25">
      <c r="B62" s="68" t="s">
        <v>38</v>
      </c>
      <c r="C62" s="69">
        <v>6.96</v>
      </c>
      <c r="D62" s="69">
        <v>6.96</v>
      </c>
      <c r="E62" s="69">
        <v>6.96</v>
      </c>
      <c r="F62" s="69">
        <v>6.96</v>
      </c>
      <c r="G62" s="69">
        <v>6.96</v>
      </c>
      <c r="H62" s="69"/>
      <c r="I62" s="69"/>
      <c r="J62" s="69"/>
      <c r="K62" s="69"/>
      <c r="L62" s="69"/>
      <c r="M62" s="69"/>
      <c r="N62" s="69"/>
      <c r="R62" s="68" t="s">
        <v>33</v>
      </c>
      <c r="S62" s="70">
        <f>+C62</f>
        <v>6.96</v>
      </c>
      <c r="T62" s="70">
        <f t="shared" ref="T62:AD62" si="24">+D62</f>
        <v>6.96</v>
      </c>
      <c r="U62" s="70">
        <f t="shared" si="24"/>
        <v>6.96</v>
      </c>
      <c r="V62" s="70">
        <f t="shared" si="24"/>
        <v>6.96</v>
      </c>
      <c r="W62" s="70">
        <f t="shared" si="24"/>
        <v>6.96</v>
      </c>
      <c r="X62" s="70">
        <f t="shared" si="24"/>
        <v>0</v>
      </c>
      <c r="Y62" s="70">
        <f t="shared" si="24"/>
        <v>0</v>
      </c>
      <c r="Z62" s="70">
        <f t="shared" si="24"/>
        <v>0</v>
      </c>
      <c r="AA62" s="70">
        <f t="shared" si="24"/>
        <v>0</v>
      </c>
      <c r="AB62" s="70">
        <f t="shared" si="24"/>
        <v>0</v>
      </c>
      <c r="AC62" s="70">
        <f t="shared" si="24"/>
        <v>0</v>
      </c>
      <c r="AD62" s="71">
        <f t="shared" si="24"/>
        <v>0</v>
      </c>
    </row>
    <row r="64" spans="2:31" x14ac:dyDescent="0.25">
      <c r="B64" s="72" t="s">
        <v>34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R64" s="72" t="s">
        <v>35</v>
      </c>
      <c r="S64" s="46"/>
      <c r="T64" s="46"/>
      <c r="U64" s="46"/>
      <c r="V64" s="37"/>
      <c r="W64" s="37"/>
      <c r="X64" s="37"/>
      <c r="Y64" s="37"/>
      <c r="Z64" s="37"/>
      <c r="AA64" s="37"/>
      <c r="AB64" s="37"/>
      <c r="AC64" s="37"/>
      <c r="AD64" s="37"/>
    </row>
    <row r="65" spans="2:31" x14ac:dyDescent="0.25">
      <c r="B65" s="73"/>
      <c r="C65" s="44"/>
      <c r="D65" s="44"/>
      <c r="E65" s="44"/>
      <c r="F65" s="74"/>
      <c r="G65" s="44"/>
      <c r="H65" s="44"/>
      <c r="I65" s="44"/>
      <c r="J65" s="44"/>
      <c r="K65" s="44"/>
      <c r="L65" s="44"/>
      <c r="M65" s="44"/>
      <c r="N65" s="44"/>
      <c r="R65" s="73"/>
      <c r="S65" s="46"/>
      <c r="T65" s="46"/>
      <c r="U65" s="46"/>
      <c r="V65" s="37"/>
      <c r="W65" s="37"/>
      <c r="X65" s="37"/>
      <c r="Y65" s="37"/>
      <c r="Z65" s="37"/>
      <c r="AA65" s="37"/>
      <c r="AB65" s="37"/>
      <c r="AC65" s="37"/>
      <c r="AD65" s="37"/>
    </row>
    <row r="66" spans="2:31" x14ac:dyDescent="0.25">
      <c r="B66" s="75" t="s">
        <v>6</v>
      </c>
      <c r="C66" s="76" t="s">
        <v>7</v>
      </c>
      <c r="D66" s="77" t="s">
        <v>8</v>
      </c>
      <c r="E66" s="77" t="s">
        <v>9</v>
      </c>
      <c r="F66" s="77" t="s">
        <v>10</v>
      </c>
      <c r="G66" s="77" t="s">
        <v>11</v>
      </c>
      <c r="H66" s="77" t="s">
        <v>12</v>
      </c>
      <c r="I66" s="77" t="s">
        <v>13</v>
      </c>
      <c r="J66" s="77" t="s">
        <v>14</v>
      </c>
      <c r="K66" s="77" t="s">
        <v>15</v>
      </c>
      <c r="L66" s="77" t="s">
        <v>16</v>
      </c>
      <c r="M66" s="77" t="s">
        <v>17</v>
      </c>
      <c r="N66" s="77" t="s">
        <v>18</v>
      </c>
      <c r="O66" s="28" t="s">
        <v>36</v>
      </c>
      <c r="R66" s="75" t="s">
        <v>6</v>
      </c>
      <c r="S66" s="101" t="s">
        <v>20</v>
      </c>
      <c r="T66" s="18" t="s">
        <v>21</v>
      </c>
      <c r="U66" s="18" t="s">
        <v>9</v>
      </c>
      <c r="V66" s="18" t="s">
        <v>10</v>
      </c>
      <c r="W66" s="18" t="s">
        <v>11</v>
      </c>
      <c r="X66" s="18" t="s">
        <v>12</v>
      </c>
      <c r="Y66" s="18" t="s">
        <v>13</v>
      </c>
      <c r="Z66" s="18" t="s">
        <v>14</v>
      </c>
      <c r="AA66" s="18" t="s">
        <v>15</v>
      </c>
      <c r="AB66" s="18" t="s">
        <v>16</v>
      </c>
      <c r="AC66" s="18" t="s">
        <v>17</v>
      </c>
      <c r="AD66" s="18" t="s">
        <v>18</v>
      </c>
      <c r="AE66" s="28" t="s">
        <v>36</v>
      </c>
    </row>
    <row r="67" spans="2:31" x14ac:dyDescent="0.25">
      <c r="B67" s="78"/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19"/>
      <c r="R67" s="78"/>
      <c r="S67" s="10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19"/>
    </row>
    <row r="68" spans="2:31" x14ac:dyDescent="0.25">
      <c r="B68" s="23" t="s">
        <v>22</v>
      </c>
      <c r="C68" s="81">
        <f>+C39/C26*100</f>
        <v>71.955897419806519</v>
      </c>
      <c r="D68" s="59">
        <f>+D39/D26*100</f>
        <v>72.79039344528546</v>
      </c>
      <c r="E68" s="59">
        <f>+E39/E26*100</f>
        <v>73.719515729523636</v>
      </c>
      <c r="F68" s="59">
        <f t="shared" ref="F68:O73" si="25">+F39/F26*100</f>
        <v>72.901070176719983</v>
      </c>
      <c r="G68" s="59">
        <f t="shared" si="25"/>
        <v>73.231313936757715</v>
      </c>
      <c r="H68" s="59"/>
      <c r="I68" s="59"/>
      <c r="J68" s="59"/>
      <c r="K68" s="59"/>
      <c r="L68" s="59"/>
      <c r="M68" s="59"/>
      <c r="N68" s="59"/>
      <c r="O68" s="82">
        <f t="shared" si="25"/>
        <v>72.905856575130628</v>
      </c>
      <c r="R68" s="23" t="s">
        <v>22</v>
      </c>
      <c r="S68" s="103">
        <f>+S39/S26*100</f>
        <v>62.601630755231675</v>
      </c>
      <c r="T68" s="60">
        <f>+T39/T26*100</f>
        <v>63.327642297398349</v>
      </c>
      <c r="U68" s="60">
        <f>+U39/U26*100</f>
        <v>64.135978684685554</v>
      </c>
      <c r="V68" s="60">
        <f t="shared" ref="V68:AE73" si="26">+V39/V26*100</f>
        <v>63.423931053746387</v>
      </c>
      <c r="W68" s="60">
        <f t="shared" si="26"/>
        <v>63.711243124979212</v>
      </c>
      <c r="X68" s="60"/>
      <c r="Y68" s="60"/>
      <c r="Z68" s="60"/>
      <c r="AA68" s="60"/>
      <c r="AB68" s="60"/>
      <c r="AC68" s="60"/>
      <c r="AD68" s="60"/>
      <c r="AE68" s="82">
        <f t="shared" si="26"/>
        <v>63.428095220363659</v>
      </c>
    </row>
    <row r="69" spans="2:31" x14ac:dyDescent="0.25">
      <c r="B69" s="23" t="s">
        <v>23</v>
      </c>
      <c r="C69" s="81">
        <f t="shared" ref="C69:G75" si="27">+C40/C27*100</f>
        <v>91.507548854149363</v>
      </c>
      <c r="D69" s="59">
        <f t="shared" si="27"/>
        <v>92.69371624752813</v>
      </c>
      <c r="E69" s="59">
        <f t="shared" si="27"/>
        <v>93.188859146010515</v>
      </c>
      <c r="F69" s="59">
        <f t="shared" si="27"/>
        <v>93.226791285500596</v>
      </c>
      <c r="G69" s="59">
        <f t="shared" si="27"/>
        <v>94.170460383159437</v>
      </c>
      <c r="H69" s="59"/>
      <c r="I69" s="59"/>
      <c r="J69" s="59"/>
      <c r="K69" s="59"/>
      <c r="L69" s="59"/>
      <c r="M69" s="59"/>
      <c r="N69" s="59"/>
      <c r="O69" s="82">
        <f t="shared" si="25"/>
        <v>92.967615576505636</v>
      </c>
      <c r="R69" s="23" t="s">
        <v>23</v>
      </c>
      <c r="S69" s="103">
        <f t="shared" ref="S69:AD75" si="28">+S40/S27*100</f>
        <v>79.611567503109953</v>
      </c>
      <c r="T69" s="60">
        <f t="shared" si="28"/>
        <v>80.643533135349472</v>
      </c>
      <c r="U69" s="60">
        <f>+U40/U27*100</f>
        <v>81.07430745702915</v>
      </c>
      <c r="V69" s="60">
        <f t="shared" si="26"/>
        <v>81.107308418385514</v>
      </c>
      <c r="W69" s="60">
        <f t="shared" si="26"/>
        <v>81.928300533348704</v>
      </c>
      <c r="X69" s="60"/>
      <c r="Y69" s="60"/>
      <c r="Z69" s="60"/>
      <c r="AA69" s="60"/>
      <c r="AB69" s="60"/>
      <c r="AC69" s="60"/>
      <c r="AD69" s="60"/>
      <c r="AE69" s="82">
        <f t="shared" si="26"/>
        <v>80.881825551559899</v>
      </c>
    </row>
    <row r="70" spans="2:31" x14ac:dyDescent="0.25">
      <c r="B70" s="23" t="s">
        <v>24</v>
      </c>
      <c r="C70" s="81">
        <f t="shared" si="27"/>
        <v>42.208155925591072</v>
      </c>
      <c r="D70" s="59">
        <f t="shared" si="27"/>
        <v>44.991092303506043</v>
      </c>
      <c r="E70" s="59">
        <f t="shared" si="27"/>
        <v>42.609638002602956</v>
      </c>
      <c r="F70" s="59">
        <f t="shared" si="27"/>
        <v>42.598411102603293</v>
      </c>
      <c r="G70" s="59">
        <f t="shared" si="27"/>
        <v>44.274194249034018</v>
      </c>
      <c r="H70" s="59"/>
      <c r="I70" s="59"/>
      <c r="J70" s="59"/>
      <c r="K70" s="59"/>
      <c r="L70" s="59"/>
      <c r="M70" s="59"/>
      <c r="N70" s="59"/>
      <c r="O70" s="82">
        <f t="shared" si="25"/>
        <v>43.292234503050061</v>
      </c>
      <c r="R70" s="23" t="s">
        <v>24</v>
      </c>
      <c r="S70" s="103">
        <f t="shared" si="28"/>
        <v>36.721095655264236</v>
      </c>
      <c r="T70" s="60">
        <f t="shared" si="28"/>
        <v>39.142250304050258</v>
      </c>
      <c r="U70" s="60">
        <f t="shared" si="28"/>
        <v>37.070385062264577</v>
      </c>
      <c r="V70" s="60">
        <f t="shared" si="28"/>
        <v>37.060617659264864</v>
      </c>
      <c r="W70" s="60">
        <f t="shared" si="28"/>
        <v>38.518548996659597</v>
      </c>
      <c r="X70" s="60"/>
      <c r="Y70" s="60"/>
      <c r="Z70" s="60"/>
      <c r="AA70" s="60"/>
      <c r="AB70" s="60"/>
      <c r="AC70" s="60"/>
      <c r="AD70" s="60"/>
      <c r="AE70" s="82">
        <f t="shared" si="26"/>
        <v>37.664244017653552</v>
      </c>
    </row>
    <row r="71" spans="2:31" x14ac:dyDescent="0.25">
      <c r="B71" s="23" t="s">
        <v>25</v>
      </c>
      <c r="C71" s="81">
        <f t="shared" si="27"/>
        <v>44.442308476882346</v>
      </c>
      <c r="D71" s="59">
        <f t="shared" si="27"/>
        <v>50.933578354956389</v>
      </c>
      <c r="E71" s="59">
        <f t="shared" si="27"/>
        <v>43.795333207359697</v>
      </c>
      <c r="F71" s="59">
        <f t="shared" si="27"/>
        <v>43.436172475785909</v>
      </c>
      <c r="G71" s="59">
        <f t="shared" si="27"/>
        <v>51.155798569915532</v>
      </c>
      <c r="H71" s="59"/>
      <c r="I71" s="59"/>
      <c r="J71" s="59"/>
      <c r="K71" s="59"/>
      <c r="L71" s="59"/>
      <c r="M71" s="59"/>
      <c r="N71" s="59"/>
      <c r="O71" s="82">
        <f t="shared" si="25"/>
        <v>46.411503229396644</v>
      </c>
      <c r="R71" s="23" t="s">
        <v>25</v>
      </c>
      <c r="S71" s="103">
        <f t="shared" si="28"/>
        <v>38.664808374887642</v>
      </c>
      <c r="T71" s="60">
        <f t="shared" si="28"/>
        <v>44.31221316881205</v>
      </c>
      <c r="U71" s="60">
        <f t="shared" si="28"/>
        <v>38.101939890402939</v>
      </c>
      <c r="V71" s="60">
        <f t="shared" si="28"/>
        <v>37.789470053933741</v>
      </c>
      <c r="W71" s="60">
        <f t="shared" si="28"/>
        <v>44.505544755826513</v>
      </c>
      <c r="X71" s="60"/>
      <c r="Y71" s="60"/>
      <c r="Z71" s="60"/>
      <c r="AA71" s="60"/>
      <c r="AB71" s="60"/>
      <c r="AC71" s="60"/>
      <c r="AD71" s="60"/>
      <c r="AE71" s="82">
        <f t="shared" si="26"/>
        <v>40.378007809575081</v>
      </c>
    </row>
    <row r="72" spans="2:31" x14ac:dyDescent="0.25">
      <c r="B72" s="23" t="s">
        <v>26</v>
      </c>
      <c r="C72" s="81">
        <f t="shared" si="27"/>
        <v>90.974693359837147</v>
      </c>
      <c r="D72" s="59">
        <f t="shared" si="27"/>
        <v>91.178782623579608</v>
      </c>
      <c r="E72" s="59">
        <f t="shared" si="27"/>
        <v>91.439618023756964</v>
      </c>
      <c r="F72" s="59">
        <f t="shared" si="27"/>
        <v>91.730600208050362</v>
      </c>
      <c r="G72" s="59">
        <f t="shared" si="27"/>
        <v>92.227330710365976</v>
      </c>
      <c r="H72" s="59"/>
      <c r="I72" s="59"/>
      <c r="J72" s="59"/>
      <c r="K72" s="59"/>
      <c r="L72" s="59"/>
      <c r="M72" s="59"/>
      <c r="N72" s="59"/>
      <c r="O72" s="82">
        <f t="shared" si="25"/>
        <v>91.535648706638312</v>
      </c>
      <c r="R72" s="23" t="s">
        <v>26</v>
      </c>
      <c r="S72" s="103">
        <f t="shared" si="28"/>
        <v>79.147983223058318</v>
      </c>
      <c r="T72" s="60">
        <f t="shared" si="28"/>
        <v>79.325540882514261</v>
      </c>
      <c r="U72" s="60">
        <f t="shared" si="28"/>
        <v>79.552467680668556</v>
      </c>
      <c r="V72" s="60">
        <f t="shared" si="28"/>
        <v>79.805622181003812</v>
      </c>
      <c r="W72" s="60">
        <f t="shared" si="28"/>
        <v>80.237777718018393</v>
      </c>
      <c r="X72" s="60"/>
      <c r="Y72" s="60"/>
      <c r="Z72" s="60"/>
      <c r="AA72" s="60"/>
      <c r="AB72" s="60"/>
      <c r="AC72" s="60"/>
      <c r="AD72" s="60"/>
      <c r="AE72" s="82">
        <f t="shared" si="26"/>
        <v>79.636014374775328</v>
      </c>
    </row>
    <row r="73" spans="2:31" x14ac:dyDescent="0.25">
      <c r="B73" s="23" t="s">
        <v>27</v>
      </c>
      <c r="C73" s="81">
        <f t="shared" si="27"/>
        <v>35.385277205568414</v>
      </c>
      <c r="D73" s="59">
        <f t="shared" si="27"/>
        <v>37.506110591468925</v>
      </c>
      <c r="E73" s="59">
        <f t="shared" si="27"/>
        <v>36.568257238413963</v>
      </c>
      <c r="F73" s="59">
        <f t="shared" si="27"/>
        <v>36.189214634446756</v>
      </c>
      <c r="G73" s="59">
        <f t="shared" si="27"/>
        <v>34.810672426016794</v>
      </c>
      <c r="H73" s="59"/>
      <c r="I73" s="59"/>
      <c r="J73" s="59"/>
      <c r="K73" s="59"/>
      <c r="L73" s="59"/>
      <c r="M73" s="59"/>
      <c r="N73" s="59"/>
      <c r="O73" s="82">
        <f t="shared" si="25"/>
        <v>36.024968291882885</v>
      </c>
      <c r="R73" s="23" t="s">
        <v>27</v>
      </c>
      <c r="S73" s="103">
        <f t="shared" si="28"/>
        <v>30.785191168844523</v>
      </c>
      <c r="T73" s="60">
        <f t="shared" si="28"/>
        <v>32.630316214577974</v>
      </c>
      <c r="U73" s="60">
        <f t="shared" si="28"/>
        <v>31.814383797420152</v>
      </c>
      <c r="V73" s="60">
        <f t="shared" si="28"/>
        <v>31.484616731968678</v>
      </c>
      <c r="W73" s="60">
        <f t="shared" si="28"/>
        <v>30.28528501063461</v>
      </c>
      <c r="X73" s="60"/>
      <c r="Y73" s="60"/>
      <c r="Z73" s="60"/>
      <c r="AA73" s="60"/>
      <c r="AB73" s="60"/>
      <c r="AC73" s="60"/>
      <c r="AD73" s="60"/>
      <c r="AE73" s="82">
        <f t="shared" si="26"/>
        <v>31.341722413938104</v>
      </c>
    </row>
    <row r="74" spans="2:31" x14ac:dyDescent="0.25">
      <c r="B74" s="83"/>
      <c r="C74" s="84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6"/>
      <c r="R74" s="83"/>
      <c r="S74" s="104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6"/>
    </row>
    <row r="75" spans="2:31" s="14" customFormat="1" ht="12.75" x14ac:dyDescent="0.2">
      <c r="B75" s="88" t="s">
        <v>19</v>
      </c>
      <c r="C75" s="89">
        <f t="shared" si="27"/>
        <v>52.993566295508209</v>
      </c>
      <c r="D75" s="90">
        <f t="shared" si="27"/>
        <v>56.956546989681058</v>
      </c>
      <c r="E75" s="90">
        <f t="shared" si="27"/>
        <v>52.908600794461748</v>
      </c>
      <c r="F75" s="90">
        <f t="shared" si="27"/>
        <v>53.016117118476934</v>
      </c>
      <c r="G75" s="90">
        <f t="shared" si="27"/>
        <v>56.053809734158534</v>
      </c>
      <c r="H75" s="90"/>
      <c r="I75" s="90"/>
      <c r="J75" s="90"/>
      <c r="K75" s="90"/>
      <c r="L75" s="90"/>
      <c r="M75" s="90"/>
      <c r="N75" s="90"/>
      <c r="O75" s="91">
        <f>+O46/O33*100</f>
        <v>54.317059274256522</v>
      </c>
      <c r="R75" s="88" t="s">
        <v>19</v>
      </c>
      <c r="S75" s="105">
        <f>+S46/S33*100</f>
        <v>46.104402677092146</v>
      </c>
      <c r="T75" s="92">
        <f t="shared" si="28"/>
        <v>49.552195881022513</v>
      </c>
      <c r="U75" s="92">
        <f>+U46/U33*100</f>
        <v>46.030482691181724</v>
      </c>
      <c r="V75" s="92">
        <f t="shared" ref="V75:AD75" si="29">+V46/V33*100</f>
        <v>46.124021893074939</v>
      </c>
      <c r="W75" s="92">
        <f t="shared" si="29"/>
        <v>48.766814468717925</v>
      </c>
      <c r="X75" s="92"/>
      <c r="Y75" s="92"/>
      <c r="Z75" s="92"/>
      <c r="AA75" s="92"/>
      <c r="AB75" s="92"/>
      <c r="AC75" s="92"/>
      <c r="AD75" s="92"/>
      <c r="AE75" s="91">
        <f>+AE46/AE33*100</f>
        <v>47.255841568603174</v>
      </c>
    </row>
    <row r="76" spans="2:31" x14ac:dyDescent="0.25">
      <c r="D76" s="100"/>
      <c r="E76" s="93"/>
      <c r="F76" s="93"/>
      <c r="G76" s="93"/>
      <c r="H76" s="93"/>
      <c r="I76" s="93"/>
      <c r="J76" s="93"/>
      <c r="K76" s="93"/>
      <c r="L76" s="93"/>
      <c r="M76" s="32"/>
      <c r="N76" s="93"/>
      <c r="AD76" s="60"/>
    </row>
    <row r="77" spans="2:31" x14ac:dyDescent="0.25">
      <c r="B77" s="72" t="s">
        <v>37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94"/>
      <c r="N77" s="44"/>
      <c r="R77" s="72" t="s">
        <v>37</v>
      </c>
      <c r="S77" s="46"/>
      <c r="T77" s="46"/>
      <c r="U77" s="46"/>
      <c r="V77" s="37"/>
      <c r="W77" s="37"/>
      <c r="X77" s="37"/>
      <c r="Y77" s="37"/>
      <c r="Z77" s="37"/>
      <c r="AA77" s="37"/>
      <c r="AB77" s="37"/>
      <c r="AC77" s="37"/>
      <c r="AD77" s="37"/>
    </row>
    <row r="78" spans="2:31" x14ac:dyDescent="0.25">
      <c r="B78" s="7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R78" s="73"/>
      <c r="S78" s="46"/>
      <c r="T78" s="46"/>
      <c r="U78" s="46"/>
      <c r="V78" s="37"/>
      <c r="W78" s="37"/>
      <c r="X78" s="37"/>
      <c r="Y78" s="37"/>
      <c r="Z78" s="37"/>
      <c r="AA78" s="37"/>
      <c r="AB78" s="37"/>
      <c r="AC78" s="37"/>
      <c r="AD78" s="37"/>
    </row>
    <row r="79" spans="2:31" x14ac:dyDescent="0.25">
      <c r="B79" s="75" t="s">
        <v>6</v>
      </c>
      <c r="C79" s="76" t="s">
        <v>7</v>
      </c>
      <c r="D79" s="77" t="s">
        <v>8</v>
      </c>
      <c r="E79" s="77" t="s">
        <v>9</v>
      </c>
      <c r="F79" s="77" t="s">
        <v>10</v>
      </c>
      <c r="G79" s="77" t="s">
        <v>11</v>
      </c>
      <c r="H79" s="77" t="s">
        <v>12</v>
      </c>
      <c r="I79" s="77" t="s">
        <v>13</v>
      </c>
      <c r="J79" s="77" t="s">
        <v>14</v>
      </c>
      <c r="K79" s="77" t="s">
        <v>15</v>
      </c>
      <c r="L79" s="77" t="s">
        <v>16</v>
      </c>
      <c r="M79" s="77" t="s">
        <v>17</v>
      </c>
      <c r="N79" s="77" t="s">
        <v>18</v>
      </c>
      <c r="O79" s="28" t="s">
        <v>36</v>
      </c>
      <c r="R79" s="75" t="s">
        <v>6</v>
      </c>
      <c r="S79" s="101" t="s">
        <v>20</v>
      </c>
      <c r="T79" s="18" t="s">
        <v>21</v>
      </c>
      <c r="U79" s="18" t="s">
        <v>9</v>
      </c>
      <c r="V79" s="18" t="s">
        <v>10</v>
      </c>
      <c r="W79" s="18" t="s">
        <v>11</v>
      </c>
      <c r="X79" s="18" t="s">
        <v>12</v>
      </c>
      <c r="Y79" s="18" t="s">
        <v>13</v>
      </c>
      <c r="Z79" s="18" t="s">
        <v>14</v>
      </c>
      <c r="AA79" s="18" t="s">
        <v>15</v>
      </c>
      <c r="AB79" s="18" t="s">
        <v>16</v>
      </c>
      <c r="AC79" s="18" t="s">
        <v>17</v>
      </c>
      <c r="AD79" s="18" t="s">
        <v>18</v>
      </c>
      <c r="AE79" s="28" t="s">
        <v>36</v>
      </c>
    </row>
    <row r="80" spans="2:31" x14ac:dyDescent="0.25">
      <c r="B80" s="78"/>
      <c r="C80" s="95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19"/>
      <c r="R80" s="78"/>
      <c r="S80" s="103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19"/>
    </row>
    <row r="81" spans="2:31" x14ac:dyDescent="0.25">
      <c r="B81" s="23" t="s">
        <v>22</v>
      </c>
      <c r="C81" s="81">
        <f t="shared" ref="C81:O86" si="30">+C52/C26*100</f>
        <v>10.338491008592891</v>
      </c>
      <c r="D81" s="59">
        <f t="shared" si="30"/>
        <v>10.458389862828371</v>
      </c>
      <c r="E81" s="59">
        <f t="shared" si="30"/>
        <v>10.591884443897074</v>
      </c>
      <c r="F81" s="59">
        <f t="shared" si="30"/>
        <v>10.47429169205747</v>
      </c>
      <c r="G81" s="59">
        <f t="shared" si="30"/>
        <v>10.521740508154846</v>
      </c>
      <c r="H81" s="59"/>
      <c r="I81" s="59"/>
      <c r="J81" s="59"/>
      <c r="K81" s="59"/>
      <c r="L81" s="59"/>
      <c r="M81" s="59"/>
      <c r="N81" s="59"/>
      <c r="O81" s="82">
        <f t="shared" si="30"/>
        <v>10.47497939297854</v>
      </c>
      <c r="R81" s="23" t="s">
        <v>22</v>
      </c>
      <c r="S81" s="103">
        <f t="shared" ref="S81:AE86" si="31">+S52/S26*100</f>
        <v>8.9944871774758148</v>
      </c>
      <c r="T81" s="60">
        <f t="shared" si="31"/>
        <v>9.0987991806606825</v>
      </c>
      <c r="U81" s="60">
        <f>+U52/U26*100</f>
        <v>9.2149394661904545</v>
      </c>
      <c r="V81" s="60">
        <f t="shared" si="31"/>
        <v>9.1126337720899979</v>
      </c>
      <c r="W81" s="60">
        <f t="shared" si="31"/>
        <v>9.1539142420947144</v>
      </c>
      <c r="X81" s="60"/>
      <c r="Y81" s="60"/>
      <c r="Z81" s="60"/>
      <c r="AA81" s="60"/>
      <c r="AB81" s="60"/>
      <c r="AC81" s="60"/>
      <c r="AD81" s="60"/>
      <c r="AE81" s="82">
        <f t="shared" si="31"/>
        <v>9.1132320718913284</v>
      </c>
    </row>
    <row r="82" spans="2:31" x14ac:dyDescent="0.25">
      <c r="B82" s="23" t="s">
        <v>23</v>
      </c>
      <c r="C82" s="81">
        <f t="shared" si="30"/>
        <v>13.147636329619161</v>
      </c>
      <c r="D82" s="59">
        <f t="shared" si="30"/>
        <v>13.318062679242548</v>
      </c>
      <c r="E82" s="59">
        <f t="shared" si="30"/>
        <v>13.389203900288868</v>
      </c>
      <c r="F82" s="59">
        <f t="shared" si="30"/>
        <v>13.394653920330546</v>
      </c>
      <c r="G82" s="59">
        <f t="shared" si="30"/>
        <v>13.530238560798768</v>
      </c>
      <c r="H82" s="59"/>
      <c r="I82" s="59"/>
      <c r="J82" s="59"/>
      <c r="K82" s="59"/>
      <c r="L82" s="59"/>
      <c r="M82" s="59"/>
      <c r="N82" s="59"/>
      <c r="O82" s="82">
        <f t="shared" si="30"/>
        <v>13.357416031107133</v>
      </c>
      <c r="R82" s="23" t="s">
        <v>23</v>
      </c>
      <c r="S82" s="103">
        <f t="shared" si="31"/>
        <v>11.43844360676867</v>
      </c>
      <c r="T82" s="60">
        <f t="shared" si="31"/>
        <v>11.586714530941016</v>
      </c>
      <c r="U82" s="60">
        <f t="shared" si="31"/>
        <v>11.648607393251314</v>
      </c>
      <c r="V82" s="60">
        <f t="shared" si="31"/>
        <v>11.653348910687576</v>
      </c>
      <c r="W82" s="60">
        <f t="shared" si="31"/>
        <v>11.77130754789493</v>
      </c>
      <c r="X82" s="60"/>
      <c r="Y82" s="60"/>
      <c r="Z82" s="60"/>
      <c r="AA82" s="60"/>
      <c r="AB82" s="60"/>
      <c r="AC82" s="60"/>
      <c r="AD82" s="60"/>
      <c r="AE82" s="82">
        <f t="shared" si="31"/>
        <v>11.620951947063205</v>
      </c>
    </row>
    <row r="83" spans="2:31" x14ac:dyDescent="0.25">
      <c r="B83" s="23" t="s">
        <v>24</v>
      </c>
      <c r="C83" s="81">
        <f t="shared" si="30"/>
        <v>6.0643902191941201</v>
      </c>
      <c r="D83" s="59">
        <f t="shared" si="30"/>
        <v>6.4642373999290292</v>
      </c>
      <c r="E83" s="59">
        <f t="shared" si="30"/>
        <v>6.1220744256613449</v>
      </c>
      <c r="F83" s="59">
        <f t="shared" si="30"/>
        <v>6.120461365316566</v>
      </c>
      <c r="G83" s="59">
        <f t="shared" si="30"/>
        <v>6.361234805895692</v>
      </c>
      <c r="H83" s="59"/>
      <c r="I83" s="59"/>
      <c r="J83" s="59"/>
      <c r="K83" s="59"/>
      <c r="L83" s="59"/>
      <c r="M83" s="59"/>
      <c r="N83" s="59"/>
      <c r="O83" s="82">
        <f t="shared" si="30"/>
        <v>6.2201486354956987</v>
      </c>
      <c r="R83" s="23" t="s">
        <v>24</v>
      </c>
      <c r="S83" s="103">
        <f t="shared" si="31"/>
        <v>5.276019490698884</v>
      </c>
      <c r="T83" s="60">
        <f t="shared" si="31"/>
        <v>5.6238865379382554</v>
      </c>
      <c r="U83" s="60">
        <f t="shared" si="31"/>
        <v>5.3262047503253696</v>
      </c>
      <c r="V83" s="60">
        <f t="shared" si="31"/>
        <v>5.3248013878254117</v>
      </c>
      <c r="W83" s="60">
        <f t="shared" si="31"/>
        <v>5.5342742811292522</v>
      </c>
      <c r="X83" s="60"/>
      <c r="Y83" s="60"/>
      <c r="Z83" s="60"/>
      <c r="AA83" s="60"/>
      <c r="AB83" s="60"/>
      <c r="AC83" s="60"/>
      <c r="AD83" s="60"/>
      <c r="AE83" s="82">
        <f t="shared" si="31"/>
        <v>5.4115293128812576</v>
      </c>
    </row>
    <row r="84" spans="2:31" x14ac:dyDescent="0.25">
      <c r="B84" s="23" t="s">
        <v>25</v>
      </c>
      <c r="C84" s="81">
        <f t="shared" si="30"/>
        <v>6.3853891489773478</v>
      </c>
      <c r="D84" s="59">
        <f t="shared" si="30"/>
        <v>7.3180428670914361</v>
      </c>
      <c r="E84" s="59">
        <f t="shared" si="30"/>
        <v>6.292432932091911</v>
      </c>
      <c r="F84" s="59">
        <f t="shared" si="30"/>
        <v>6.2408293787048708</v>
      </c>
      <c r="G84" s="59">
        <f t="shared" si="30"/>
        <v>7.3499710588959113</v>
      </c>
      <c r="H84" s="59"/>
      <c r="I84" s="59"/>
      <c r="J84" s="59"/>
      <c r="K84" s="59"/>
      <c r="L84" s="59"/>
      <c r="M84" s="59"/>
      <c r="N84" s="59"/>
      <c r="O84" s="82">
        <f t="shared" si="30"/>
        <v>6.6683194295110129</v>
      </c>
      <c r="R84" s="23" t="s">
        <v>25</v>
      </c>
      <c r="S84" s="103">
        <f t="shared" si="31"/>
        <v>5.5552885596102932</v>
      </c>
      <c r="T84" s="60">
        <f t="shared" si="31"/>
        <v>6.3666972943695486</v>
      </c>
      <c r="U84" s="60">
        <f t="shared" si="31"/>
        <v>5.4744166509199621</v>
      </c>
      <c r="V84" s="60">
        <f t="shared" si="31"/>
        <v>5.4295215594732387</v>
      </c>
      <c r="W84" s="60">
        <f t="shared" si="31"/>
        <v>6.3944748212394416</v>
      </c>
      <c r="X84" s="60"/>
      <c r="Y84" s="60"/>
      <c r="Z84" s="60"/>
      <c r="AA84" s="60"/>
      <c r="AB84" s="60"/>
      <c r="AC84" s="60"/>
      <c r="AD84" s="60"/>
      <c r="AE84" s="82">
        <f t="shared" si="31"/>
        <v>5.8014379036745805</v>
      </c>
    </row>
    <row r="85" spans="2:31" x14ac:dyDescent="0.25">
      <c r="B85" s="23" t="s">
        <v>26</v>
      </c>
      <c r="C85" s="81">
        <f t="shared" si="30"/>
        <v>13.07107663216051</v>
      </c>
      <c r="D85" s="59">
        <f t="shared" si="30"/>
        <v>13.100399802238449</v>
      </c>
      <c r="E85" s="59">
        <f t="shared" si="30"/>
        <v>13.137876152838645</v>
      </c>
      <c r="F85" s="59">
        <f t="shared" si="30"/>
        <v>13.179683937938268</v>
      </c>
      <c r="G85" s="59">
        <f t="shared" si="30"/>
        <v>13.251053262983618</v>
      </c>
      <c r="H85" s="59"/>
      <c r="I85" s="59"/>
      <c r="J85" s="59"/>
      <c r="K85" s="59"/>
      <c r="L85" s="59"/>
      <c r="M85" s="59"/>
      <c r="N85" s="59"/>
      <c r="O85" s="82">
        <f t="shared" si="30"/>
        <v>13.151673664746882</v>
      </c>
      <c r="R85" s="23" t="s">
        <v>26</v>
      </c>
      <c r="S85" s="103">
        <f t="shared" si="31"/>
        <v>11.371836669979643</v>
      </c>
      <c r="T85" s="60">
        <f t="shared" si="31"/>
        <v>11.397347827947451</v>
      </c>
      <c r="U85" s="60">
        <f t="shared" si="31"/>
        <v>11.42995225296962</v>
      </c>
      <c r="V85" s="60">
        <f t="shared" si="31"/>
        <v>11.466325026006295</v>
      </c>
      <c r="W85" s="60">
        <f t="shared" si="31"/>
        <v>11.528416338795747</v>
      </c>
      <c r="X85" s="60"/>
      <c r="Y85" s="60"/>
      <c r="Z85" s="60"/>
      <c r="AA85" s="60"/>
      <c r="AB85" s="60"/>
      <c r="AC85" s="60"/>
      <c r="AD85" s="60"/>
      <c r="AE85" s="82">
        <f t="shared" si="31"/>
        <v>11.441956088329789</v>
      </c>
    </row>
    <row r="86" spans="2:31" x14ac:dyDescent="0.25">
      <c r="B86" s="23" t="s">
        <v>27</v>
      </c>
      <c r="C86" s="81">
        <f t="shared" si="30"/>
        <v>5.0840915525241979</v>
      </c>
      <c r="D86" s="59">
        <f t="shared" si="30"/>
        <v>5.388808993027145</v>
      </c>
      <c r="E86" s="59">
        <f t="shared" si="30"/>
        <v>5.2540599480479839</v>
      </c>
      <c r="F86" s="59">
        <f t="shared" si="30"/>
        <v>5.1995998037998223</v>
      </c>
      <c r="G86" s="59">
        <f t="shared" si="30"/>
        <v>5.0015333945426423</v>
      </c>
      <c r="H86" s="59"/>
      <c r="I86" s="59"/>
      <c r="J86" s="59"/>
      <c r="K86" s="59"/>
      <c r="L86" s="59"/>
      <c r="M86" s="59"/>
      <c r="N86" s="59"/>
      <c r="O86" s="82">
        <f t="shared" si="30"/>
        <v>5.1760011913624835</v>
      </c>
      <c r="R86" s="23" t="s">
        <v>27</v>
      </c>
      <c r="S86" s="103">
        <f t="shared" si="31"/>
        <v>4.4231596506960518</v>
      </c>
      <c r="T86" s="60">
        <f t="shared" si="31"/>
        <v>4.6882638239336156</v>
      </c>
      <c r="U86" s="60">
        <f t="shared" si="31"/>
        <v>4.5710321548017454</v>
      </c>
      <c r="V86" s="60">
        <f t="shared" si="31"/>
        <v>4.5236518293058445</v>
      </c>
      <c r="W86" s="60">
        <f t="shared" si="31"/>
        <v>4.3513340532520992</v>
      </c>
      <c r="X86" s="60"/>
      <c r="Y86" s="60"/>
      <c r="Z86" s="60"/>
      <c r="AA86" s="60"/>
      <c r="AB86" s="60"/>
      <c r="AC86" s="60"/>
      <c r="AD86" s="60"/>
      <c r="AE86" s="82">
        <f t="shared" si="31"/>
        <v>4.5031210364853607</v>
      </c>
    </row>
    <row r="87" spans="2:31" x14ac:dyDescent="0.25">
      <c r="B87" s="83"/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6"/>
      <c r="R87" s="83"/>
      <c r="S87" s="103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82"/>
    </row>
    <row r="88" spans="2:31" s="14" customFormat="1" ht="12.75" x14ac:dyDescent="0.2">
      <c r="B88" s="88" t="s">
        <v>19</v>
      </c>
      <c r="C88" s="89">
        <f t="shared" ref="C88:O88" si="32">+C59/C33*100</f>
        <v>7.6140181459063534</v>
      </c>
      <c r="D88" s="90">
        <f t="shared" si="32"/>
        <v>8.1834119238047496</v>
      </c>
      <c r="E88" s="90">
        <f t="shared" si="32"/>
        <v>7.6018104589743896</v>
      </c>
      <c r="F88" s="90">
        <f t="shared" si="32"/>
        <v>7.6172582066777226</v>
      </c>
      <c r="G88" s="90">
        <f t="shared" si="32"/>
        <v>8.053708295137719</v>
      </c>
      <c r="H88" s="90"/>
      <c r="I88" s="90"/>
      <c r="J88" s="90"/>
      <c r="K88" s="90"/>
      <c r="L88" s="90"/>
      <c r="M88" s="90"/>
      <c r="N88" s="90"/>
      <c r="O88" s="91">
        <f t="shared" si="32"/>
        <v>7.8041751830828332</v>
      </c>
      <c r="R88" s="88" t="s">
        <v>19</v>
      </c>
      <c r="S88" s="105">
        <f t="shared" ref="S88:AE88" si="33">+S59/S33*100</f>
        <v>6.6241957869385262</v>
      </c>
      <c r="T88" s="92">
        <f t="shared" si="33"/>
        <v>7.1195683737101323</v>
      </c>
      <c r="U88" s="92">
        <f>+U59/U33*100</f>
        <v>6.6135750993077185</v>
      </c>
      <c r="V88" s="92">
        <f t="shared" si="33"/>
        <v>6.6270146398096186</v>
      </c>
      <c r="W88" s="92">
        <f t="shared" si="33"/>
        <v>7.0067262167698168</v>
      </c>
      <c r="X88" s="92"/>
      <c r="Y88" s="92"/>
      <c r="Z88" s="92"/>
      <c r="AA88" s="92"/>
      <c r="AB88" s="92"/>
      <c r="AC88" s="92"/>
      <c r="AD88" s="92"/>
      <c r="AE88" s="91">
        <f t="shared" si="33"/>
        <v>6.7896324092820652</v>
      </c>
    </row>
    <row r="89" spans="2:31" x14ac:dyDescent="0.25">
      <c r="T89" s="97"/>
      <c r="U89" s="97"/>
      <c r="V89" s="98"/>
      <c r="W89" s="98"/>
      <c r="X89" s="98"/>
      <c r="Y89" s="98"/>
      <c r="Z89" s="98"/>
      <c r="AA89" s="98"/>
      <c r="AB89" s="98"/>
      <c r="AC89" s="98"/>
      <c r="AD89" s="98"/>
    </row>
    <row r="90" spans="2:31" x14ac:dyDescent="0.25">
      <c r="D90" s="99"/>
      <c r="E90" s="99"/>
      <c r="F90" s="99"/>
      <c r="G90" s="99"/>
    </row>
  </sheetData>
  <mergeCells count="3">
    <mergeCell ref="B6:D6"/>
    <mergeCell ref="R6:T6"/>
    <mergeCell ref="B7:D7"/>
  </mergeCells>
  <conditionalFormatting sqref="F1:N65499">
    <cfRule type="containsText" dxfId="2" priority="3" stopIfTrue="1" operator="containsText" text="*">
      <formula>NOT(ISERROR(SEARCH("*",F1)))</formula>
    </cfRule>
  </conditionalFormatting>
  <conditionalFormatting sqref="I62">
    <cfRule type="containsText" dxfId="1" priority="2" stopIfTrue="1" operator="containsText" text="*">
      <formula>NOT(ISERROR(SEARCH("*",I62)))</formula>
    </cfRule>
  </conditionalFormatting>
  <conditionalFormatting sqref="C1:N1048576">
    <cfRule type="containsText" dxfId="0" priority="1" operator="containsText" text="*">
      <formula>NOT(ISERROR(SEARCH("*",C1)))</formula>
    </cfRule>
  </conditionalFormatting>
  <pageMargins left="0.7" right="0.7" top="0.75" bottom="0.75" header="0.3" footer="0.3"/>
  <pageSetup paperSize="9" orientation="portrait" r:id="rId1"/>
  <ignoredErrors>
    <ignoredError sqref="T52:T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2013-07-22T13:59:24Z</dcterms:created>
  <dcterms:modified xsi:type="dcterms:W3CDTF">2013-07-22T14:07:32Z</dcterms:modified>
</cp:coreProperties>
</file>