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  <externalReference r:id="rId3"/>
  </externalReferences>
  <definedNames>
    <definedName name="categ_delapaz">[1]CODIGOS!$A$2:$B$91</definedName>
    <definedName name="categdelapaz">[1]CODIGOS!$A$1:$B$90</definedName>
    <definedName name="IVA">[2]MAYO!$B$2</definedName>
  </definedNames>
  <calcPr calcId="144525"/>
</workbook>
</file>

<file path=xl/calcChain.xml><?xml version="1.0" encoding="utf-8"?>
<calcChain xmlns="http://schemas.openxmlformats.org/spreadsheetml/2006/main">
  <c r="AE109" i="1" l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F66" i="1" s="1"/>
  <c r="E50" i="1"/>
  <c r="D50" i="1"/>
  <c r="D66" i="1" s="1"/>
  <c r="C50" i="1"/>
  <c r="G49" i="1"/>
  <c r="F49" i="1"/>
  <c r="E49" i="1"/>
  <c r="D49" i="1"/>
  <c r="C49" i="1"/>
  <c r="G48" i="1"/>
  <c r="F48" i="1"/>
  <c r="F64" i="1" s="1"/>
  <c r="E48" i="1"/>
  <c r="D48" i="1"/>
  <c r="D64" i="1" s="1"/>
  <c r="C48" i="1"/>
  <c r="G47" i="1"/>
  <c r="F47" i="1"/>
  <c r="E47" i="1"/>
  <c r="D47" i="1"/>
  <c r="C47" i="1"/>
  <c r="G46" i="1"/>
  <c r="F46" i="1"/>
  <c r="F62" i="1" s="1"/>
  <c r="E46" i="1"/>
  <c r="D46" i="1"/>
  <c r="D62" i="1" s="1"/>
  <c r="C46" i="1"/>
  <c r="G45" i="1"/>
  <c r="G55" i="1" s="1"/>
  <c r="F45" i="1"/>
  <c r="F55" i="1" s="1"/>
  <c r="E45" i="1"/>
  <c r="E55" i="1" s="1"/>
  <c r="D45" i="1"/>
  <c r="C45" i="1"/>
  <c r="G37" i="1"/>
  <c r="F37" i="1"/>
  <c r="E37" i="1"/>
  <c r="D37" i="1"/>
  <c r="C37" i="1"/>
  <c r="G36" i="1"/>
  <c r="F36" i="1"/>
  <c r="E36" i="1"/>
  <c r="D36" i="1"/>
  <c r="C36" i="1"/>
  <c r="S36" i="1" s="1"/>
  <c r="G35" i="1"/>
  <c r="F35" i="1"/>
  <c r="E35" i="1"/>
  <c r="D35" i="1"/>
  <c r="C35" i="1"/>
  <c r="G34" i="1"/>
  <c r="F34" i="1"/>
  <c r="E34" i="1"/>
  <c r="D34" i="1"/>
  <c r="C34" i="1"/>
  <c r="S34" i="1" s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G39" i="1" s="1"/>
  <c r="F29" i="1"/>
  <c r="F39" i="1" s="1"/>
  <c r="E29" i="1"/>
  <c r="D29" i="1"/>
  <c r="C29" i="1"/>
  <c r="G21" i="1"/>
  <c r="W21" i="1" s="1"/>
  <c r="F21" i="1"/>
  <c r="V21" i="1" s="1"/>
  <c r="E21" i="1"/>
  <c r="U21" i="1" s="1"/>
  <c r="D21" i="1"/>
  <c r="T21" i="1" s="1"/>
  <c r="C21" i="1"/>
  <c r="S21" i="1" s="1"/>
  <c r="G20" i="1"/>
  <c r="W20" i="1" s="1"/>
  <c r="F20" i="1"/>
  <c r="V20" i="1" s="1"/>
  <c r="E20" i="1"/>
  <c r="U20" i="1" s="1"/>
  <c r="D20" i="1"/>
  <c r="T20" i="1" s="1"/>
  <c r="C20" i="1"/>
  <c r="S20" i="1" s="1"/>
  <c r="G19" i="1"/>
  <c r="W19" i="1" s="1"/>
  <c r="F19" i="1"/>
  <c r="V19" i="1" s="1"/>
  <c r="E19" i="1"/>
  <c r="U19" i="1" s="1"/>
  <c r="D19" i="1"/>
  <c r="T19" i="1" s="1"/>
  <c r="C19" i="1"/>
  <c r="S19" i="1" s="1"/>
  <c r="G18" i="1"/>
  <c r="W18" i="1" s="1"/>
  <c r="F18" i="1"/>
  <c r="V18" i="1" s="1"/>
  <c r="E18" i="1"/>
  <c r="U18" i="1" s="1"/>
  <c r="D18" i="1"/>
  <c r="T18" i="1" s="1"/>
  <c r="C18" i="1"/>
  <c r="S18" i="1" s="1"/>
  <c r="G17" i="1"/>
  <c r="W17" i="1" s="1"/>
  <c r="F17" i="1"/>
  <c r="V17" i="1" s="1"/>
  <c r="E17" i="1"/>
  <c r="U17" i="1" s="1"/>
  <c r="D17" i="1"/>
  <c r="T17" i="1" s="1"/>
  <c r="C17" i="1"/>
  <c r="S17" i="1" s="1"/>
  <c r="G16" i="1"/>
  <c r="W16" i="1" s="1"/>
  <c r="F16" i="1"/>
  <c r="V16" i="1" s="1"/>
  <c r="E16" i="1"/>
  <c r="U16" i="1" s="1"/>
  <c r="D16" i="1"/>
  <c r="T16" i="1" s="1"/>
  <c r="C16" i="1"/>
  <c r="S16" i="1" s="1"/>
  <c r="G15" i="1"/>
  <c r="W15" i="1" s="1"/>
  <c r="F15" i="1"/>
  <c r="V15" i="1" s="1"/>
  <c r="E15" i="1"/>
  <c r="U15" i="1" s="1"/>
  <c r="D15" i="1"/>
  <c r="T15" i="1" s="1"/>
  <c r="C15" i="1"/>
  <c r="S15" i="1" s="1"/>
  <c r="G14" i="1"/>
  <c r="W14" i="1" s="1"/>
  <c r="F14" i="1"/>
  <c r="V14" i="1" s="1"/>
  <c r="E14" i="1"/>
  <c r="U14" i="1" s="1"/>
  <c r="D14" i="1"/>
  <c r="T14" i="1" s="1"/>
  <c r="C14" i="1"/>
  <c r="S14" i="1" s="1"/>
  <c r="G13" i="1"/>
  <c r="G23" i="1" s="1"/>
  <c r="F13" i="1"/>
  <c r="V13" i="1" s="1"/>
  <c r="E13" i="1"/>
  <c r="E23" i="1" s="1"/>
  <c r="D13" i="1"/>
  <c r="T13" i="1" s="1"/>
  <c r="C13" i="1"/>
  <c r="R7" i="1"/>
  <c r="B3" i="1"/>
  <c r="T23" i="1" l="1"/>
  <c r="V23" i="1"/>
  <c r="O35" i="1"/>
  <c r="O37" i="1"/>
  <c r="F23" i="1"/>
  <c r="C23" i="1"/>
  <c r="D94" i="1"/>
  <c r="T62" i="1"/>
  <c r="F94" i="1"/>
  <c r="V62" i="1"/>
  <c r="D96" i="1"/>
  <c r="T64" i="1"/>
  <c r="F96" i="1"/>
  <c r="V64" i="1"/>
  <c r="D98" i="1"/>
  <c r="T66" i="1"/>
  <c r="F98" i="1"/>
  <c r="V66" i="1"/>
  <c r="S13" i="1"/>
  <c r="S23" i="1" s="1"/>
  <c r="U13" i="1"/>
  <c r="U23" i="1" s="1"/>
  <c r="W13" i="1"/>
  <c r="W23" i="1" s="1"/>
  <c r="D23" i="1"/>
  <c r="S29" i="1"/>
  <c r="U29" i="1"/>
  <c r="W29" i="1"/>
  <c r="O30" i="1"/>
  <c r="T30" i="1"/>
  <c r="V30" i="1"/>
  <c r="S31" i="1"/>
  <c r="U31" i="1"/>
  <c r="W31" i="1"/>
  <c r="O32" i="1"/>
  <c r="T32" i="1"/>
  <c r="V32" i="1"/>
  <c r="S33" i="1"/>
  <c r="U33" i="1"/>
  <c r="W33" i="1"/>
  <c r="O34" i="1"/>
  <c r="T34" i="1"/>
  <c r="V34" i="1"/>
  <c r="S35" i="1"/>
  <c r="U35" i="1"/>
  <c r="W35" i="1"/>
  <c r="O36" i="1"/>
  <c r="T36" i="1"/>
  <c r="V36" i="1"/>
  <c r="S37" i="1"/>
  <c r="U37" i="1"/>
  <c r="W37" i="1"/>
  <c r="C39" i="1"/>
  <c r="E39" i="1"/>
  <c r="D77" i="1"/>
  <c r="F77" i="1"/>
  <c r="O45" i="1"/>
  <c r="T45" i="1"/>
  <c r="V45" i="1"/>
  <c r="C78" i="1"/>
  <c r="E78" i="1"/>
  <c r="G78" i="1"/>
  <c r="S46" i="1"/>
  <c r="U46" i="1"/>
  <c r="W46" i="1"/>
  <c r="D79" i="1"/>
  <c r="F79" i="1"/>
  <c r="O47" i="1"/>
  <c r="T47" i="1"/>
  <c r="V47" i="1"/>
  <c r="C80" i="1"/>
  <c r="E80" i="1"/>
  <c r="G80" i="1"/>
  <c r="S48" i="1"/>
  <c r="U48" i="1"/>
  <c r="W48" i="1"/>
  <c r="D81" i="1"/>
  <c r="F81" i="1"/>
  <c r="O49" i="1"/>
  <c r="T49" i="1"/>
  <c r="V49" i="1"/>
  <c r="C82" i="1"/>
  <c r="E82" i="1"/>
  <c r="G82" i="1"/>
  <c r="S50" i="1"/>
  <c r="U50" i="1"/>
  <c r="W50" i="1"/>
  <c r="D83" i="1"/>
  <c r="O51" i="1"/>
  <c r="O83" i="1" s="1"/>
  <c r="T51" i="1"/>
  <c r="V51" i="1"/>
  <c r="C84" i="1"/>
  <c r="E84" i="1"/>
  <c r="G84" i="1"/>
  <c r="S52" i="1"/>
  <c r="U52" i="1"/>
  <c r="W52" i="1"/>
  <c r="D69" i="1"/>
  <c r="D85" i="1"/>
  <c r="F69" i="1"/>
  <c r="F85" i="1"/>
  <c r="O53" i="1"/>
  <c r="O85" i="1" s="1"/>
  <c r="T53" i="1"/>
  <c r="V53" i="1"/>
  <c r="D55" i="1"/>
  <c r="D61" i="1"/>
  <c r="F61" i="1"/>
  <c r="D63" i="1"/>
  <c r="F63" i="1"/>
  <c r="D65" i="1"/>
  <c r="F65" i="1"/>
  <c r="D67" i="1"/>
  <c r="F67" i="1"/>
  <c r="C68" i="1"/>
  <c r="G68" i="1"/>
  <c r="O29" i="1"/>
  <c r="T29" i="1"/>
  <c r="V29" i="1"/>
  <c r="S30" i="1"/>
  <c r="U30" i="1"/>
  <c r="W30" i="1"/>
  <c r="O31" i="1"/>
  <c r="T31" i="1"/>
  <c r="V31" i="1"/>
  <c r="S32" i="1"/>
  <c r="U32" i="1"/>
  <c r="W32" i="1"/>
  <c r="O33" i="1"/>
  <c r="T33" i="1"/>
  <c r="V33" i="1"/>
  <c r="U34" i="1"/>
  <c r="W34" i="1"/>
  <c r="T35" i="1"/>
  <c r="V35" i="1"/>
  <c r="U36" i="1"/>
  <c r="W36" i="1"/>
  <c r="T37" i="1"/>
  <c r="V37" i="1"/>
  <c r="D39" i="1"/>
  <c r="C77" i="1"/>
  <c r="E77" i="1"/>
  <c r="G77" i="1"/>
  <c r="S45" i="1"/>
  <c r="U45" i="1"/>
  <c r="W45" i="1"/>
  <c r="D78" i="1"/>
  <c r="F78" i="1"/>
  <c r="O46" i="1"/>
  <c r="O78" i="1" s="1"/>
  <c r="T46" i="1"/>
  <c r="T78" i="1" s="1"/>
  <c r="V46" i="1"/>
  <c r="V78" i="1" s="1"/>
  <c r="C79" i="1"/>
  <c r="E79" i="1"/>
  <c r="G79" i="1"/>
  <c r="S47" i="1"/>
  <c r="U47" i="1"/>
  <c r="W47" i="1"/>
  <c r="W79" i="1" s="1"/>
  <c r="D80" i="1"/>
  <c r="F80" i="1"/>
  <c r="O48" i="1"/>
  <c r="O80" i="1" s="1"/>
  <c r="T48" i="1"/>
  <c r="T80" i="1" s="1"/>
  <c r="V48" i="1"/>
  <c r="V80" i="1" s="1"/>
  <c r="C81" i="1"/>
  <c r="E81" i="1"/>
  <c r="G81" i="1"/>
  <c r="S49" i="1"/>
  <c r="U49" i="1"/>
  <c r="W49" i="1"/>
  <c r="W81" i="1" s="1"/>
  <c r="D82" i="1"/>
  <c r="F82" i="1"/>
  <c r="O50" i="1"/>
  <c r="O82" i="1" s="1"/>
  <c r="T50" i="1"/>
  <c r="T82" i="1" s="1"/>
  <c r="V50" i="1"/>
  <c r="V82" i="1" s="1"/>
  <c r="C83" i="1"/>
  <c r="E83" i="1"/>
  <c r="S51" i="1"/>
  <c r="U51" i="1"/>
  <c r="W51" i="1"/>
  <c r="D68" i="1"/>
  <c r="D84" i="1"/>
  <c r="F68" i="1"/>
  <c r="F84" i="1"/>
  <c r="O52" i="1"/>
  <c r="O84" i="1" s="1"/>
  <c r="T52" i="1"/>
  <c r="T84" i="1" s="1"/>
  <c r="V52" i="1"/>
  <c r="V84" i="1" s="1"/>
  <c r="C85" i="1"/>
  <c r="C69" i="1"/>
  <c r="E85" i="1"/>
  <c r="E69" i="1"/>
  <c r="E101" i="1" s="1"/>
  <c r="G85" i="1"/>
  <c r="G69" i="1"/>
  <c r="S53" i="1"/>
  <c r="U53" i="1"/>
  <c r="W53" i="1"/>
  <c r="W85" i="1" s="1"/>
  <c r="C55" i="1"/>
  <c r="C61" i="1"/>
  <c r="E61" i="1"/>
  <c r="G61" i="1"/>
  <c r="C62" i="1"/>
  <c r="E62" i="1"/>
  <c r="E94" i="1" s="1"/>
  <c r="G62" i="1"/>
  <c r="C63" i="1"/>
  <c r="E63" i="1"/>
  <c r="E95" i="1" s="1"/>
  <c r="G63" i="1"/>
  <c r="C64" i="1"/>
  <c r="E64" i="1"/>
  <c r="E96" i="1" s="1"/>
  <c r="G64" i="1"/>
  <c r="C65" i="1"/>
  <c r="E65" i="1"/>
  <c r="E97" i="1" s="1"/>
  <c r="G65" i="1"/>
  <c r="C66" i="1"/>
  <c r="E66" i="1"/>
  <c r="E98" i="1" s="1"/>
  <c r="G66" i="1"/>
  <c r="C67" i="1"/>
  <c r="E67" i="1"/>
  <c r="E99" i="1" s="1"/>
  <c r="G67" i="1"/>
  <c r="E68" i="1"/>
  <c r="E100" i="1" s="1"/>
  <c r="E71" i="1" l="1"/>
  <c r="F71" i="1"/>
  <c r="G71" i="1"/>
  <c r="AE36" i="1"/>
  <c r="AE34" i="1"/>
  <c r="W67" i="1"/>
  <c r="C99" i="1"/>
  <c r="S67" i="1"/>
  <c r="O67" i="1"/>
  <c r="O99" i="1" s="1"/>
  <c r="G97" i="1"/>
  <c r="W65" i="1"/>
  <c r="W97" i="1" s="1"/>
  <c r="C97" i="1"/>
  <c r="O65" i="1"/>
  <c r="O97" i="1" s="1"/>
  <c r="S65" i="1"/>
  <c r="G95" i="1"/>
  <c r="W63" i="1"/>
  <c r="W95" i="1" s="1"/>
  <c r="C95" i="1"/>
  <c r="O63" i="1"/>
  <c r="O95" i="1" s="1"/>
  <c r="S63" i="1"/>
  <c r="G103" i="1"/>
  <c r="G93" i="1"/>
  <c r="W61" i="1"/>
  <c r="C71" i="1"/>
  <c r="C93" i="1"/>
  <c r="O61" i="1"/>
  <c r="O93" i="1" s="1"/>
  <c r="S61" i="1"/>
  <c r="E87" i="1"/>
  <c r="U69" i="1"/>
  <c r="U101" i="1" s="1"/>
  <c r="U85" i="1"/>
  <c r="G101" i="1"/>
  <c r="W69" i="1"/>
  <c r="W101" i="1" s="1"/>
  <c r="D100" i="1"/>
  <c r="T68" i="1"/>
  <c r="T100" i="1" s="1"/>
  <c r="U67" i="1"/>
  <c r="U99" i="1" s="1"/>
  <c r="U83" i="1"/>
  <c r="S81" i="1"/>
  <c r="AE49" i="1"/>
  <c r="S79" i="1"/>
  <c r="AE47" i="1"/>
  <c r="W77" i="1"/>
  <c r="W55" i="1"/>
  <c r="S77" i="1"/>
  <c r="AE45" i="1"/>
  <c r="S55" i="1"/>
  <c r="AE32" i="1"/>
  <c r="T39" i="1"/>
  <c r="G100" i="1"/>
  <c r="W68" i="1"/>
  <c r="W100" i="1" s="1"/>
  <c r="V67" i="1"/>
  <c r="F97" i="1"/>
  <c r="V65" i="1"/>
  <c r="V97" i="1" s="1"/>
  <c r="F95" i="1"/>
  <c r="V63" i="1"/>
  <c r="V95" i="1" s="1"/>
  <c r="D93" i="1"/>
  <c r="D71" i="1"/>
  <c r="D103" i="1" s="1"/>
  <c r="T61" i="1"/>
  <c r="D87" i="1"/>
  <c r="T85" i="1"/>
  <c r="D101" i="1"/>
  <c r="T69" i="1"/>
  <c r="T101" i="1" s="1"/>
  <c r="U68" i="1"/>
  <c r="U100" i="1" s="1"/>
  <c r="U84" i="1"/>
  <c r="W82" i="1"/>
  <c r="S82" i="1"/>
  <c r="AE50" i="1"/>
  <c r="AE82" i="1" s="1"/>
  <c r="T81" i="1"/>
  <c r="U80" i="1"/>
  <c r="U64" i="1"/>
  <c r="U96" i="1" s="1"/>
  <c r="T79" i="1"/>
  <c r="U78" i="1"/>
  <c r="U62" i="1"/>
  <c r="U94" i="1" s="1"/>
  <c r="T77" i="1"/>
  <c r="T55" i="1"/>
  <c r="AE37" i="1"/>
  <c r="AE35" i="1"/>
  <c r="AE33" i="1"/>
  <c r="W39" i="1"/>
  <c r="S39" i="1"/>
  <c r="AE29" i="1"/>
  <c r="G98" i="1"/>
  <c r="W66" i="1"/>
  <c r="W98" i="1" s="1"/>
  <c r="C98" i="1"/>
  <c r="O66" i="1"/>
  <c r="O98" i="1" s="1"/>
  <c r="S66" i="1"/>
  <c r="G96" i="1"/>
  <c r="W64" i="1"/>
  <c r="W96" i="1" s="1"/>
  <c r="C96" i="1"/>
  <c r="O64" i="1"/>
  <c r="O96" i="1" s="1"/>
  <c r="S64" i="1"/>
  <c r="G94" i="1"/>
  <c r="W62" i="1"/>
  <c r="W94" i="1" s="1"/>
  <c r="C94" i="1"/>
  <c r="O62" i="1"/>
  <c r="O94" i="1" s="1"/>
  <c r="S62" i="1"/>
  <c r="E103" i="1"/>
  <c r="E93" i="1"/>
  <c r="G87" i="1"/>
  <c r="C87" i="1"/>
  <c r="O55" i="1"/>
  <c r="S85" i="1"/>
  <c r="AE53" i="1"/>
  <c r="C101" i="1"/>
  <c r="S69" i="1"/>
  <c r="O69" i="1"/>
  <c r="O101" i="1" s="1"/>
  <c r="F100" i="1"/>
  <c r="V68" i="1"/>
  <c r="V100" i="1" s="1"/>
  <c r="S83" i="1"/>
  <c r="AE51" i="1"/>
  <c r="AE83" i="1" s="1"/>
  <c r="U81" i="1"/>
  <c r="U65" i="1"/>
  <c r="U97" i="1" s="1"/>
  <c r="U79" i="1"/>
  <c r="U63" i="1"/>
  <c r="U95" i="1" s="1"/>
  <c r="U77" i="1"/>
  <c r="U61" i="1"/>
  <c r="U55" i="1"/>
  <c r="AE30" i="1"/>
  <c r="V39" i="1"/>
  <c r="C100" i="1"/>
  <c r="S68" i="1"/>
  <c r="O68" i="1"/>
  <c r="O100" i="1" s="1"/>
  <c r="D99" i="1"/>
  <c r="T67" i="1"/>
  <c r="T99" i="1" s="1"/>
  <c r="D97" i="1"/>
  <c r="T65" i="1"/>
  <c r="T97" i="1" s="1"/>
  <c r="D95" i="1"/>
  <c r="T63" i="1"/>
  <c r="T95" i="1" s="1"/>
  <c r="F93" i="1"/>
  <c r="F103" i="1"/>
  <c r="V61" i="1"/>
  <c r="F87" i="1"/>
  <c r="V85" i="1"/>
  <c r="F101" i="1"/>
  <c r="V69" i="1"/>
  <c r="V101" i="1" s="1"/>
  <c r="W84" i="1"/>
  <c r="S84" i="1"/>
  <c r="AE52" i="1"/>
  <c r="AE84" i="1" s="1"/>
  <c r="T83" i="1"/>
  <c r="U82" i="1"/>
  <c r="U66" i="1"/>
  <c r="U98" i="1" s="1"/>
  <c r="V81" i="1"/>
  <c r="O81" i="1"/>
  <c r="W80" i="1"/>
  <c r="S80" i="1"/>
  <c r="AE48" i="1"/>
  <c r="AE80" i="1" s="1"/>
  <c r="V79" i="1"/>
  <c r="O79" i="1"/>
  <c r="W78" i="1"/>
  <c r="S78" i="1"/>
  <c r="AE46" i="1"/>
  <c r="V77" i="1"/>
  <c r="V55" i="1"/>
  <c r="O77" i="1"/>
  <c r="O39" i="1"/>
  <c r="AE31" i="1"/>
  <c r="U39" i="1"/>
  <c r="V98" i="1"/>
  <c r="T98" i="1"/>
  <c r="V96" i="1"/>
  <c r="T96" i="1"/>
  <c r="V94" i="1"/>
  <c r="T94" i="1"/>
  <c r="AE78" i="1" l="1"/>
  <c r="AE85" i="1"/>
  <c r="V87" i="1"/>
  <c r="S100" i="1"/>
  <c r="AE68" i="1"/>
  <c r="AE100" i="1" s="1"/>
  <c r="U87" i="1"/>
  <c r="S101" i="1"/>
  <c r="AE69" i="1"/>
  <c r="AE101" i="1" s="1"/>
  <c r="O87" i="1"/>
  <c r="S94" i="1"/>
  <c r="AE62" i="1"/>
  <c r="AE94" i="1" s="1"/>
  <c r="S96" i="1"/>
  <c r="AE64" i="1"/>
  <c r="AE96" i="1" s="1"/>
  <c r="S98" i="1"/>
  <c r="AE66" i="1"/>
  <c r="AE98" i="1" s="1"/>
  <c r="AE39" i="1"/>
  <c r="T87" i="1"/>
  <c r="T71" i="1"/>
  <c r="T103" i="1" s="1"/>
  <c r="T93" i="1"/>
  <c r="AE77" i="1"/>
  <c r="W87" i="1"/>
  <c r="AE79" i="1"/>
  <c r="AE81" i="1"/>
  <c r="S93" i="1"/>
  <c r="S71" i="1"/>
  <c r="AE61" i="1"/>
  <c r="AE93" i="1" s="1"/>
  <c r="W93" i="1"/>
  <c r="W71" i="1"/>
  <c r="W103" i="1" s="1"/>
  <c r="S95" i="1"/>
  <c r="AE63" i="1"/>
  <c r="AE95" i="1" s="1"/>
  <c r="S97" i="1"/>
  <c r="AE65" i="1"/>
  <c r="AE97" i="1" s="1"/>
  <c r="V71" i="1"/>
  <c r="V103" i="1" s="1"/>
  <c r="V93" i="1"/>
  <c r="U93" i="1"/>
  <c r="U71" i="1"/>
  <c r="U103" i="1" s="1"/>
  <c r="S87" i="1"/>
  <c r="AE55" i="1"/>
  <c r="C103" i="1"/>
  <c r="O71" i="1"/>
  <c r="O103" i="1" s="1"/>
  <c r="S99" i="1"/>
  <c r="AE67" i="1"/>
  <c r="AE99" i="1" s="1"/>
  <c r="AE87" i="1" l="1"/>
  <c r="AE56" i="1"/>
  <c r="S103" i="1"/>
  <c r="AE71" i="1"/>
  <c r="AE103" i="1" s="1"/>
</calcChain>
</file>

<file path=xl/sharedStrings.xml><?xml version="1.0" encoding="utf-8"?>
<sst xmlns="http://schemas.openxmlformats.org/spreadsheetml/2006/main" count="320" uniqueCount="43">
  <si>
    <t>AUTORIDAD DE FISCALIZACION Y CONTROL SOCIAL DE ELECTRICIDAD</t>
  </si>
  <si>
    <t>DELAPAZ</t>
  </si>
  <si>
    <t>CONSOLIDADO - CON IMPUESTOS</t>
  </si>
  <si>
    <r>
      <t xml:space="preserve">CONSOLIDADO - </t>
    </r>
    <r>
      <rPr>
        <b/>
        <sz val="14"/>
        <color indexed="12"/>
        <rFont val="Century Gothic"/>
        <family val="2"/>
      </rPr>
      <t>SIN  IMPUESTOS</t>
    </r>
  </si>
  <si>
    <t>ESTADÍSTICAS GESTIÓN 2013</t>
  </si>
  <si>
    <t>NÚMERO DE USUARIOS</t>
  </si>
  <si>
    <t>CATEGORÍA/MES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</si>
  <si>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</si>
  <si>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</si>
  <si>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</si>
  <si>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</si>
  <si>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</si>
  <si>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</si>
  <si>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</si>
  <si>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</si>
  <si>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</si>
  <si>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</si>
  <si>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</si>
  <si>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</si>
  <si>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</si>
  <si>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</t>
  </si>
  <si>
    <t xml:space="preserve"> </t>
  </si>
  <si>
    <t>Residencial</t>
  </si>
  <si>
    <t>General 1</t>
  </si>
  <si>
    <t>General 2</t>
  </si>
  <si>
    <t>Industrial 1</t>
  </si>
  <si>
    <t>Industrial 2</t>
  </si>
  <si>
    <t>Alumbrado Público</t>
  </si>
  <si>
    <t>Mineria1</t>
  </si>
  <si>
    <t>Pueblos</t>
  </si>
  <si>
    <t>Especial Industrial1</t>
  </si>
  <si>
    <t>ENERGÍA FACTURADA (MWh)</t>
  </si>
  <si>
    <t>ACUMULADO</t>
  </si>
  <si>
    <t>IMPORTE FACTURADO (MBs)</t>
  </si>
  <si>
    <t>CATEGORIA/MES</t>
  </si>
  <si>
    <t>IMPORTE FACTURADO (M$us)</t>
  </si>
  <si>
    <t>TARIFA PROMEDIO (cBs/Kwh)</t>
  </si>
  <si>
    <t>TARIFA PROMEDIO (cBs/kWh)</t>
  </si>
  <si>
    <t>TARIFA PROMEDIO (c$us/Kwh)</t>
  </si>
  <si>
    <t>TARIFA PROMEDIO (c$us/kWh)</t>
  </si>
  <si>
    <t>TIPO CAMBIO**</t>
  </si>
  <si>
    <t>-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</si>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</sst>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4"/>
      <color indexed="12"/>
      <name val="Century Gothic"/>
      <family val="2"/>
    </font>
    <font>
      <sz val="14"/>
      <color indexed="12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b/>
      <sz val="10"/>
      <color theme="0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19">
    <xf numFmtId="0" fontId="0" fillId="0" borderId="0" xfId="0"/>
    <xf numFmtId="0" fontId="2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0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7" fillId="0" borderId="0" xfId="0" applyFont="1" applyFill="1"/>
    <xf numFmtId="164" fontId="4" fillId="0" borderId="0" xfId="0" applyNumberFormat="1" applyFont="1" applyFill="1"/>
    <xf numFmtId="0" fontId="8" fillId="2" borderId="0" xfId="0" applyFont="1" applyFill="1"/>
    <xf numFmtId="0" fontId="8" fillId="2" borderId="0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/>
    <xf numFmtId="0" fontId="4" fillId="2" borderId="3" xfId="0" applyFont="1" applyFill="1" applyBorder="1"/>
    <xf numFmtId="164" fontId="4" fillId="0" borderId="0" xfId="0" applyNumberFormat="1" applyFont="1" applyFill="1" applyBorder="1"/>
    <xf numFmtId="164" fontId="9" fillId="0" borderId="0" xfId="0" applyNumberFormat="1" applyFont="1" applyFill="1" applyBorder="1"/>
    <xf numFmtId="164" fontId="8" fillId="2" borderId="5" xfId="1" applyNumberFormat="1" applyFont="1" applyFill="1" applyBorder="1"/>
    <xf numFmtId="164" fontId="4" fillId="3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5" xfId="1" applyNumberFormat="1" applyFont="1" applyFill="1" applyBorder="1" applyProtection="1"/>
    <xf numFmtId="43" fontId="4" fillId="2" borderId="5" xfId="1" applyNumberFormat="1" applyFont="1" applyFill="1" applyBorder="1"/>
    <xf numFmtId="164" fontId="4" fillId="2" borderId="6" xfId="1" applyNumberFormat="1" applyFont="1" applyFill="1" applyBorder="1"/>
    <xf numFmtId="0" fontId="8" fillId="2" borderId="1" xfId="0" applyFont="1" applyFill="1" applyBorder="1"/>
    <xf numFmtId="164" fontId="8" fillId="0" borderId="2" xfId="1" applyNumberFormat="1" applyFont="1" applyFill="1" applyBorder="1"/>
    <xf numFmtId="164" fontId="8" fillId="2" borderId="1" xfId="1" applyNumberFormat="1" applyFont="1" applyFill="1" applyBorder="1"/>
    <xf numFmtId="164" fontId="8" fillId="3" borderId="2" xfId="1" applyNumberFormat="1" applyFont="1" applyFill="1" applyBorder="1"/>
    <xf numFmtId="164" fontId="8" fillId="2" borderId="2" xfId="1" applyNumberFormat="1" applyFont="1" applyFill="1" applyBorder="1"/>
    <xf numFmtId="10" fontId="4" fillId="0" borderId="0" xfId="2" applyNumberFormat="1" applyFont="1" applyFill="1"/>
    <xf numFmtId="43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2" borderId="5" xfId="1" applyNumberFormat="1" applyFont="1" applyFill="1" applyBorder="1" applyProtection="1"/>
    <xf numFmtId="165" fontId="4" fillId="2" borderId="0" xfId="1" applyNumberFormat="1" applyFont="1" applyFill="1"/>
    <xf numFmtId="43" fontId="4" fillId="3" borderId="0" xfId="1" applyNumberFormat="1" applyFont="1" applyFill="1" applyBorder="1" applyProtection="1"/>
    <xf numFmtId="43" fontId="4" fillId="2" borderId="0" xfId="1" applyNumberFormat="1" applyFont="1" applyFill="1" applyBorder="1" applyProtection="1"/>
    <xf numFmtId="43" fontId="4" fillId="0" borderId="0" xfId="1" applyFont="1" applyFill="1" applyBorder="1"/>
    <xf numFmtId="165" fontId="4" fillId="0" borderId="0" xfId="1" applyNumberFormat="1" applyFont="1" applyFill="1" applyBorder="1"/>
    <xf numFmtId="165" fontId="4" fillId="2" borderId="5" xfId="1" applyNumberFormat="1" applyFont="1" applyFill="1" applyBorder="1" applyProtection="1"/>
    <xf numFmtId="0" fontId="4" fillId="2" borderId="6" xfId="0" applyFont="1" applyFill="1" applyBorder="1"/>
    <xf numFmtId="43" fontId="4" fillId="2" borderId="7" xfId="1" applyNumberFormat="1" applyFont="1" applyFill="1" applyBorder="1"/>
    <xf numFmtId="43" fontId="4" fillId="2" borderId="6" xfId="1" applyNumberFormat="1" applyFont="1" applyFill="1" applyBorder="1" applyProtection="1"/>
    <xf numFmtId="43" fontId="8" fillId="0" borderId="2" xfId="1" applyNumberFormat="1" applyFont="1" applyFill="1" applyBorder="1"/>
    <xf numFmtId="43" fontId="8" fillId="2" borderId="1" xfId="1" applyNumberFormat="1" applyFont="1" applyFill="1" applyBorder="1" applyProtection="1"/>
    <xf numFmtId="0" fontId="8" fillId="2" borderId="6" xfId="0" applyFont="1" applyFill="1" applyBorder="1"/>
    <xf numFmtId="43" fontId="8" fillId="3" borderId="7" xfId="1" applyNumberFormat="1" applyFont="1" applyFill="1" applyBorder="1"/>
    <xf numFmtId="43" fontId="8" fillId="2" borderId="7" xfId="1" applyNumberFormat="1" applyFont="1" applyFill="1" applyBorder="1"/>
    <xf numFmtId="165" fontId="4" fillId="0" borderId="0" xfId="1" applyNumberFormat="1" applyFont="1" applyFill="1"/>
    <xf numFmtId="165" fontId="4" fillId="2" borderId="0" xfId="1" applyNumberFormat="1" applyFont="1" applyFill="1" applyBorder="1"/>
    <xf numFmtId="43" fontId="4" fillId="0" borderId="0" xfId="1" applyNumberFormat="1" applyFont="1" applyFill="1"/>
    <xf numFmtId="43" fontId="4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8" fillId="0" borderId="2" xfId="1" applyNumberFormat="1" applyFont="1" applyFill="1" applyBorder="1" applyAlignment="1">
      <alignment horizontal="center"/>
    </xf>
    <xf numFmtId="165" fontId="8" fillId="2" borderId="8" xfId="1" applyNumberFormat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 applyProtection="1">
      <alignment horizontal="right"/>
    </xf>
    <xf numFmtId="165" fontId="4" fillId="2" borderId="3" xfId="1" applyNumberFormat="1" applyFont="1" applyFill="1" applyBorder="1" applyAlignment="1" applyProtection="1">
      <alignment horizontal="right"/>
    </xf>
    <xf numFmtId="43" fontId="4" fillId="2" borderId="0" xfId="1" applyNumberFormat="1" applyFont="1" applyFill="1"/>
    <xf numFmtId="165" fontId="4" fillId="2" borderId="4" xfId="1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165" fontId="8" fillId="0" borderId="2" xfId="1" applyNumberFormat="1" applyFont="1" applyFill="1" applyBorder="1"/>
    <xf numFmtId="43" fontId="8" fillId="2" borderId="3" xfId="1" applyNumberFormat="1" applyFont="1" applyFill="1" applyBorder="1" applyProtection="1"/>
    <xf numFmtId="43" fontId="4" fillId="2" borderId="0" xfId="1" applyNumberFormat="1" applyFont="1" applyFill="1" applyBorder="1"/>
    <xf numFmtId="165" fontId="8" fillId="3" borderId="2" xfId="1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 applyProtection="1">
      <alignment horizontal="right"/>
    </xf>
    <xf numFmtId="43" fontId="4" fillId="3" borderId="0" xfId="0" applyNumberFormat="1" applyFont="1" applyFill="1" applyBorder="1"/>
    <xf numFmtId="43" fontId="4" fillId="2" borderId="0" xfId="0" applyNumberFormat="1" applyFont="1" applyFill="1" applyBorder="1"/>
    <xf numFmtId="43" fontId="8" fillId="3" borderId="2" xfId="1" applyNumberFormat="1" applyFont="1" applyFill="1" applyBorder="1"/>
    <xf numFmtId="165" fontId="8" fillId="3" borderId="2" xfId="1" applyNumberFormat="1" applyFont="1" applyFill="1" applyBorder="1"/>
    <xf numFmtId="165" fontId="8" fillId="2" borderId="2" xfId="1" applyNumberFormat="1" applyFont="1" applyFill="1" applyBorder="1"/>
    <xf numFmtId="165" fontId="8" fillId="2" borderId="1" xfId="1" applyNumberFormat="1" applyFont="1" applyFill="1" applyBorder="1" applyAlignment="1">
      <alignment horizontal="center"/>
    </xf>
    <xf numFmtId="43" fontId="4" fillId="2" borderId="5" xfId="0" applyNumberFormat="1" applyFont="1" applyFill="1" applyBorder="1"/>
    <xf numFmtId="43" fontId="4" fillId="2" borderId="6" xfId="0" applyNumberFormat="1" applyFont="1" applyFill="1" applyBorder="1"/>
    <xf numFmtId="43" fontId="8" fillId="0" borderId="9" xfId="0" applyNumberFormat="1" applyFont="1" applyFill="1" applyBorder="1"/>
    <xf numFmtId="43" fontId="8" fillId="0" borderId="2" xfId="0" applyNumberFormat="1" applyFont="1" applyFill="1" applyBorder="1"/>
    <xf numFmtId="43" fontId="8" fillId="2" borderId="1" xfId="0" applyNumberFormat="1" applyFont="1" applyFill="1" applyBorder="1"/>
    <xf numFmtId="43" fontId="8" fillId="2" borderId="9" xfId="0" applyNumberFormat="1" applyFont="1" applyFill="1" applyBorder="1"/>
    <xf numFmtId="43" fontId="4" fillId="2" borderId="12" xfId="0" applyNumberFormat="1" applyFont="1" applyFill="1" applyBorder="1"/>
    <xf numFmtId="43" fontId="8" fillId="2" borderId="2" xfId="0" applyNumberFormat="1" applyFont="1" applyFill="1" applyBorder="1"/>
    <xf numFmtId="43" fontId="8" fillId="2" borderId="8" xfId="0" applyNumberFormat="1" applyFont="1" applyFill="1" applyBorder="1"/>
    <xf numFmtId="10" fontId="4" fillId="0" borderId="0" xfId="1" applyNumberFormat="1" applyFont="1" applyFill="1"/>
    <xf numFmtId="0" fontId="8" fillId="2" borderId="9" xfId="0" applyFont="1" applyFill="1" applyBorder="1" applyAlignment="1">
      <alignment horizontal="left"/>
    </xf>
    <xf numFmtId="2" fontId="4" fillId="0" borderId="2" xfId="0" applyNumberFormat="1" applyFont="1" applyFill="1" applyBorder="1"/>
    <xf numFmtId="2" fontId="4" fillId="2" borderId="0" xfId="0" applyNumberFormat="1" applyFont="1" applyFill="1"/>
    <xf numFmtId="2" fontId="4" fillId="2" borderId="2" xfId="0" applyNumberFormat="1" applyFont="1" applyFill="1" applyBorder="1"/>
    <xf numFmtId="43" fontId="4" fillId="0" borderId="0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/>
    <xf numFmtId="0" fontId="4" fillId="0" borderId="4" xfId="0" applyFont="1" applyFill="1" applyBorder="1"/>
    <xf numFmtId="43" fontId="4" fillId="0" borderId="7" xfId="1" applyNumberFormat="1" applyFont="1" applyFill="1" applyBorder="1"/>
    <xf numFmtId="43" fontId="4" fillId="0" borderId="0" xfId="1" applyNumberFormat="1" applyFont="1" applyFill="1" applyBorder="1"/>
    <xf numFmtId="165" fontId="4" fillId="0" borderId="10" xfId="1" applyNumberFormat="1" applyFont="1" applyFill="1" applyBorder="1" applyAlignment="1" applyProtection="1">
      <alignment horizontal="right"/>
    </xf>
    <xf numFmtId="165" fontId="4" fillId="0" borderId="4" xfId="1" applyNumberFormat="1" applyFont="1" applyFill="1" applyBorder="1" applyAlignment="1" applyProtection="1">
      <alignment horizontal="right"/>
    </xf>
    <xf numFmtId="43" fontId="4" fillId="0" borderId="11" xfId="0" applyNumberFormat="1" applyFont="1" applyFill="1" applyBorder="1"/>
    <xf numFmtId="2" fontId="4" fillId="2" borderId="8" xfId="0" applyNumberFormat="1" applyFont="1" applyFill="1" applyBorder="1"/>
    <xf numFmtId="43" fontId="10" fillId="4" borderId="9" xfId="1" applyNumberFormat="1" applyFont="1" applyFill="1" applyBorder="1"/>
    <xf numFmtId="43" fontId="10" fillId="0" borderId="0" xfId="0" applyNumberFormat="1" applyFont="1" applyFill="1" applyBorder="1"/>
    <xf numFmtId="0" fontId="10" fillId="0" borderId="0" xfId="0" applyFont="1" applyFill="1" applyBorder="1"/>
    <xf numFmtId="43" fontId="8" fillId="0" borderId="7" xfId="1" applyNumberFormat="1" applyFont="1" applyFill="1" applyBorder="1"/>
    <xf numFmtId="43" fontId="4" fillId="2" borderId="1" xfId="0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DELAPAZ\DELAPAZ%20REPORTE%20ISE%20210%20(GESTION%2020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WINDOWS\TEMP\ISE_210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MPRAS"/>
      <sheetName val="MWh"/>
      <sheetName val="CODIGOS"/>
      <sheetName val="BDD"/>
      <sheetName val="BDD2"/>
      <sheetName val="BDD_COMPRA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ALTA TENSION</v>
          </cell>
          <cell r="B1" t="str">
            <v>-</v>
          </cell>
        </row>
        <row r="2">
          <cell r="A2" t="str">
            <v>AP-2-PD-BT</v>
          </cell>
          <cell r="B2" t="str">
            <v>f-Alumbrado Público</v>
          </cell>
        </row>
        <row r="3">
          <cell r="A3" t="str">
            <v>AP-4-PD-BT</v>
          </cell>
          <cell r="B3" t="str">
            <v>f-Alumbrado Público</v>
          </cell>
        </row>
        <row r="4">
          <cell r="A4" t="str">
            <v>AP-5-PD-BT</v>
          </cell>
          <cell r="B4" t="str">
            <v>f-Alumbrado Público</v>
          </cell>
        </row>
        <row r="5">
          <cell r="A5" t="str">
            <v>AP-6-PD-BT</v>
          </cell>
          <cell r="B5" t="str">
            <v>f-Alumbrado Público</v>
          </cell>
        </row>
        <row r="6">
          <cell r="A6" t="str">
            <v>AP-PD-BT-AC</v>
          </cell>
          <cell r="B6" t="str">
            <v>f-Alumbrado Público</v>
          </cell>
        </row>
        <row r="7">
          <cell r="A7" t="str">
            <v>AP-PD-BT-AH</v>
          </cell>
          <cell r="B7" t="str">
            <v>f-Alumbrado Público</v>
          </cell>
        </row>
        <row r="8">
          <cell r="A8" t="str">
            <v>AP-PD-BT-EA</v>
          </cell>
          <cell r="B8" t="str">
            <v>f-Alumbrado Público</v>
          </cell>
        </row>
        <row r="9">
          <cell r="A9" t="str">
            <v>AP-PD-BT-LP</v>
          </cell>
          <cell r="B9" t="str">
            <v>f-Alumbrado Público</v>
          </cell>
        </row>
        <row r="10">
          <cell r="A10" t="str">
            <v>AP-PD-BT-PL</v>
          </cell>
          <cell r="B10" t="str">
            <v>f-Alumbrado Público</v>
          </cell>
        </row>
        <row r="11">
          <cell r="A11" t="str">
            <v>AP-PD-BT-VI</v>
          </cell>
          <cell r="B11" t="str">
            <v>f-Alumbrado Público</v>
          </cell>
        </row>
        <row r="12">
          <cell r="A12" t="str">
            <v>B0-PD-BT</v>
          </cell>
          <cell r="B12" t="str">
            <v>a-Residencial</v>
          </cell>
        </row>
        <row r="13">
          <cell r="A13" t="str">
            <v>B0-PD-R-BT</v>
          </cell>
          <cell r="B13" t="str">
            <v>a-Residencial</v>
          </cell>
        </row>
        <row r="14">
          <cell r="A14" t="str">
            <v>B2-GD-BT</v>
          </cell>
          <cell r="B14" t="str">
            <v>a-Residencial</v>
          </cell>
        </row>
        <row r="15">
          <cell r="A15" t="str">
            <v>B2-MD-BT</v>
          </cell>
          <cell r="B15" t="str">
            <v>a-Residencial</v>
          </cell>
        </row>
        <row r="16">
          <cell r="A16" t="str">
            <v>B2-MD-MT</v>
          </cell>
          <cell r="B16" t="str">
            <v>a-Residencial</v>
          </cell>
        </row>
        <row r="17">
          <cell r="A17" t="str">
            <v>B2-PD-BT</v>
          </cell>
          <cell r="B17" t="str">
            <v>a-Residencial</v>
          </cell>
        </row>
        <row r="18">
          <cell r="A18" t="str">
            <v>B2-PD-R-BT</v>
          </cell>
          <cell r="B18" t="str">
            <v>a-Residencial</v>
          </cell>
        </row>
        <row r="19">
          <cell r="A19" t="str">
            <v>B2-PD-R-MT</v>
          </cell>
          <cell r="B19" t="str">
            <v>a-Residencial</v>
          </cell>
        </row>
        <row r="20">
          <cell r="A20" t="str">
            <v>B3-GD-BT</v>
          </cell>
          <cell r="B20" t="str">
            <v>a-Residencial</v>
          </cell>
        </row>
        <row r="21">
          <cell r="A21" t="str">
            <v>B3-MD-BT</v>
          </cell>
          <cell r="B21" t="str">
            <v>a-Residencial</v>
          </cell>
        </row>
        <row r="22">
          <cell r="A22" t="str">
            <v>B3-PD-BT-115V</v>
          </cell>
          <cell r="B22" t="str">
            <v>a-Residencial</v>
          </cell>
        </row>
        <row r="23">
          <cell r="A23" t="str">
            <v>B3-PD-R-BT-110V</v>
          </cell>
          <cell r="B23" t="str">
            <v>a-Residencial</v>
          </cell>
        </row>
        <row r="24">
          <cell r="A24" t="str">
            <v>B3-PD-R-BT-115V</v>
          </cell>
          <cell r="B24" t="str">
            <v>a-Residencial</v>
          </cell>
        </row>
        <row r="25">
          <cell r="A25" t="str">
            <v>B3-PD-R-MT</v>
          </cell>
          <cell r="B25" t="str">
            <v>a-Residencial</v>
          </cell>
        </row>
        <row r="26">
          <cell r="A26" t="str">
            <v>B4-GD-BT</v>
          </cell>
          <cell r="B26" t="str">
            <v>a-Residencial</v>
          </cell>
        </row>
        <row r="27">
          <cell r="A27" t="str">
            <v>B4-GD-MT</v>
          </cell>
          <cell r="B27" t="str">
            <v>a-Residencial</v>
          </cell>
        </row>
        <row r="28">
          <cell r="A28" t="str">
            <v>B4-MD-BT</v>
          </cell>
          <cell r="B28" t="str">
            <v>a-Residencial</v>
          </cell>
        </row>
        <row r="29">
          <cell r="A29" t="str">
            <v>B4-MD-MT</v>
          </cell>
          <cell r="B29" t="str">
            <v>a-Residencial</v>
          </cell>
        </row>
        <row r="30">
          <cell r="A30" t="str">
            <v>B4-PD-BT-115V</v>
          </cell>
          <cell r="B30" t="str">
            <v>a-Residencial</v>
          </cell>
        </row>
        <row r="31">
          <cell r="A31" t="str">
            <v>B4-PD-R-BT-110V</v>
          </cell>
          <cell r="B31" t="str">
            <v>a-Residencial</v>
          </cell>
        </row>
        <row r="32">
          <cell r="A32" t="str">
            <v>B4-PD-R-BT-115V</v>
          </cell>
          <cell r="B32" t="str">
            <v>a-Residencial</v>
          </cell>
        </row>
        <row r="33">
          <cell r="A33" t="str">
            <v>B5-GD-BT</v>
          </cell>
          <cell r="B33" t="str">
            <v>a-Residencial</v>
          </cell>
        </row>
        <row r="34">
          <cell r="A34" t="str">
            <v>B5-GD-MT</v>
          </cell>
          <cell r="B34" t="str">
            <v>a-Residencial</v>
          </cell>
        </row>
        <row r="35">
          <cell r="A35" t="str">
            <v>B5-MD-BT</v>
          </cell>
          <cell r="B35" t="str">
            <v>a-Residencial</v>
          </cell>
        </row>
        <row r="36">
          <cell r="A36" t="str">
            <v>B5-MD-MT</v>
          </cell>
          <cell r="B36" t="str">
            <v>a-Residencial</v>
          </cell>
        </row>
        <row r="37">
          <cell r="A37" t="str">
            <v>B5-PD-BT</v>
          </cell>
          <cell r="B37" t="str">
            <v>a-Residencial</v>
          </cell>
        </row>
        <row r="38">
          <cell r="A38" t="str">
            <v>B5-PD-BT-115V</v>
          </cell>
          <cell r="B38" t="str">
            <v>a-Residencial</v>
          </cell>
        </row>
        <row r="39">
          <cell r="A39" t="str">
            <v>B5-PD-R-BT</v>
          </cell>
          <cell r="B39" t="str">
            <v>a-Residencial</v>
          </cell>
        </row>
        <row r="40">
          <cell r="A40" t="str">
            <v>B5-PD-R-BT-110V</v>
          </cell>
          <cell r="B40" t="str">
            <v>a-Residencial</v>
          </cell>
        </row>
        <row r="41">
          <cell r="A41" t="str">
            <v>B5-PD-R-BT-115V</v>
          </cell>
          <cell r="B41" t="str">
            <v>a-Residencial</v>
          </cell>
        </row>
        <row r="42">
          <cell r="A42" t="str">
            <v>B5-PD-R-MT</v>
          </cell>
          <cell r="B42" t="str">
            <v>a-Residencial</v>
          </cell>
        </row>
        <row r="43">
          <cell r="A43" t="str">
            <v>B6-PD-BT</v>
          </cell>
          <cell r="B43" t="str">
            <v>a-Residencial</v>
          </cell>
        </row>
        <row r="44">
          <cell r="A44" t="str">
            <v>B6-PD-R-BT</v>
          </cell>
          <cell r="B44" t="str">
            <v>a-Residencial</v>
          </cell>
        </row>
        <row r="45">
          <cell r="A45" t="str">
            <v>B7-PD-BT</v>
          </cell>
          <cell r="B45" t="str">
            <v>a-Residencial</v>
          </cell>
        </row>
        <row r="46">
          <cell r="A46" t="str">
            <v>B7-PD-R-BT</v>
          </cell>
          <cell r="B46" t="str">
            <v>a-Residencial</v>
          </cell>
        </row>
        <row r="47">
          <cell r="A47" t="str">
            <v>BAJA TENSION</v>
          </cell>
          <cell r="B47" t="str">
            <v>-</v>
          </cell>
        </row>
        <row r="48">
          <cell r="A48" t="str">
            <v>C1-GD-BT</v>
          </cell>
          <cell r="B48" t="str">
            <v>b-General 1</v>
          </cell>
        </row>
        <row r="49">
          <cell r="A49" t="str">
            <v>C1-GD-MT</v>
          </cell>
          <cell r="B49" t="str">
            <v>b-General 1</v>
          </cell>
        </row>
        <row r="50">
          <cell r="A50" t="str">
            <v>C1-MD-BT</v>
          </cell>
          <cell r="B50" t="str">
            <v>b-General 1</v>
          </cell>
        </row>
        <row r="51">
          <cell r="A51" t="str">
            <v>C1-MD-BT</v>
          </cell>
          <cell r="B51" t="str">
            <v>b-General 1</v>
          </cell>
        </row>
        <row r="52">
          <cell r="A52" t="str">
            <v>C1-MD-MT</v>
          </cell>
          <cell r="B52" t="str">
            <v>b-General 1</v>
          </cell>
        </row>
        <row r="53">
          <cell r="A53" t="str">
            <v>C1-PD-G-BT</v>
          </cell>
          <cell r="B53" t="str">
            <v>b-General 1</v>
          </cell>
        </row>
        <row r="54">
          <cell r="A54" t="str">
            <v>C1-PD-G-MT</v>
          </cell>
          <cell r="B54" t="str">
            <v>c-General 2</v>
          </cell>
        </row>
        <row r="55">
          <cell r="A55" t="str">
            <v>C2-GD-BT</v>
          </cell>
          <cell r="B55" t="str">
            <v>c-General 2</v>
          </cell>
        </row>
        <row r="56">
          <cell r="A56" t="str">
            <v>C2-GD-MT</v>
          </cell>
          <cell r="B56" t="str">
            <v>c-General 2</v>
          </cell>
        </row>
        <row r="57">
          <cell r="A57" t="str">
            <v>C2-MD-BT</v>
          </cell>
          <cell r="B57" t="str">
            <v>c-General 2</v>
          </cell>
        </row>
        <row r="58">
          <cell r="A58" t="str">
            <v>C2-MD-MT</v>
          </cell>
          <cell r="B58" t="str">
            <v>c-General 2</v>
          </cell>
        </row>
        <row r="59">
          <cell r="A59" t="str">
            <v>C2-PD-G-BT</v>
          </cell>
          <cell r="B59" t="str">
            <v>c-General 2</v>
          </cell>
        </row>
        <row r="60">
          <cell r="A60" t="str">
            <v>C2-PD-G-MT</v>
          </cell>
          <cell r="B60" t="str">
            <v>c-General 2</v>
          </cell>
        </row>
        <row r="61">
          <cell r="A61" t="str">
            <v>Concesion Tarapaca</v>
          </cell>
          <cell r="B61" t="str">
            <v>k-Otros (Ajustes)</v>
          </cell>
        </row>
        <row r="62">
          <cell r="A62" t="str">
            <v>D-GD-BT</v>
          </cell>
          <cell r="B62" t="str">
            <v>d-Industrial 1</v>
          </cell>
        </row>
        <row r="63">
          <cell r="A63" t="str">
            <v>D-MD-BT</v>
          </cell>
          <cell r="B63" t="str">
            <v>d-Industrial 1</v>
          </cell>
        </row>
        <row r="64">
          <cell r="A64" t="str">
            <v>D-MD-MT</v>
          </cell>
          <cell r="B64" t="str">
            <v>d-Industrial 1</v>
          </cell>
        </row>
        <row r="65">
          <cell r="A65" t="str">
            <v>D-PD-BT</v>
          </cell>
          <cell r="B65" t="str">
            <v>d-Industrial 1</v>
          </cell>
        </row>
        <row r="66">
          <cell r="A66" t="str">
            <v>D-PD-G-BT</v>
          </cell>
          <cell r="B66" t="str">
            <v>d-Industrial 1</v>
          </cell>
        </row>
        <row r="67">
          <cell r="A67" t="str">
            <v>D-PD-G-MT</v>
          </cell>
          <cell r="B67" t="str">
            <v>d-Industrial 1</v>
          </cell>
        </row>
        <row r="68">
          <cell r="A68" t="str">
            <v>D-PD-MT</v>
          </cell>
          <cell r="B68" t="str">
            <v>d-Industrial 1</v>
          </cell>
        </row>
        <row r="69">
          <cell r="A69" t="str">
            <v>ED-GD-AT</v>
          </cell>
          <cell r="B69" t="str">
            <v>h-Pueblos</v>
          </cell>
        </row>
        <row r="70">
          <cell r="A70" t="str">
            <v>ED-GD-MT</v>
          </cell>
          <cell r="B70" t="str">
            <v>h-Pueblos</v>
          </cell>
        </row>
        <row r="71">
          <cell r="A71" t="str">
            <v>E-GD-BT</v>
          </cell>
          <cell r="B71" t="str">
            <v>e-Industrial 2</v>
          </cell>
        </row>
        <row r="72">
          <cell r="A72" t="str">
            <v>E-GD-MT</v>
          </cell>
          <cell r="B72" t="str">
            <v>e-Industrial 2</v>
          </cell>
        </row>
        <row r="73">
          <cell r="A73" t="str">
            <v>E-MD-BT</v>
          </cell>
          <cell r="B73" t="str">
            <v>e-Industrial 2</v>
          </cell>
        </row>
        <row r="74">
          <cell r="A74" t="str">
            <v>E-MD-MT</v>
          </cell>
          <cell r="B74" t="str">
            <v>m-Especial Industrial2</v>
          </cell>
        </row>
        <row r="75">
          <cell r="A75" t="str">
            <v>Excedente Energía Empleados</v>
          </cell>
          <cell r="B75" t="str">
            <v>a-Residencial</v>
          </cell>
        </row>
        <row r="76">
          <cell r="A76" t="str">
            <v>F0-PD-G-MT</v>
          </cell>
          <cell r="B76" t="str">
            <v>g-Mineria1</v>
          </cell>
        </row>
        <row r="77">
          <cell r="A77" t="str">
            <v>F1-GD-AT</v>
          </cell>
          <cell r="B77" t="str">
            <v>l-Especial Industrial1</v>
          </cell>
        </row>
        <row r="78">
          <cell r="A78" t="str">
            <v>F2-GD-AT</v>
          </cell>
          <cell r="B78" t="str">
            <v>h-Pueblos</v>
          </cell>
        </row>
        <row r="79">
          <cell r="A79" t="str">
            <v>F3-GD-MT</v>
          </cell>
          <cell r="B79" t="str">
            <v>m-Especial Industrial2</v>
          </cell>
        </row>
        <row r="80">
          <cell r="A80" t="str">
            <v>F4-GD-AT</v>
          </cell>
          <cell r="B80" t="str">
            <v>c-General 2</v>
          </cell>
        </row>
        <row r="81">
          <cell r="A81" t="str">
            <v>F5-MD-BT</v>
          </cell>
          <cell r="B81" t="str">
            <v>i-ENDE - Peru</v>
          </cell>
        </row>
        <row r="82">
          <cell r="A82" t="str">
            <v>F6-GD-AT</v>
          </cell>
          <cell r="B82" t="str">
            <v>h-Pueblos</v>
          </cell>
        </row>
        <row r="83">
          <cell r="A83" t="str">
            <v>F7-GD-MT</v>
          </cell>
          <cell r="B83" t="str">
            <v>g-Mineria1</v>
          </cell>
        </row>
        <row r="84">
          <cell r="A84" t="str">
            <v>F8-GD-BT</v>
          </cell>
          <cell r="B84" t="str">
            <v>j-Especial General1</v>
          </cell>
        </row>
        <row r="85">
          <cell r="A85" t="str">
            <v>F9-PD-G-BT</v>
          </cell>
          <cell r="B85" t="str">
            <v>g-Mineria1</v>
          </cell>
        </row>
        <row r="86">
          <cell r="A86" t="str">
            <v>G1-GD-AT</v>
          </cell>
          <cell r="B86" t="str">
            <v>h-Pueblos</v>
          </cell>
        </row>
        <row r="87">
          <cell r="A87" t="str">
            <v>G1-PD-BT</v>
          </cell>
          <cell r="B87" t="str">
            <v>b-General 1</v>
          </cell>
        </row>
        <row r="88">
          <cell r="A88" t="str">
            <v>G1-PD-MT</v>
          </cell>
          <cell r="B88" t="str">
            <v>b-General 1</v>
          </cell>
        </row>
        <row r="89">
          <cell r="A89" t="str">
            <v>G2-GD-MT</v>
          </cell>
          <cell r="B89" t="str">
            <v>h-Pueblos</v>
          </cell>
        </row>
        <row r="90">
          <cell r="A90" t="str">
            <v>MEDIA TENSION</v>
          </cell>
          <cell r="B90" t="str">
            <v>-</v>
          </cell>
        </row>
        <row r="91">
          <cell r="A91" t="str">
            <v>Seg. Ciudadana</v>
          </cell>
          <cell r="B91" t="str">
            <v>n-Seguridad Ciudadana</v>
          </cell>
        </row>
      </sheetData>
      <sheetData sheetId="4" refreshError="1"/>
      <sheetData sheetId="5">
        <row r="42">
          <cell r="AA42">
            <v>444244</v>
          </cell>
          <cell r="AB42">
            <v>446202</v>
          </cell>
          <cell r="AC42">
            <v>448282</v>
          </cell>
          <cell r="AD42">
            <v>450505</v>
          </cell>
          <cell r="AE42">
            <v>453125</v>
          </cell>
        </row>
        <row r="43">
          <cell r="AA43">
            <v>48238</v>
          </cell>
          <cell r="AB43">
            <v>48335</v>
          </cell>
          <cell r="AC43">
            <v>48568</v>
          </cell>
          <cell r="AD43">
            <v>48679</v>
          </cell>
          <cell r="AE43">
            <v>48765</v>
          </cell>
        </row>
        <row r="44">
          <cell r="AA44">
            <v>1390</v>
          </cell>
          <cell r="AB44">
            <v>1394</v>
          </cell>
          <cell r="AC44">
            <v>1403</v>
          </cell>
          <cell r="AD44">
            <v>1426</v>
          </cell>
          <cell r="AE44">
            <v>1432</v>
          </cell>
        </row>
        <row r="45">
          <cell r="AA45">
            <v>2593</v>
          </cell>
          <cell r="AB45">
            <v>2602</v>
          </cell>
          <cell r="AC45">
            <v>2605</v>
          </cell>
          <cell r="AD45">
            <v>2624</v>
          </cell>
          <cell r="AE45">
            <v>2639</v>
          </cell>
        </row>
        <row r="46">
          <cell r="AA46">
            <v>347</v>
          </cell>
          <cell r="AB46">
            <v>347</v>
          </cell>
          <cell r="AC46">
            <v>349</v>
          </cell>
          <cell r="AD46">
            <v>352</v>
          </cell>
          <cell r="AE46">
            <v>351</v>
          </cell>
        </row>
        <row r="47">
          <cell r="AA47">
            <v>6</v>
          </cell>
          <cell r="AB47">
            <v>6</v>
          </cell>
          <cell r="AC47">
            <v>6</v>
          </cell>
          <cell r="AD47">
            <v>6</v>
          </cell>
          <cell r="AE47">
            <v>6</v>
          </cell>
        </row>
        <row r="48">
          <cell r="AA48">
            <v>1</v>
          </cell>
          <cell r="AB48">
            <v>1</v>
          </cell>
          <cell r="AC48">
            <v>1</v>
          </cell>
        </row>
        <row r="49">
          <cell r="AA49">
            <v>15</v>
          </cell>
          <cell r="AB49">
            <v>15</v>
          </cell>
          <cell r="AC49">
            <v>22</v>
          </cell>
          <cell r="AD49">
            <v>2</v>
          </cell>
          <cell r="AE49">
            <v>2</v>
          </cell>
        </row>
        <row r="50"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</row>
        <row r="52">
          <cell r="AA52">
            <v>54128895.009999789</v>
          </cell>
          <cell r="AB52">
            <v>50053011.000000075</v>
          </cell>
          <cell r="AC52">
            <v>48313.142999999305</v>
          </cell>
          <cell r="AD52">
            <v>48513.029200000215</v>
          </cell>
          <cell r="AE52">
            <v>52663.451000000648</v>
          </cell>
        </row>
        <row r="53">
          <cell r="AA53">
            <v>11637338.999999987</v>
          </cell>
          <cell r="AB53">
            <v>10845705.000000024</v>
          </cell>
          <cell r="AC53">
            <v>10918.804999999968</v>
          </cell>
          <cell r="AD53">
            <v>10843.205999999984</v>
          </cell>
          <cell r="AE53">
            <v>11606.038999999988</v>
          </cell>
        </row>
        <row r="54">
          <cell r="AA54">
            <v>12459103.720000004</v>
          </cell>
          <cell r="AB54">
            <v>11581707.079999998</v>
          </cell>
          <cell r="AC54">
            <v>11946.697240000003</v>
          </cell>
          <cell r="AD54">
            <v>12758.443399999995</v>
          </cell>
          <cell r="AE54">
            <v>13178.898480000002</v>
          </cell>
        </row>
        <row r="55">
          <cell r="AA55">
            <v>1764789.9999999995</v>
          </cell>
          <cell r="AB55">
            <v>1658385.7999999998</v>
          </cell>
          <cell r="AC55">
            <v>1662.7219999999993</v>
          </cell>
          <cell r="AD55">
            <v>1600.2829999999997</v>
          </cell>
          <cell r="AE55">
            <v>1725.0750000000012</v>
          </cell>
        </row>
        <row r="56">
          <cell r="AA56">
            <v>15640610.999999996</v>
          </cell>
          <cell r="AB56">
            <v>14367262.000000002</v>
          </cell>
          <cell r="AC56">
            <v>16045.161999999998</v>
          </cell>
          <cell r="AD56">
            <v>16623.232000000007</v>
          </cell>
          <cell r="AE56">
            <v>16683.941000000003</v>
          </cell>
        </row>
        <row r="57">
          <cell r="AA57">
            <v>5884991</v>
          </cell>
          <cell r="AB57">
            <v>5302458</v>
          </cell>
          <cell r="AC57">
            <v>5866.0389999999998</v>
          </cell>
          <cell r="AD57">
            <v>6704.7170000000006</v>
          </cell>
          <cell r="AE57">
            <v>6955.8200000000006</v>
          </cell>
        </row>
        <row r="58">
          <cell r="AA58">
            <v>97200</v>
          </cell>
          <cell r="AB58">
            <v>69600</v>
          </cell>
          <cell r="AC58">
            <v>54</v>
          </cell>
        </row>
        <row r="59">
          <cell r="AA59">
            <v>8549252.5999999996</v>
          </cell>
          <cell r="AB59">
            <v>7765596.4199999999</v>
          </cell>
          <cell r="AC59">
            <v>6818.5007800000003</v>
          </cell>
          <cell r="AD59">
            <v>3973.04</v>
          </cell>
          <cell r="AE59">
            <v>4143.0640000000003</v>
          </cell>
        </row>
        <row r="60">
          <cell r="AA60">
            <v>10121100</v>
          </cell>
          <cell r="AB60">
            <v>9104300</v>
          </cell>
          <cell r="AC60">
            <v>9876.1</v>
          </cell>
          <cell r="AD60">
            <v>10747.7</v>
          </cell>
          <cell r="AE60">
            <v>10225.9</v>
          </cell>
        </row>
        <row r="62">
          <cell r="AA62">
            <v>29800964.270400014</v>
          </cell>
          <cell r="AB62">
            <v>27882916.39530012</v>
          </cell>
          <cell r="AC62">
            <v>27171355.288199998</v>
          </cell>
          <cell r="AD62">
            <v>27400252.070699919</v>
          </cell>
          <cell r="AE62">
            <v>29736075.537899956</v>
          </cell>
        </row>
        <row r="63">
          <cell r="AA63">
            <v>9109539.2412000056</v>
          </cell>
          <cell r="AB63">
            <v>8513371.628099978</v>
          </cell>
          <cell r="AC63">
            <v>8597909.9109000042</v>
          </cell>
          <cell r="AD63">
            <v>8579354.7074999772</v>
          </cell>
          <cell r="AE63">
            <v>9219360.3068999853</v>
          </cell>
        </row>
        <row r="64">
          <cell r="AA64">
            <v>10253123.943300005</v>
          </cell>
          <cell r="AB64">
            <v>9755114.8676999994</v>
          </cell>
          <cell r="AC64">
            <v>10060791.8037</v>
          </cell>
          <cell r="AD64">
            <v>10673202.021000002</v>
          </cell>
          <cell r="AE64">
            <v>11254788.5298</v>
          </cell>
        </row>
        <row r="65">
          <cell r="AA65">
            <v>826962.88349999988</v>
          </cell>
          <cell r="AB65">
            <v>795183.68879999989</v>
          </cell>
          <cell r="AC65">
            <v>799989.9254999999</v>
          </cell>
          <cell r="AD65">
            <v>787970.50139999995</v>
          </cell>
          <cell r="AE65">
            <v>835175.02229999984</v>
          </cell>
        </row>
        <row r="66">
          <cell r="AA66">
            <v>6766411.6194000021</v>
          </cell>
          <cell r="AB66">
            <v>6482762.2395000001</v>
          </cell>
          <cell r="AC66">
            <v>6999497.5823999979</v>
          </cell>
          <cell r="AD66">
            <v>7181962.2822000012</v>
          </cell>
          <cell r="AE66">
            <v>7495547.5094999997</v>
          </cell>
        </row>
        <row r="67">
          <cell r="AA67">
            <v>3804661.3626000001</v>
          </cell>
          <cell r="AB67">
            <v>3437177.5038000001</v>
          </cell>
          <cell r="AC67">
            <v>3812676.2115000002</v>
          </cell>
          <cell r="AD67">
            <v>4375183.6115999995</v>
          </cell>
          <cell r="AE67">
            <v>4563263.1783000007</v>
          </cell>
        </row>
        <row r="68">
          <cell r="AA68">
            <v>47161.595099999999</v>
          </cell>
          <cell r="AB68">
            <v>38597.941500000001</v>
          </cell>
          <cell r="AC68">
            <v>33775.940400000007</v>
          </cell>
        </row>
        <row r="69">
          <cell r="AA69">
            <v>2523029.1624000003</v>
          </cell>
          <cell r="AB69">
            <v>2420960.1882000002</v>
          </cell>
          <cell r="AC69">
            <v>2317872.8267999999</v>
          </cell>
          <cell r="AD69">
            <v>1140410.5899</v>
          </cell>
          <cell r="AE69">
            <v>1176048.2085000002</v>
          </cell>
        </row>
        <row r="70">
          <cell r="AA70">
            <v>3360097.8353999997</v>
          </cell>
          <cell r="AB70">
            <v>3102453.0078000003</v>
          </cell>
          <cell r="AC70">
            <v>3350759.7338999999</v>
          </cell>
          <cell r="AD70">
            <v>3595669.0925999996</v>
          </cell>
          <cell r="AE70">
            <v>3565807.3430999992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MAYO_1"/>
      <sheetName val="MAYO"/>
      <sheetName val="Hoja2"/>
      <sheetName val="Hoja3"/>
      <sheetName val="Compras NODO"/>
      <sheetName val="Compras SPOT"/>
      <sheetName val="Compras COBEE"/>
      <sheetName val="FACTURACIÓN POT"/>
      <sheetName val="ISE_ ENE"/>
      <sheetName val="ISE_FEB"/>
      <sheetName val="ENE_ABR"/>
      <sheetName val="ISE_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BJ111"/>
  <sheetViews>
    <sheetView tabSelected="1" zoomScale="82" zoomScaleNormal="82" workbookViewId="0">
      <selection activeCell="B3" sqref="B3"/>
    </sheetView>
  </sheetViews>
  <sheetFormatPr baseColWidth="10" defaultRowHeight="13.5" x14ac:dyDescent="0.25"/>
  <cols>
    <col min="1" max="1" width="1.28515625" style="4" customWidth="1"/>
    <col min="2" max="2" width="20.140625" style="4" customWidth="1"/>
    <col min="3" max="14" width="15.42578125" style="3" customWidth="1"/>
    <col min="15" max="15" width="15.42578125" style="4" customWidth="1"/>
    <col min="16" max="16" width="3.85546875" style="4" customWidth="1"/>
    <col min="17" max="17" width="4.140625" style="4" customWidth="1"/>
    <col min="18" max="18" width="19.5703125" style="4" customWidth="1"/>
    <col min="19" max="25" width="12.28515625" style="4" bestFit="1" customWidth="1"/>
    <col min="26" max="26" width="13.42578125" style="4" bestFit="1" customWidth="1"/>
    <col min="27" max="27" width="13.7109375" style="4" customWidth="1"/>
    <col min="28" max="28" width="13.28515625" style="4" bestFit="1" customWidth="1"/>
    <col min="29" max="29" width="16" style="4" bestFit="1" customWidth="1"/>
    <col min="30" max="30" width="13.7109375" style="4" customWidth="1"/>
    <col min="31" max="31" width="15.140625" style="4" bestFit="1" customWidth="1"/>
    <col min="32" max="16384" width="11.42578125" style="4"/>
  </cols>
  <sheetData>
    <row r="3" spans="2:31" ht="18" x14ac:dyDescent="0.25">
      <c r="B3" s="1" t="str">
        <f>+R3</f>
        <v>AUTORIDAD DE FISCALIZACION Y CONTROL SOCIAL DE ELECTRICIDAD</v>
      </c>
      <c r="C3" s="2"/>
      <c r="D3" s="2"/>
      <c r="R3" s="1" t="s">
        <v>0</v>
      </c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ht="18" x14ac:dyDescent="0.25">
      <c r="B4" s="1"/>
      <c r="C4" s="2"/>
      <c r="D4" s="2"/>
      <c r="R4" s="1"/>
      <c r="S4" s="5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18" x14ac:dyDescent="0.25">
      <c r="B5" s="7" t="s">
        <v>1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R5" s="11" t="s">
        <v>1</v>
      </c>
      <c r="S5" s="12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2:31" ht="18" x14ac:dyDescent="0.25">
      <c r="B6" s="14" t="s">
        <v>2</v>
      </c>
      <c r="C6" s="15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R6" s="11" t="s">
        <v>3</v>
      </c>
      <c r="S6" s="12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ht="18" x14ac:dyDescent="0.25">
      <c r="B7" s="16" t="s">
        <v>4</v>
      </c>
      <c r="C7" s="17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R7" s="18" t="str">
        <f>+B7</f>
        <v>ESTADÍSTICAS GESTIÓN 2013</v>
      </c>
      <c r="S7" s="19"/>
      <c r="T7" s="19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2:31" x14ac:dyDescent="0.25">
      <c r="G8" s="20"/>
      <c r="M8" s="2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x14ac:dyDescent="0.25">
      <c r="B9" s="22" t="s">
        <v>5</v>
      </c>
      <c r="R9" s="23" t="s">
        <v>5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x14ac:dyDescent="0.25"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x14ac:dyDescent="0.25">
      <c r="B11" s="24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5" t="s">
        <v>12</v>
      </c>
      <c r="I11" s="25" t="s">
        <v>13</v>
      </c>
      <c r="J11" s="25" t="s">
        <v>14</v>
      </c>
      <c r="K11" s="25" t="s">
        <v>15</v>
      </c>
      <c r="L11" s="25" t="s">
        <v>16</v>
      </c>
      <c r="M11" s="25" t="s">
        <v>17</v>
      </c>
      <c r="N11" s="25" t="s">
        <v>18</v>
      </c>
      <c r="O11" s="24" t="s">
        <v>19</v>
      </c>
      <c r="R11" s="26" t="s">
        <v>6</v>
      </c>
      <c r="S11" s="25" t="s">
        <v>7</v>
      </c>
      <c r="T11" s="25" t="s">
        <v>8</v>
      </c>
      <c r="U11" s="25" t="s">
        <v>9</v>
      </c>
      <c r="V11" s="27" t="s">
        <v>10</v>
      </c>
      <c r="W11" s="27" t="s">
        <v>11</v>
      </c>
      <c r="X11" s="27" t="s">
        <v>12</v>
      </c>
      <c r="Y11" s="28" t="s">
        <v>13</v>
      </c>
      <c r="Z11" s="28" t="s">
        <v>14</v>
      </c>
      <c r="AA11" s="28" t="s">
        <v>15</v>
      </c>
      <c r="AB11" s="28" t="s">
        <v>16</v>
      </c>
      <c r="AC11" s="28" t="s">
        <v>17</v>
      </c>
      <c r="AD11" s="28" t="s">
        <v>18</v>
      </c>
      <c r="AE11" s="26" t="s">
        <v>20</v>
      </c>
    </row>
    <row r="12" spans="2:31" x14ac:dyDescent="0.25">
      <c r="B12" s="29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R12" s="32" t="s">
        <v>21</v>
      </c>
      <c r="S12" s="107"/>
      <c r="T12" s="107"/>
      <c r="U12" s="107"/>
      <c r="V12" s="107"/>
      <c r="W12" s="107"/>
      <c r="X12" s="107"/>
      <c r="Y12" s="33"/>
      <c r="Z12" s="33"/>
      <c r="AA12" s="33"/>
      <c r="AB12" s="33"/>
      <c r="AC12" s="33"/>
      <c r="AD12" s="33"/>
      <c r="AE12" s="34"/>
    </row>
    <row r="13" spans="2:31" x14ac:dyDescent="0.25">
      <c r="B13" s="29" t="s">
        <v>22</v>
      </c>
      <c r="C13" s="35">
        <f>+[1]BDD2!AA42</f>
        <v>444244</v>
      </c>
      <c r="D13" s="35">
        <f>+[1]BDD2!AB42</f>
        <v>446202</v>
      </c>
      <c r="E13" s="35">
        <f>+[1]BDD2!AC42</f>
        <v>448282</v>
      </c>
      <c r="F13" s="35">
        <f>+[1]BDD2!AD42</f>
        <v>450505</v>
      </c>
      <c r="G13" s="35">
        <f>+[1]BDD2!AE42</f>
        <v>453125</v>
      </c>
      <c r="H13" s="35"/>
      <c r="I13" s="35"/>
      <c r="J13" s="35"/>
      <c r="K13" s="36"/>
      <c r="L13" s="35"/>
      <c r="M13" s="35"/>
      <c r="N13" s="35"/>
      <c r="O13" s="37"/>
      <c r="R13" s="29" t="s">
        <v>22</v>
      </c>
      <c r="S13" s="38">
        <f t="shared" ref="S13:AD21" si="0">+C13</f>
        <v>444244</v>
      </c>
      <c r="T13" s="38">
        <f t="shared" si="0"/>
        <v>446202</v>
      </c>
      <c r="U13" s="38">
        <f>+E13</f>
        <v>448282</v>
      </c>
      <c r="V13" s="38">
        <f t="shared" si="0"/>
        <v>450505</v>
      </c>
      <c r="W13" s="38">
        <f t="shared" si="0"/>
        <v>453125</v>
      </c>
      <c r="X13" s="70"/>
      <c r="Y13" s="39"/>
      <c r="Z13" s="39"/>
      <c r="AA13" s="39"/>
      <c r="AB13" s="39"/>
      <c r="AC13" s="39"/>
      <c r="AD13" s="39"/>
      <c r="AE13" s="40"/>
    </row>
    <row r="14" spans="2:31" x14ac:dyDescent="0.25">
      <c r="B14" s="29" t="s">
        <v>23</v>
      </c>
      <c r="C14" s="35">
        <f>+[1]BDD2!AA43</f>
        <v>48238</v>
      </c>
      <c r="D14" s="35">
        <f>+[1]BDD2!AB43</f>
        <v>48335</v>
      </c>
      <c r="E14" s="35">
        <f>+[1]BDD2!AC43</f>
        <v>48568</v>
      </c>
      <c r="F14" s="35">
        <f>+[1]BDD2!AD43</f>
        <v>48679</v>
      </c>
      <c r="G14" s="35">
        <f>+[1]BDD2!AE43</f>
        <v>48765</v>
      </c>
      <c r="H14" s="35"/>
      <c r="I14" s="35"/>
      <c r="J14" s="35"/>
      <c r="K14" s="36"/>
      <c r="L14" s="35"/>
      <c r="M14" s="35"/>
      <c r="N14" s="35"/>
      <c r="O14" s="37"/>
      <c r="R14" s="29" t="s">
        <v>23</v>
      </c>
      <c r="S14" s="38">
        <f t="shared" si="0"/>
        <v>48238</v>
      </c>
      <c r="T14" s="38">
        <f t="shared" si="0"/>
        <v>48335</v>
      </c>
      <c r="U14" s="38">
        <f t="shared" si="0"/>
        <v>48568</v>
      </c>
      <c r="V14" s="38">
        <f t="shared" si="0"/>
        <v>48679</v>
      </c>
      <c r="W14" s="38">
        <f t="shared" si="0"/>
        <v>48765</v>
      </c>
      <c r="X14" s="70"/>
      <c r="Y14" s="39"/>
      <c r="Z14" s="39"/>
      <c r="AA14" s="39"/>
      <c r="AB14" s="39"/>
      <c r="AC14" s="39"/>
      <c r="AD14" s="39"/>
      <c r="AE14" s="40"/>
    </row>
    <row r="15" spans="2:31" x14ac:dyDescent="0.25">
      <c r="B15" s="29" t="s">
        <v>24</v>
      </c>
      <c r="C15" s="35">
        <f>+[1]BDD2!AA44</f>
        <v>1390</v>
      </c>
      <c r="D15" s="35">
        <f>+[1]BDD2!AB44</f>
        <v>1394</v>
      </c>
      <c r="E15" s="35">
        <f>+[1]BDD2!AC44</f>
        <v>1403</v>
      </c>
      <c r="F15" s="35">
        <f>+[1]BDD2!AD44</f>
        <v>1426</v>
      </c>
      <c r="G15" s="35">
        <f>+[1]BDD2!AE44</f>
        <v>1432</v>
      </c>
      <c r="H15" s="35"/>
      <c r="I15" s="35"/>
      <c r="J15" s="35"/>
      <c r="K15" s="36"/>
      <c r="L15" s="36"/>
      <c r="M15" s="35"/>
      <c r="N15" s="35"/>
      <c r="O15" s="37"/>
      <c r="R15" s="29" t="s">
        <v>24</v>
      </c>
      <c r="S15" s="38">
        <f t="shared" si="0"/>
        <v>1390</v>
      </c>
      <c r="T15" s="38">
        <f t="shared" si="0"/>
        <v>1394</v>
      </c>
      <c r="U15" s="38">
        <f t="shared" si="0"/>
        <v>1403</v>
      </c>
      <c r="V15" s="38">
        <f t="shared" si="0"/>
        <v>1426</v>
      </c>
      <c r="W15" s="38">
        <f t="shared" si="0"/>
        <v>1432</v>
      </c>
      <c r="X15" s="70"/>
      <c r="Y15" s="39"/>
      <c r="Z15" s="39"/>
      <c r="AA15" s="39"/>
      <c r="AB15" s="39"/>
      <c r="AC15" s="39"/>
      <c r="AD15" s="39"/>
      <c r="AE15" s="40"/>
    </row>
    <row r="16" spans="2:31" x14ac:dyDescent="0.25">
      <c r="B16" s="29" t="s">
        <v>25</v>
      </c>
      <c r="C16" s="35">
        <f>+[1]BDD2!AA45</f>
        <v>2593</v>
      </c>
      <c r="D16" s="35">
        <f>+[1]BDD2!AB45</f>
        <v>2602</v>
      </c>
      <c r="E16" s="35">
        <f>+[1]BDD2!AC45</f>
        <v>2605</v>
      </c>
      <c r="F16" s="35">
        <f>+[1]BDD2!AD45</f>
        <v>2624</v>
      </c>
      <c r="G16" s="35">
        <f>+[1]BDD2!AE45</f>
        <v>2639</v>
      </c>
      <c r="H16" s="35"/>
      <c r="I16" s="35"/>
      <c r="J16" s="35"/>
      <c r="K16" s="35"/>
      <c r="L16" s="35"/>
      <c r="M16" s="35"/>
      <c r="N16" s="35"/>
      <c r="O16" s="37"/>
      <c r="R16" s="29" t="s">
        <v>25</v>
      </c>
      <c r="S16" s="38">
        <f t="shared" si="0"/>
        <v>2593</v>
      </c>
      <c r="T16" s="38">
        <f t="shared" si="0"/>
        <v>2602</v>
      </c>
      <c r="U16" s="38">
        <f t="shared" si="0"/>
        <v>2605</v>
      </c>
      <c r="V16" s="38">
        <f t="shared" si="0"/>
        <v>2624</v>
      </c>
      <c r="W16" s="38">
        <f t="shared" si="0"/>
        <v>2639</v>
      </c>
      <c r="X16" s="70"/>
      <c r="Y16" s="39"/>
      <c r="Z16" s="39"/>
      <c r="AA16" s="39"/>
      <c r="AB16" s="39"/>
      <c r="AC16" s="39"/>
      <c r="AD16" s="39"/>
      <c r="AE16" s="40"/>
    </row>
    <row r="17" spans="2:31" x14ac:dyDescent="0.25">
      <c r="B17" s="29" t="s">
        <v>26</v>
      </c>
      <c r="C17" s="35">
        <f>+[1]BDD2!AA46</f>
        <v>347</v>
      </c>
      <c r="D17" s="35">
        <f>+[1]BDD2!AB46</f>
        <v>347</v>
      </c>
      <c r="E17" s="35">
        <f>+[1]BDD2!AC46</f>
        <v>349</v>
      </c>
      <c r="F17" s="35">
        <f>+[1]BDD2!AD46</f>
        <v>352</v>
      </c>
      <c r="G17" s="35">
        <f>+[1]BDD2!AE46</f>
        <v>351</v>
      </c>
      <c r="H17" s="35"/>
      <c r="I17" s="35"/>
      <c r="J17" s="35"/>
      <c r="K17" s="35"/>
      <c r="L17" s="35"/>
      <c r="M17" s="35"/>
      <c r="N17" s="35"/>
      <c r="O17" s="37"/>
      <c r="R17" s="29" t="s">
        <v>26</v>
      </c>
      <c r="S17" s="38">
        <f t="shared" si="0"/>
        <v>347</v>
      </c>
      <c r="T17" s="38">
        <f t="shared" si="0"/>
        <v>347</v>
      </c>
      <c r="U17" s="38">
        <f t="shared" si="0"/>
        <v>349</v>
      </c>
      <c r="V17" s="38">
        <f t="shared" si="0"/>
        <v>352</v>
      </c>
      <c r="W17" s="38">
        <f t="shared" si="0"/>
        <v>351</v>
      </c>
      <c r="X17" s="70"/>
      <c r="Y17" s="39"/>
      <c r="Z17" s="39"/>
      <c r="AA17" s="39"/>
      <c r="AB17" s="39"/>
      <c r="AC17" s="39"/>
      <c r="AD17" s="39"/>
      <c r="AE17" s="40"/>
    </row>
    <row r="18" spans="2:31" x14ac:dyDescent="0.25">
      <c r="B18" s="29" t="s">
        <v>27</v>
      </c>
      <c r="C18" s="35">
        <f>+[1]BDD2!AA47</f>
        <v>6</v>
      </c>
      <c r="D18" s="35">
        <f>+[1]BDD2!AB47</f>
        <v>6</v>
      </c>
      <c r="E18" s="35">
        <f>+[1]BDD2!AC47</f>
        <v>6</v>
      </c>
      <c r="F18" s="35">
        <f>+[1]BDD2!AD47</f>
        <v>6</v>
      </c>
      <c r="G18" s="35">
        <f>+[1]BDD2!AE47</f>
        <v>6</v>
      </c>
      <c r="H18" s="35"/>
      <c r="I18" s="35"/>
      <c r="J18" s="35"/>
      <c r="K18" s="35"/>
      <c r="L18" s="35"/>
      <c r="M18" s="35"/>
      <c r="N18" s="35"/>
      <c r="O18" s="37"/>
      <c r="R18" s="29" t="s">
        <v>27</v>
      </c>
      <c r="S18" s="38">
        <f t="shared" si="0"/>
        <v>6</v>
      </c>
      <c r="T18" s="38">
        <f t="shared" si="0"/>
        <v>6</v>
      </c>
      <c r="U18" s="38">
        <f t="shared" si="0"/>
        <v>6</v>
      </c>
      <c r="V18" s="38">
        <f t="shared" si="0"/>
        <v>6</v>
      </c>
      <c r="W18" s="38">
        <f t="shared" si="0"/>
        <v>6</v>
      </c>
      <c r="X18" s="70"/>
      <c r="Y18" s="39"/>
      <c r="Z18" s="39"/>
      <c r="AA18" s="39"/>
      <c r="AB18" s="39"/>
      <c r="AC18" s="39"/>
      <c r="AD18" s="39"/>
      <c r="AE18" s="40"/>
    </row>
    <row r="19" spans="2:31" x14ac:dyDescent="0.25">
      <c r="B19" s="29" t="s">
        <v>28</v>
      </c>
      <c r="C19" s="35">
        <f>+[1]BDD2!AA48</f>
        <v>1</v>
      </c>
      <c r="D19" s="35">
        <f>+[1]BDD2!AB48</f>
        <v>1</v>
      </c>
      <c r="E19" s="35">
        <f>+[1]BDD2!AC48</f>
        <v>1</v>
      </c>
      <c r="F19" s="35">
        <f>+[1]BDD2!AD48</f>
        <v>0</v>
      </c>
      <c r="G19" s="35">
        <f>+[1]BDD2!AE48</f>
        <v>0</v>
      </c>
      <c r="H19" s="35"/>
      <c r="I19" s="35"/>
      <c r="J19" s="35"/>
      <c r="K19" s="35"/>
      <c r="L19" s="35"/>
      <c r="M19" s="35"/>
      <c r="N19" s="35"/>
      <c r="O19" s="37"/>
      <c r="R19" s="29" t="s">
        <v>28</v>
      </c>
      <c r="S19" s="38">
        <f t="shared" si="0"/>
        <v>1</v>
      </c>
      <c r="T19" s="38">
        <f t="shared" si="0"/>
        <v>1</v>
      </c>
      <c r="U19" s="38">
        <f t="shared" si="0"/>
        <v>1</v>
      </c>
      <c r="V19" s="38">
        <f t="shared" si="0"/>
        <v>0</v>
      </c>
      <c r="W19" s="38">
        <f t="shared" si="0"/>
        <v>0</v>
      </c>
      <c r="X19" s="70"/>
      <c r="Y19" s="39"/>
      <c r="Z19" s="39"/>
      <c r="AA19" s="39"/>
      <c r="AB19" s="39"/>
      <c r="AC19" s="39"/>
      <c r="AD19" s="39"/>
      <c r="AE19" s="40"/>
    </row>
    <row r="20" spans="2:31" x14ac:dyDescent="0.25">
      <c r="B20" s="29" t="s">
        <v>29</v>
      </c>
      <c r="C20" s="35">
        <f>+[1]BDD2!AA49</f>
        <v>15</v>
      </c>
      <c r="D20" s="35">
        <f>+[1]BDD2!AB49</f>
        <v>15</v>
      </c>
      <c r="E20" s="35">
        <f>+[1]BDD2!AC49</f>
        <v>22</v>
      </c>
      <c r="F20" s="35">
        <f>+[1]BDD2!AD49</f>
        <v>2</v>
      </c>
      <c r="G20" s="35">
        <f>+[1]BDD2!AE49</f>
        <v>2</v>
      </c>
      <c r="H20" s="35"/>
      <c r="I20" s="35"/>
      <c r="J20" s="35"/>
      <c r="K20" s="35"/>
      <c r="L20" s="35"/>
      <c r="M20" s="35"/>
      <c r="N20" s="35"/>
      <c r="O20" s="37"/>
      <c r="R20" s="29" t="s">
        <v>29</v>
      </c>
      <c r="S20" s="38">
        <f t="shared" si="0"/>
        <v>15</v>
      </c>
      <c r="T20" s="38">
        <f t="shared" si="0"/>
        <v>15</v>
      </c>
      <c r="U20" s="38">
        <f t="shared" si="0"/>
        <v>22</v>
      </c>
      <c r="V20" s="38">
        <f t="shared" si="0"/>
        <v>2</v>
      </c>
      <c r="W20" s="38">
        <f t="shared" si="0"/>
        <v>2</v>
      </c>
      <c r="X20" s="70"/>
      <c r="Y20" s="39"/>
      <c r="Z20" s="39"/>
      <c r="AA20" s="39"/>
      <c r="AB20" s="39"/>
      <c r="AC20" s="39"/>
      <c r="AD20" s="39"/>
      <c r="AE20" s="40"/>
    </row>
    <row r="21" spans="2:31" x14ac:dyDescent="0.25">
      <c r="B21" s="29" t="s">
        <v>30</v>
      </c>
      <c r="C21" s="35">
        <f>+[1]BDD2!AA50</f>
        <v>1</v>
      </c>
      <c r="D21" s="35">
        <f>+[1]BDD2!AB50</f>
        <v>1</v>
      </c>
      <c r="E21" s="35">
        <f>+[1]BDD2!AC50</f>
        <v>1</v>
      </c>
      <c r="F21" s="35">
        <f>+[1]BDD2!AD50</f>
        <v>1</v>
      </c>
      <c r="G21" s="35">
        <f>+[1]BDD2!AE50</f>
        <v>1</v>
      </c>
      <c r="H21" s="35"/>
      <c r="I21" s="35"/>
      <c r="J21" s="35"/>
      <c r="K21" s="35"/>
      <c r="L21" s="35"/>
      <c r="M21" s="35"/>
      <c r="N21" s="35"/>
      <c r="O21" s="37"/>
      <c r="R21" s="29" t="s">
        <v>30</v>
      </c>
      <c r="S21" s="38">
        <f t="shared" si="0"/>
        <v>1</v>
      </c>
      <c r="T21" s="38">
        <f t="shared" si="0"/>
        <v>1</v>
      </c>
      <c r="U21" s="38">
        <f t="shared" si="0"/>
        <v>1</v>
      </c>
      <c r="V21" s="38">
        <f t="shared" si="0"/>
        <v>1</v>
      </c>
      <c r="W21" s="38">
        <f t="shared" si="0"/>
        <v>1</v>
      </c>
      <c r="X21" s="70"/>
      <c r="Y21" s="39"/>
      <c r="Z21" s="39"/>
      <c r="AA21" s="39"/>
      <c r="AB21" s="39"/>
      <c r="AC21" s="39"/>
      <c r="AD21" s="39"/>
      <c r="AE21" s="40"/>
    </row>
    <row r="22" spans="2:31" x14ac:dyDescent="0.25">
      <c r="B22" s="2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1"/>
      <c r="R22" s="29"/>
      <c r="S22" s="70"/>
      <c r="T22" s="70"/>
      <c r="U22" s="70"/>
      <c r="V22" s="70"/>
      <c r="W22" s="70"/>
      <c r="X22" s="70"/>
      <c r="Y22" s="39"/>
      <c r="Z22" s="39"/>
      <c r="AA22" s="39"/>
      <c r="AB22" s="39"/>
      <c r="AC22" s="39"/>
      <c r="AD22" s="39"/>
      <c r="AE22" s="42"/>
    </row>
    <row r="23" spans="2:31" x14ac:dyDescent="0.25">
      <c r="B23" s="43" t="s">
        <v>19</v>
      </c>
      <c r="C23" s="44">
        <f t="shared" ref="C23:G23" si="1">SUM(C13:C21)</f>
        <v>496835</v>
      </c>
      <c r="D23" s="44">
        <f t="shared" si="1"/>
        <v>498903</v>
      </c>
      <c r="E23" s="44">
        <f t="shared" si="1"/>
        <v>501237</v>
      </c>
      <c r="F23" s="44">
        <f t="shared" si="1"/>
        <v>503595</v>
      </c>
      <c r="G23" s="44">
        <f t="shared" si="1"/>
        <v>506321</v>
      </c>
      <c r="H23" s="44"/>
      <c r="I23" s="44"/>
      <c r="J23" s="44"/>
      <c r="K23" s="44"/>
      <c r="L23" s="44"/>
      <c r="M23" s="44"/>
      <c r="N23" s="44"/>
      <c r="O23" s="45"/>
      <c r="R23" s="43" t="s">
        <v>19</v>
      </c>
      <c r="S23" s="46">
        <f t="shared" ref="S23:AD23" si="2">SUM(S13:S21)</f>
        <v>496835</v>
      </c>
      <c r="T23" s="46">
        <f t="shared" si="2"/>
        <v>498903</v>
      </c>
      <c r="U23" s="46">
        <f t="shared" si="2"/>
        <v>501237</v>
      </c>
      <c r="V23" s="46">
        <f t="shared" si="2"/>
        <v>503595</v>
      </c>
      <c r="W23" s="46">
        <f t="shared" si="2"/>
        <v>506321</v>
      </c>
      <c r="X23" s="44"/>
      <c r="Y23" s="47"/>
      <c r="Z23" s="47"/>
      <c r="AA23" s="47"/>
      <c r="AB23" s="47"/>
      <c r="AC23" s="47"/>
      <c r="AD23" s="47"/>
      <c r="AE23" s="45"/>
    </row>
    <row r="24" spans="2:31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R24" s="6"/>
      <c r="S24" s="30"/>
      <c r="T24" s="35"/>
      <c r="U24" s="35"/>
      <c r="V24" s="35"/>
      <c r="W24" s="35"/>
      <c r="X24" s="35"/>
      <c r="Y24" s="35"/>
      <c r="Z24" s="35"/>
      <c r="AA24" s="35"/>
      <c r="AB24" s="6"/>
      <c r="AC24" s="6"/>
      <c r="AD24" s="6"/>
      <c r="AE24" s="6"/>
    </row>
    <row r="25" spans="2:31" x14ac:dyDescent="0.25">
      <c r="B25" s="22" t="s">
        <v>31</v>
      </c>
      <c r="H25" s="21"/>
      <c r="R25" s="23" t="s">
        <v>31</v>
      </c>
      <c r="S25" s="30"/>
      <c r="T25" s="30"/>
      <c r="U25" s="30"/>
      <c r="V25" s="30"/>
      <c r="W25" s="30"/>
      <c r="X25" s="30"/>
      <c r="Y25" s="30"/>
      <c r="Z25" s="30"/>
      <c r="AA25" s="30"/>
      <c r="AB25" s="6"/>
      <c r="AC25" s="6"/>
      <c r="AD25" s="6"/>
      <c r="AE25" s="6"/>
    </row>
    <row r="26" spans="2:31" x14ac:dyDescent="0.25">
      <c r="D26" s="48"/>
      <c r="R26" s="6"/>
      <c r="S26" s="30"/>
      <c r="T26" s="30"/>
      <c r="U26" s="30"/>
      <c r="V26" s="30"/>
      <c r="W26" s="30"/>
      <c r="X26" s="30"/>
      <c r="Y26" s="30"/>
      <c r="Z26" s="30"/>
      <c r="AA26" s="30"/>
      <c r="AB26" s="6"/>
      <c r="AC26" s="6"/>
      <c r="AD26" s="6"/>
      <c r="AE26" s="6"/>
    </row>
    <row r="27" spans="2:31" x14ac:dyDescent="0.25">
      <c r="B27" s="24" t="s">
        <v>6</v>
      </c>
      <c r="C27" s="25" t="s">
        <v>7</v>
      </c>
      <c r="D27" s="25" t="s">
        <v>8</v>
      </c>
      <c r="E27" s="25" t="s">
        <v>9</v>
      </c>
      <c r="F27" s="25" t="s">
        <v>10</v>
      </c>
      <c r="G27" s="25" t="s">
        <v>11</v>
      </c>
      <c r="H27" s="25" t="s">
        <v>12</v>
      </c>
      <c r="I27" s="25" t="s">
        <v>13</v>
      </c>
      <c r="J27" s="25" t="s">
        <v>14</v>
      </c>
      <c r="K27" s="25" t="s">
        <v>15</v>
      </c>
      <c r="L27" s="25" t="s">
        <v>16</v>
      </c>
      <c r="M27" s="25" t="s">
        <v>17</v>
      </c>
      <c r="N27" s="25" t="s">
        <v>18</v>
      </c>
      <c r="O27" s="24" t="s">
        <v>32</v>
      </c>
      <c r="R27" s="26" t="s">
        <v>6</v>
      </c>
      <c r="S27" s="25" t="s">
        <v>7</v>
      </c>
      <c r="T27" s="25" t="s">
        <v>8</v>
      </c>
      <c r="U27" s="25" t="s">
        <v>9</v>
      </c>
      <c r="V27" s="27" t="s">
        <v>10</v>
      </c>
      <c r="W27" s="27" t="s">
        <v>11</v>
      </c>
      <c r="X27" s="27" t="s">
        <v>12</v>
      </c>
      <c r="Y27" s="28" t="s">
        <v>13</v>
      </c>
      <c r="Z27" s="28" t="s">
        <v>14</v>
      </c>
      <c r="AA27" s="28" t="s">
        <v>15</v>
      </c>
      <c r="AB27" s="28" t="s">
        <v>16</v>
      </c>
      <c r="AC27" s="28" t="s">
        <v>17</v>
      </c>
      <c r="AD27" s="28" t="s">
        <v>18</v>
      </c>
      <c r="AE27" s="26" t="s">
        <v>32</v>
      </c>
    </row>
    <row r="28" spans="2:31" x14ac:dyDescent="0.25"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R28" s="32" t="s">
        <v>21</v>
      </c>
      <c r="S28" s="107"/>
      <c r="T28" s="107"/>
      <c r="U28" s="107"/>
      <c r="V28" s="107"/>
      <c r="W28" s="107"/>
      <c r="X28" s="107"/>
      <c r="Y28" s="33"/>
      <c r="Z28" s="33"/>
      <c r="AA28" s="33"/>
      <c r="AB28" s="33"/>
      <c r="AC28" s="33"/>
      <c r="AD28" s="33"/>
      <c r="AE28" s="34"/>
    </row>
    <row r="29" spans="2:31" x14ac:dyDescent="0.25">
      <c r="B29" s="29" t="s">
        <v>22</v>
      </c>
      <c r="C29" s="49">
        <f>+[1]BDD2!AA52/1000</f>
        <v>54128.895009999789</v>
      </c>
      <c r="D29" s="49">
        <f>+[1]BDD2!AB52/1000</f>
        <v>50053.011000000071</v>
      </c>
      <c r="E29" s="49">
        <f>+[1]BDD2!AC52</f>
        <v>48313.142999999305</v>
      </c>
      <c r="F29" s="49">
        <f>+[1]BDD2!AD52</f>
        <v>48513.029200000215</v>
      </c>
      <c r="G29" s="49">
        <f>+[1]BDD2!AE52</f>
        <v>52663.451000000648</v>
      </c>
      <c r="H29" s="49"/>
      <c r="I29" s="49"/>
      <c r="J29" s="49"/>
      <c r="K29" s="49"/>
      <c r="L29" s="50"/>
      <c r="M29" s="50"/>
      <c r="N29" s="50"/>
      <c r="O29" s="51">
        <f>SUM(C29:N29)</f>
        <v>253671.52921000004</v>
      </c>
      <c r="P29" s="52"/>
      <c r="Q29" s="52"/>
      <c r="R29" s="29" t="s">
        <v>22</v>
      </c>
      <c r="S29" s="53">
        <f>+C29</f>
        <v>54128.895009999789</v>
      </c>
      <c r="T29" s="53">
        <f t="shared" ref="T29:AD37" si="3">+D29</f>
        <v>50053.011000000071</v>
      </c>
      <c r="U29" s="53">
        <f t="shared" si="3"/>
        <v>48313.142999999305</v>
      </c>
      <c r="V29" s="53">
        <f t="shared" si="3"/>
        <v>48513.029200000215</v>
      </c>
      <c r="W29" s="53">
        <f t="shared" si="3"/>
        <v>52663.451000000648</v>
      </c>
      <c r="X29" s="69"/>
      <c r="Y29" s="54"/>
      <c r="Z29" s="54"/>
      <c r="AA29" s="54"/>
      <c r="AB29" s="54"/>
      <c r="AC29" s="54"/>
      <c r="AD29" s="54"/>
      <c r="AE29" s="51">
        <f>SUM(S29:AD29)</f>
        <v>253671.52921000004</v>
      </c>
    </row>
    <row r="30" spans="2:31" x14ac:dyDescent="0.25">
      <c r="B30" s="29" t="s">
        <v>23</v>
      </c>
      <c r="C30" s="49">
        <f>+[1]BDD2!AA53/1000</f>
        <v>11637.338999999987</v>
      </c>
      <c r="D30" s="49">
        <f>+[1]BDD2!AB53/1000</f>
        <v>10845.705000000024</v>
      </c>
      <c r="E30" s="49">
        <f>+[1]BDD2!AC53</f>
        <v>10918.804999999968</v>
      </c>
      <c r="F30" s="49">
        <f>+[1]BDD2!AD53</f>
        <v>10843.205999999984</v>
      </c>
      <c r="G30" s="49">
        <f>+[1]BDD2!AE53</f>
        <v>11606.038999999988</v>
      </c>
      <c r="H30" s="49"/>
      <c r="I30" s="49"/>
      <c r="J30" s="49"/>
      <c r="K30" s="49"/>
      <c r="L30" s="50"/>
      <c r="M30" s="50"/>
      <c r="N30" s="50"/>
      <c r="O30" s="51">
        <f t="shared" ref="O30:O37" si="4">SUM(C30:N30)</f>
        <v>55851.093999999946</v>
      </c>
      <c r="P30" s="52"/>
      <c r="Q30" s="52"/>
      <c r="R30" s="29" t="s">
        <v>23</v>
      </c>
      <c r="S30" s="53">
        <f t="shared" ref="S30:S37" si="5">+C30</f>
        <v>11637.338999999987</v>
      </c>
      <c r="T30" s="53">
        <f t="shared" si="3"/>
        <v>10845.705000000024</v>
      </c>
      <c r="U30" s="53">
        <f t="shared" si="3"/>
        <v>10918.804999999968</v>
      </c>
      <c r="V30" s="53">
        <f t="shared" si="3"/>
        <v>10843.205999999984</v>
      </c>
      <c r="W30" s="53">
        <f t="shared" si="3"/>
        <v>11606.038999999988</v>
      </c>
      <c r="X30" s="69"/>
      <c r="Y30" s="54"/>
      <c r="Z30" s="54"/>
      <c r="AA30" s="54"/>
      <c r="AB30" s="54"/>
      <c r="AC30" s="54"/>
      <c r="AD30" s="54"/>
      <c r="AE30" s="51">
        <f t="shared" ref="AE30:AE37" si="6">SUM(S30:AD30)</f>
        <v>55851.093999999946</v>
      </c>
    </row>
    <row r="31" spans="2:31" x14ac:dyDescent="0.25">
      <c r="B31" s="29" t="s">
        <v>24</v>
      </c>
      <c r="C31" s="49">
        <f>+[1]BDD2!AA54/1000</f>
        <v>12459.103720000005</v>
      </c>
      <c r="D31" s="49">
        <f>+[1]BDD2!AB54/1000</f>
        <v>11581.707079999998</v>
      </c>
      <c r="E31" s="49">
        <f>+[1]BDD2!AC54</f>
        <v>11946.697240000003</v>
      </c>
      <c r="F31" s="49">
        <f>+[1]BDD2!AD54</f>
        <v>12758.443399999995</v>
      </c>
      <c r="G31" s="49">
        <f>+[1]BDD2!AE54</f>
        <v>13178.898480000002</v>
      </c>
      <c r="H31" s="49"/>
      <c r="I31" s="49"/>
      <c r="J31" s="49"/>
      <c r="K31" s="49"/>
      <c r="L31" s="50"/>
      <c r="M31" s="50"/>
      <c r="N31" s="50"/>
      <c r="O31" s="51">
        <f t="shared" si="4"/>
        <v>61924.849920000008</v>
      </c>
      <c r="P31" s="52"/>
      <c r="Q31" s="52"/>
      <c r="R31" s="29" t="s">
        <v>24</v>
      </c>
      <c r="S31" s="53">
        <f t="shared" si="5"/>
        <v>12459.103720000005</v>
      </c>
      <c r="T31" s="53">
        <f t="shared" si="3"/>
        <v>11581.707079999998</v>
      </c>
      <c r="U31" s="53">
        <f t="shared" si="3"/>
        <v>11946.697240000003</v>
      </c>
      <c r="V31" s="53">
        <f t="shared" si="3"/>
        <v>12758.443399999995</v>
      </c>
      <c r="W31" s="53">
        <f t="shared" si="3"/>
        <v>13178.898480000002</v>
      </c>
      <c r="X31" s="69"/>
      <c r="Y31" s="54"/>
      <c r="Z31" s="54"/>
      <c r="AA31" s="54"/>
      <c r="AB31" s="54"/>
      <c r="AC31" s="54"/>
      <c r="AD31" s="54"/>
      <c r="AE31" s="51">
        <f t="shared" si="6"/>
        <v>61924.849920000008</v>
      </c>
    </row>
    <row r="32" spans="2:31" x14ac:dyDescent="0.25">
      <c r="B32" s="29" t="s">
        <v>25</v>
      </c>
      <c r="C32" s="49">
        <f>+[1]BDD2!AA55/1000</f>
        <v>1764.7899999999995</v>
      </c>
      <c r="D32" s="49">
        <f>+[1]BDD2!AB55/1000</f>
        <v>1658.3857999999998</v>
      </c>
      <c r="E32" s="49">
        <f>+[1]BDD2!AC55</f>
        <v>1662.7219999999993</v>
      </c>
      <c r="F32" s="49">
        <f>+[1]BDD2!AD55</f>
        <v>1600.2829999999997</v>
      </c>
      <c r="G32" s="49">
        <f>+[1]BDD2!AE55</f>
        <v>1725.0750000000012</v>
      </c>
      <c r="H32" s="49"/>
      <c r="I32" s="49"/>
      <c r="J32" s="49"/>
      <c r="K32" s="49"/>
      <c r="L32" s="50"/>
      <c r="M32" s="50"/>
      <c r="N32" s="50"/>
      <c r="O32" s="51">
        <f t="shared" si="4"/>
        <v>8411.255799999999</v>
      </c>
      <c r="P32" s="52"/>
      <c r="Q32" s="52"/>
      <c r="R32" s="29" t="s">
        <v>25</v>
      </c>
      <c r="S32" s="53">
        <f t="shared" si="5"/>
        <v>1764.7899999999995</v>
      </c>
      <c r="T32" s="53">
        <f t="shared" si="3"/>
        <v>1658.3857999999998</v>
      </c>
      <c r="U32" s="53">
        <f t="shared" si="3"/>
        <v>1662.7219999999993</v>
      </c>
      <c r="V32" s="53">
        <f t="shared" si="3"/>
        <v>1600.2829999999997</v>
      </c>
      <c r="W32" s="53">
        <f t="shared" si="3"/>
        <v>1725.0750000000012</v>
      </c>
      <c r="X32" s="69"/>
      <c r="Y32" s="54"/>
      <c r="Z32" s="54"/>
      <c r="AA32" s="54"/>
      <c r="AB32" s="54"/>
      <c r="AC32" s="54"/>
      <c r="AD32" s="54"/>
      <c r="AE32" s="51">
        <f t="shared" si="6"/>
        <v>8411.255799999999</v>
      </c>
    </row>
    <row r="33" spans="2:31" x14ac:dyDescent="0.25">
      <c r="B33" s="29" t="s">
        <v>26</v>
      </c>
      <c r="C33" s="49">
        <f>+[1]BDD2!AA56/1000</f>
        <v>15640.610999999997</v>
      </c>
      <c r="D33" s="49">
        <f>+[1]BDD2!AB56/1000</f>
        <v>14367.262000000002</v>
      </c>
      <c r="E33" s="49">
        <f>+[1]BDD2!AC56</f>
        <v>16045.161999999998</v>
      </c>
      <c r="F33" s="49">
        <f>+[1]BDD2!AD56</f>
        <v>16623.232000000007</v>
      </c>
      <c r="G33" s="49">
        <f>+[1]BDD2!AE56</f>
        <v>16683.941000000003</v>
      </c>
      <c r="H33" s="49"/>
      <c r="I33" s="49"/>
      <c r="J33" s="49"/>
      <c r="K33" s="49"/>
      <c r="L33" s="50"/>
      <c r="M33" s="50"/>
      <c r="N33" s="50"/>
      <c r="O33" s="51">
        <f t="shared" si="4"/>
        <v>79360.208000000013</v>
      </c>
      <c r="P33" s="52"/>
      <c r="Q33" s="52"/>
      <c r="R33" s="29" t="s">
        <v>26</v>
      </c>
      <c r="S33" s="53">
        <f t="shared" si="5"/>
        <v>15640.610999999997</v>
      </c>
      <c r="T33" s="53">
        <f t="shared" si="3"/>
        <v>14367.262000000002</v>
      </c>
      <c r="U33" s="53">
        <f t="shared" si="3"/>
        <v>16045.161999999998</v>
      </c>
      <c r="V33" s="53">
        <f t="shared" si="3"/>
        <v>16623.232000000007</v>
      </c>
      <c r="W33" s="53">
        <f t="shared" si="3"/>
        <v>16683.941000000003</v>
      </c>
      <c r="X33" s="69"/>
      <c r="Y33" s="54"/>
      <c r="Z33" s="54"/>
      <c r="AA33" s="54"/>
      <c r="AB33" s="54"/>
      <c r="AC33" s="54"/>
      <c r="AD33" s="54"/>
      <c r="AE33" s="51">
        <f t="shared" si="6"/>
        <v>79360.208000000013</v>
      </c>
    </row>
    <row r="34" spans="2:31" x14ac:dyDescent="0.25">
      <c r="B34" s="29" t="s">
        <v>27</v>
      </c>
      <c r="C34" s="49">
        <f>+[1]BDD2!AA57/1000</f>
        <v>5884.991</v>
      </c>
      <c r="D34" s="49">
        <f>+[1]BDD2!AB57/1000</f>
        <v>5302.4579999999996</v>
      </c>
      <c r="E34" s="49">
        <f>+[1]BDD2!AC57</f>
        <v>5866.0389999999998</v>
      </c>
      <c r="F34" s="49">
        <f>+[1]BDD2!AD57</f>
        <v>6704.7170000000006</v>
      </c>
      <c r="G34" s="49">
        <f>+[1]BDD2!AE57</f>
        <v>6955.8200000000006</v>
      </c>
      <c r="H34" s="49"/>
      <c r="I34" s="49"/>
      <c r="J34" s="49"/>
      <c r="K34" s="49"/>
      <c r="L34" s="50"/>
      <c r="M34" s="50"/>
      <c r="N34" s="50"/>
      <c r="O34" s="51">
        <f t="shared" si="4"/>
        <v>30714.025000000001</v>
      </c>
      <c r="P34" s="52"/>
      <c r="Q34" s="52"/>
      <c r="R34" s="29" t="s">
        <v>27</v>
      </c>
      <c r="S34" s="53">
        <f t="shared" si="5"/>
        <v>5884.991</v>
      </c>
      <c r="T34" s="53">
        <f t="shared" si="3"/>
        <v>5302.4579999999996</v>
      </c>
      <c r="U34" s="53">
        <f t="shared" si="3"/>
        <v>5866.0389999999998</v>
      </c>
      <c r="V34" s="53">
        <f t="shared" si="3"/>
        <v>6704.7170000000006</v>
      </c>
      <c r="W34" s="53">
        <f t="shared" si="3"/>
        <v>6955.8200000000006</v>
      </c>
      <c r="X34" s="69"/>
      <c r="Y34" s="54"/>
      <c r="Z34" s="54"/>
      <c r="AA34" s="54"/>
      <c r="AB34" s="54"/>
      <c r="AC34" s="54"/>
      <c r="AD34" s="54"/>
      <c r="AE34" s="51">
        <f t="shared" si="6"/>
        <v>30714.025000000001</v>
      </c>
    </row>
    <row r="35" spans="2:31" x14ac:dyDescent="0.25">
      <c r="B35" s="29" t="s">
        <v>28</v>
      </c>
      <c r="C35" s="49">
        <f>+[1]BDD2!AA58/1000</f>
        <v>97.2</v>
      </c>
      <c r="D35" s="49">
        <f>+[1]BDD2!AB58/1000</f>
        <v>69.599999999999994</v>
      </c>
      <c r="E35" s="49">
        <f>+[1]BDD2!AC58</f>
        <v>54</v>
      </c>
      <c r="F35" s="49">
        <f>+[1]BDD2!AD58</f>
        <v>0</v>
      </c>
      <c r="G35" s="49">
        <f>+[1]BDD2!AE58</f>
        <v>0</v>
      </c>
      <c r="H35" s="49"/>
      <c r="I35" s="49"/>
      <c r="J35" s="49"/>
      <c r="K35" s="49"/>
      <c r="L35" s="50"/>
      <c r="M35" s="50"/>
      <c r="N35" s="50"/>
      <c r="O35" s="51">
        <f t="shared" si="4"/>
        <v>220.8</v>
      </c>
      <c r="P35" s="52"/>
      <c r="Q35" s="52"/>
      <c r="R35" s="29" t="s">
        <v>28</v>
      </c>
      <c r="S35" s="53">
        <f t="shared" si="5"/>
        <v>97.2</v>
      </c>
      <c r="T35" s="53">
        <f t="shared" si="3"/>
        <v>69.599999999999994</v>
      </c>
      <c r="U35" s="53">
        <f t="shared" si="3"/>
        <v>54</v>
      </c>
      <c r="V35" s="53">
        <f t="shared" si="3"/>
        <v>0</v>
      </c>
      <c r="W35" s="53">
        <f t="shared" si="3"/>
        <v>0</v>
      </c>
      <c r="X35" s="69"/>
      <c r="Y35" s="54"/>
      <c r="Z35" s="54"/>
      <c r="AA35" s="54"/>
      <c r="AB35" s="54"/>
      <c r="AC35" s="54"/>
      <c r="AD35" s="54"/>
      <c r="AE35" s="51">
        <f t="shared" si="6"/>
        <v>220.8</v>
      </c>
    </row>
    <row r="36" spans="2:31" x14ac:dyDescent="0.25">
      <c r="B36" s="29" t="s">
        <v>29</v>
      </c>
      <c r="C36" s="49">
        <f>+[1]BDD2!AA59/1000</f>
        <v>8549.2525999999998</v>
      </c>
      <c r="D36" s="49">
        <f>+[1]BDD2!AB59/1000</f>
        <v>7765.5964199999999</v>
      </c>
      <c r="E36" s="49">
        <f>+[1]BDD2!AC59</f>
        <v>6818.5007800000003</v>
      </c>
      <c r="F36" s="49">
        <f>+[1]BDD2!AD59</f>
        <v>3973.04</v>
      </c>
      <c r="G36" s="49">
        <f>+[1]BDD2!AE59</f>
        <v>4143.0640000000003</v>
      </c>
      <c r="H36" s="49"/>
      <c r="I36" s="49"/>
      <c r="J36" s="49"/>
      <c r="K36" s="49"/>
      <c r="L36" s="50"/>
      <c r="M36" s="50"/>
      <c r="N36" s="50"/>
      <c r="O36" s="51">
        <f t="shared" si="4"/>
        <v>31249.453800000003</v>
      </c>
      <c r="P36" s="52"/>
      <c r="Q36" s="52"/>
      <c r="R36" s="29" t="s">
        <v>29</v>
      </c>
      <c r="S36" s="53">
        <f t="shared" si="5"/>
        <v>8549.2525999999998</v>
      </c>
      <c r="T36" s="53">
        <f t="shared" si="3"/>
        <v>7765.5964199999999</v>
      </c>
      <c r="U36" s="53">
        <f t="shared" si="3"/>
        <v>6818.5007800000003</v>
      </c>
      <c r="V36" s="53">
        <f t="shared" si="3"/>
        <v>3973.04</v>
      </c>
      <c r="W36" s="53">
        <f t="shared" si="3"/>
        <v>4143.0640000000003</v>
      </c>
      <c r="X36" s="69"/>
      <c r="Y36" s="54"/>
      <c r="Z36" s="54"/>
      <c r="AA36" s="54"/>
      <c r="AB36" s="54"/>
      <c r="AC36" s="54"/>
      <c r="AD36" s="54"/>
      <c r="AE36" s="51">
        <f t="shared" si="6"/>
        <v>31249.453800000003</v>
      </c>
    </row>
    <row r="37" spans="2:31" x14ac:dyDescent="0.25">
      <c r="B37" s="29" t="s">
        <v>30</v>
      </c>
      <c r="C37" s="49">
        <f>+[1]BDD2!AA60/1000</f>
        <v>10121.1</v>
      </c>
      <c r="D37" s="49">
        <f>+[1]BDD2!AB60/1000</f>
        <v>9104.2999999999993</v>
      </c>
      <c r="E37" s="49">
        <f>+[1]BDD2!AC60</f>
        <v>9876.1</v>
      </c>
      <c r="F37" s="49">
        <f>+[1]BDD2!AD60</f>
        <v>10747.7</v>
      </c>
      <c r="G37" s="49">
        <f>+[1]BDD2!AE60</f>
        <v>10225.9</v>
      </c>
      <c r="H37" s="49"/>
      <c r="I37" s="49"/>
      <c r="J37" s="49"/>
      <c r="K37" s="49"/>
      <c r="L37" s="50"/>
      <c r="M37" s="50"/>
      <c r="N37" s="50"/>
      <c r="O37" s="51">
        <f t="shared" si="4"/>
        <v>50075.1</v>
      </c>
      <c r="P37" s="52"/>
      <c r="Q37" s="52"/>
      <c r="R37" s="29" t="s">
        <v>30</v>
      </c>
      <c r="S37" s="53">
        <f t="shared" si="5"/>
        <v>10121.1</v>
      </c>
      <c r="T37" s="53">
        <f t="shared" si="3"/>
        <v>9104.2999999999993</v>
      </c>
      <c r="U37" s="53">
        <f t="shared" si="3"/>
        <v>9876.1</v>
      </c>
      <c r="V37" s="53">
        <f t="shared" si="3"/>
        <v>10747.7</v>
      </c>
      <c r="W37" s="53">
        <f t="shared" si="3"/>
        <v>10225.9</v>
      </c>
      <c r="X37" s="69"/>
      <c r="Y37" s="54"/>
      <c r="Z37" s="54"/>
      <c r="AA37" s="54"/>
      <c r="AB37" s="54"/>
      <c r="AC37" s="54"/>
      <c r="AD37" s="54"/>
      <c r="AE37" s="51">
        <f t="shared" si="6"/>
        <v>50075.1</v>
      </c>
    </row>
    <row r="38" spans="2:31" x14ac:dyDescent="0.25">
      <c r="B38" s="29"/>
      <c r="C38" s="49"/>
      <c r="D38" s="49"/>
      <c r="E38" s="49"/>
      <c r="F38" s="55"/>
      <c r="G38" s="56"/>
      <c r="H38" s="56"/>
      <c r="I38" s="56"/>
      <c r="J38" s="56"/>
      <c r="K38" s="56"/>
      <c r="L38" s="56"/>
      <c r="M38" s="56"/>
      <c r="N38" s="56"/>
      <c r="O38" s="57"/>
      <c r="P38" s="52"/>
      <c r="Q38" s="52"/>
      <c r="R38" s="58"/>
      <c r="S38" s="108"/>
      <c r="T38" s="108"/>
      <c r="U38" s="108"/>
      <c r="V38" s="108"/>
      <c r="W38" s="108"/>
      <c r="X38" s="108"/>
      <c r="Y38" s="59"/>
      <c r="Z38" s="59"/>
      <c r="AA38" s="59"/>
      <c r="AB38" s="59"/>
      <c r="AC38" s="59"/>
      <c r="AD38" s="59"/>
      <c r="AE38" s="60"/>
    </row>
    <row r="39" spans="2:31" x14ac:dyDescent="0.25">
      <c r="B39" s="43" t="s">
        <v>19</v>
      </c>
      <c r="C39" s="61">
        <f t="shared" ref="C39:G39" si="7">SUM(C29:C37)</f>
        <v>120283.28232999978</v>
      </c>
      <c r="D39" s="61">
        <f t="shared" si="7"/>
        <v>110748.02530000011</v>
      </c>
      <c r="E39" s="61">
        <f t="shared" si="7"/>
        <v>111501.16901999929</v>
      </c>
      <c r="F39" s="61">
        <f t="shared" si="7"/>
        <v>111763.65060000018</v>
      </c>
      <c r="G39" s="61">
        <f t="shared" si="7"/>
        <v>117182.18848000064</v>
      </c>
      <c r="H39" s="61"/>
      <c r="I39" s="61"/>
      <c r="J39" s="61"/>
      <c r="K39" s="61"/>
      <c r="L39" s="61"/>
      <c r="M39" s="61"/>
      <c r="N39" s="61"/>
      <c r="O39" s="62">
        <f>SUM(C39:N39)</f>
        <v>571478.31572999991</v>
      </c>
      <c r="P39" s="52"/>
      <c r="Q39" s="52"/>
      <c r="R39" s="63" t="s">
        <v>19</v>
      </c>
      <c r="S39" s="64">
        <f t="shared" ref="S39:AD39" si="8">SUM(S29:S37)</f>
        <v>120283.28232999978</v>
      </c>
      <c r="T39" s="64">
        <f t="shared" si="8"/>
        <v>110748.02530000011</v>
      </c>
      <c r="U39" s="64">
        <f t="shared" si="8"/>
        <v>111501.16901999929</v>
      </c>
      <c r="V39" s="64">
        <f t="shared" si="8"/>
        <v>111763.65060000018</v>
      </c>
      <c r="W39" s="64">
        <f t="shared" si="8"/>
        <v>117182.18848000064</v>
      </c>
      <c r="X39" s="117"/>
      <c r="Y39" s="65"/>
      <c r="Z39" s="65"/>
      <c r="AA39" s="65"/>
      <c r="AB39" s="65"/>
      <c r="AC39" s="65"/>
      <c r="AD39" s="65"/>
      <c r="AE39" s="62">
        <f>SUM(S39:AD39)</f>
        <v>571478.31572999991</v>
      </c>
    </row>
    <row r="40" spans="2:31" x14ac:dyDescent="0.25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52"/>
      <c r="P40" s="52"/>
      <c r="Q40" s="52"/>
      <c r="R40" s="6"/>
      <c r="S40" s="56"/>
      <c r="T40" s="56"/>
      <c r="U40" s="56"/>
      <c r="V40" s="56"/>
      <c r="W40" s="56"/>
      <c r="X40" s="56"/>
      <c r="Y40" s="56"/>
      <c r="Z40" s="56"/>
      <c r="AA40" s="56"/>
      <c r="AB40" s="67"/>
      <c r="AC40" s="67"/>
      <c r="AD40" s="67"/>
      <c r="AE40" s="67"/>
    </row>
    <row r="41" spans="2:31" x14ac:dyDescent="0.25">
      <c r="B41" s="22" t="s">
        <v>33</v>
      </c>
      <c r="C41" s="66"/>
      <c r="D41" s="66"/>
      <c r="E41" s="66"/>
      <c r="F41" s="68"/>
      <c r="G41" s="66"/>
      <c r="H41" s="69"/>
      <c r="I41" s="66"/>
      <c r="J41" s="66"/>
      <c r="K41" s="66"/>
      <c r="L41" s="66"/>
      <c r="M41" s="68"/>
      <c r="N41" s="66"/>
      <c r="O41" s="52"/>
      <c r="Q41" s="52"/>
      <c r="R41" s="23" t="s">
        <v>33</v>
      </c>
      <c r="S41" s="56"/>
      <c r="T41" s="56"/>
      <c r="U41" s="56"/>
      <c r="V41" s="56"/>
      <c r="W41" s="56"/>
      <c r="X41" s="56"/>
      <c r="Y41" s="56"/>
      <c r="Z41" s="56"/>
      <c r="AA41" s="56"/>
      <c r="AB41" s="67"/>
      <c r="AC41" s="67"/>
      <c r="AD41" s="67"/>
      <c r="AE41" s="67"/>
    </row>
    <row r="42" spans="2:31" x14ac:dyDescent="0.25">
      <c r="C42" s="66"/>
      <c r="D42" s="48"/>
      <c r="E42" s="66"/>
      <c r="F42" s="66"/>
      <c r="G42" s="66"/>
      <c r="H42" s="70"/>
      <c r="I42" s="66"/>
      <c r="J42" s="66"/>
      <c r="K42" s="66"/>
      <c r="L42" s="66"/>
      <c r="M42" s="66"/>
      <c r="N42" s="66"/>
      <c r="O42" s="52"/>
      <c r="Q42" s="52"/>
      <c r="R42" s="6"/>
      <c r="S42" s="56"/>
      <c r="T42" s="56"/>
      <c r="U42" s="56"/>
      <c r="V42" s="56"/>
      <c r="W42" s="56"/>
      <c r="X42" s="56"/>
      <c r="Y42" s="56"/>
      <c r="Z42" s="56"/>
      <c r="AA42" s="56"/>
      <c r="AB42" s="67"/>
      <c r="AC42" s="67"/>
      <c r="AD42" s="67"/>
      <c r="AE42" s="67"/>
    </row>
    <row r="43" spans="2:31" x14ac:dyDescent="0.25">
      <c r="B43" s="24" t="s">
        <v>34</v>
      </c>
      <c r="C43" s="25" t="s">
        <v>7</v>
      </c>
      <c r="D43" s="25" t="s">
        <v>8</v>
      </c>
      <c r="E43" s="25" t="s">
        <v>9</v>
      </c>
      <c r="F43" s="71" t="s">
        <v>10</v>
      </c>
      <c r="G43" s="71" t="s">
        <v>11</v>
      </c>
      <c r="H43" s="71" t="s">
        <v>12</v>
      </c>
      <c r="I43" s="71" t="s">
        <v>13</v>
      </c>
      <c r="J43" s="71" t="s">
        <v>14</v>
      </c>
      <c r="K43" s="71" t="s">
        <v>15</v>
      </c>
      <c r="L43" s="71" t="s">
        <v>16</v>
      </c>
      <c r="M43" s="71" t="s">
        <v>17</v>
      </c>
      <c r="N43" s="71" t="s">
        <v>18</v>
      </c>
      <c r="O43" s="72" t="s">
        <v>19</v>
      </c>
      <c r="Q43" s="52"/>
      <c r="R43" s="26" t="s">
        <v>34</v>
      </c>
      <c r="S43" s="25" t="s">
        <v>7</v>
      </c>
      <c r="T43" s="25" t="s">
        <v>8</v>
      </c>
      <c r="U43" s="25" t="s">
        <v>9</v>
      </c>
      <c r="V43" s="27" t="s">
        <v>10</v>
      </c>
      <c r="W43" s="27" t="s">
        <v>11</v>
      </c>
      <c r="X43" s="27" t="s">
        <v>12</v>
      </c>
      <c r="Y43" s="28" t="s">
        <v>13</v>
      </c>
      <c r="Z43" s="28" t="s">
        <v>14</v>
      </c>
      <c r="AA43" s="28" t="s">
        <v>15</v>
      </c>
      <c r="AB43" s="73" t="s">
        <v>16</v>
      </c>
      <c r="AC43" s="73" t="s">
        <v>17</v>
      </c>
      <c r="AD43" s="73" t="s">
        <v>18</v>
      </c>
      <c r="AE43" s="26" t="s">
        <v>32</v>
      </c>
    </row>
    <row r="44" spans="2:31" x14ac:dyDescent="0.25">
      <c r="B44" s="31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76"/>
      <c r="Q44" s="52"/>
      <c r="R44" s="32"/>
      <c r="S44" s="107"/>
      <c r="T44" s="107"/>
      <c r="U44" s="107"/>
      <c r="V44" s="107"/>
      <c r="W44" s="107"/>
      <c r="X44" s="107"/>
      <c r="Y44" s="33"/>
      <c r="Z44" s="33"/>
      <c r="AA44" s="33"/>
      <c r="AB44" s="77"/>
      <c r="AC44" s="77"/>
      <c r="AD44" s="77"/>
      <c r="AE44" s="75"/>
    </row>
    <row r="45" spans="2:31" x14ac:dyDescent="0.25">
      <c r="B45" s="29" t="s">
        <v>22</v>
      </c>
      <c r="C45" s="49">
        <f>[1]BDD2!AA62/1000/0.87</f>
        <v>34253.98192000002</v>
      </c>
      <c r="D45" s="49">
        <f>[1]BDD2!AB62/1000/0.87</f>
        <v>32049.329190000139</v>
      </c>
      <c r="E45" s="49">
        <f>[1]BDD2!AC62/1000/0.87</f>
        <v>31231.442859999996</v>
      </c>
      <c r="F45" s="49">
        <f>[1]BDD2!AD62/1000/0.87</f>
        <v>31494.542609999909</v>
      </c>
      <c r="G45" s="49">
        <f>[1]BDD2!AE62/1000/0.87</f>
        <v>34179.397169999953</v>
      </c>
      <c r="H45" s="49"/>
      <c r="I45" s="49"/>
      <c r="J45" s="49"/>
      <c r="K45" s="78"/>
      <c r="L45" s="78"/>
      <c r="M45" s="78"/>
      <c r="N45" s="78"/>
      <c r="O45" s="51">
        <f t="shared" ref="O45:O53" si="9">SUM(C45:N45)</f>
        <v>163208.69375000001</v>
      </c>
      <c r="P45" s="76"/>
      <c r="Q45" s="52"/>
      <c r="R45" s="29" t="s">
        <v>22</v>
      </c>
      <c r="S45" s="53">
        <f>+C45*0.87</f>
        <v>29800.964270400018</v>
      </c>
      <c r="T45" s="53">
        <f>+D45*0.87</f>
        <v>27882.916395300119</v>
      </c>
      <c r="U45" s="53">
        <f>+E45*0.87</f>
        <v>27171.355288199997</v>
      </c>
      <c r="V45" s="53">
        <f t="shared" ref="T45:AD53" si="10">+F45*0.87</f>
        <v>27400.25207069992</v>
      </c>
      <c r="W45" s="53">
        <f t="shared" si="10"/>
        <v>29736.07553789996</v>
      </c>
      <c r="X45" s="69"/>
      <c r="Y45" s="54"/>
      <c r="Z45" s="54"/>
      <c r="AA45" s="54"/>
      <c r="AB45" s="54"/>
      <c r="AC45" s="54"/>
      <c r="AD45" s="54"/>
      <c r="AE45" s="51">
        <f t="shared" ref="AE45:AE53" si="11">SUM(S45:AD45)</f>
        <v>141991.5635625</v>
      </c>
    </row>
    <row r="46" spans="2:31" x14ac:dyDescent="0.25">
      <c r="B46" s="29" t="s">
        <v>23</v>
      </c>
      <c r="C46" s="49">
        <f>[1]BDD2!AA63/1000/0.87</f>
        <v>10470.734760000007</v>
      </c>
      <c r="D46" s="49">
        <f>[1]BDD2!AB63/1000/0.87</f>
        <v>9785.4846299999754</v>
      </c>
      <c r="E46" s="49">
        <f>[1]BDD2!AC63/1000/0.87</f>
        <v>9882.6550700000043</v>
      </c>
      <c r="F46" s="49">
        <f>[1]BDD2!AD63/1000/0.87</f>
        <v>9861.327249999973</v>
      </c>
      <c r="G46" s="49">
        <f>[1]BDD2!AE63/1000/0.87</f>
        <v>10596.965869999984</v>
      </c>
      <c r="H46" s="49"/>
      <c r="I46" s="49"/>
      <c r="J46" s="49"/>
      <c r="K46" s="78"/>
      <c r="L46" s="78"/>
      <c r="M46" s="78"/>
      <c r="N46" s="78"/>
      <c r="O46" s="51">
        <f t="shared" si="9"/>
        <v>50597.16757999995</v>
      </c>
      <c r="P46" s="76"/>
      <c r="Q46" s="52"/>
      <c r="R46" s="29" t="s">
        <v>23</v>
      </c>
      <c r="S46" s="53">
        <f t="shared" ref="S46:S53" si="12">+C46*0.87</f>
        <v>9109.5392412000056</v>
      </c>
      <c r="T46" s="53">
        <f t="shared" si="10"/>
        <v>8513.3716280999779</v>
      </c>
      <c r="U46" s="53">
        <f>+E46*0.87</f>
        <v>8597.9099109000035</v>
      </c>
      <c r="V46" s="53">
        <f t="shared" si="10"/>
        <v>8579.3547074999769</v>
      </c>
      <c r="W46" s="53">
        <f t="shared" si="10"/>
        <v>9219.3603068999855</v>
      </c>
      <c r="X46" s="69"/>
      <c r="Y46" s="54"/>
      <c r="Z46" s="54"/>
      <c r="AA46" s="54"/>
      <c r="AB46" s="54"/>
      <c r="AC46" s="54"/>
      <c r="AD46" s="54"/>
      <c r="AE46" s="51">
        <f t="shared" si="11"/>
        <v>44019.535794599949</v>
      </c>
    </row>
    <row r="47" spans="2:31" x14ac:dyDescent="0.25">
      <c r="B47" s="29" t="s">
        <v>24</v>
      </c>
      <c r="C47" s="49">
        <f>[1]BDD2!AA64/1000/0.87</f>
        <v>11785.199934827591</v>
      </c>
      <c r="D47" s="49">
        <f>[1]BDD2!AB64/1000/0.87</f>
        <v>11212.77571</v>
      </c>
      <c r="E47" s="49">
        <f>[1]BDD2!AC64/1000/0.87</f>
        <v>11564.12851</v>
      </c>
      <c r="F47" s="49">
        <f>[1]BDD2!AD64/1000/0.87</f>
        <v>12268.0483</v>
      </c>
      <c r="G47" s="49">
        <f>[1]BDD2!AE64/1000/0.87</f>
        <v>12936.53854</v>
      </c>
      <c r="H47" s="49"/>
      <c r="I47" s="49"/>
      <c r="J47" s="49"/>
      <c r="K47" s="78"/>
      <c r="L47" s="78"/>
      <c r="M47" s="78"/>
      <c r="N47" s="78"/>
      <c r="O47" s="51">
        <f t="shared" si="9"/>
        <v>59766.690994827593</v>
      </c>
      <c r="P47" s="76"/>
      <c r="Q47" s="52"/>
      <c r="R47" s="29" t="s">
        <v>24</v>
      </c>
      <c r="S47" s="53">
        <f t="shared" si="12"/>
        <v>10253.123943300005</v>
      </c>
      <c r="T47" s="53">
        <f t="shared" si="10"/>
        <v>9755.1148677000001</v>
      </c>
      <c r="U47" s="53">
        <f t="shared" si="10"/>
        <v>10060.7918037</v>
      </c>
      <c r="V47" s="53">
        <f t="shared" si="10"/>
        <v>10673.202021000001</v>
      </c>
      <c r="W47" s="53">
        <f t="shared" si="10"/>
        <v>11254.7885298</v>
      </c>
      <c r="X47" s="69"/>
      <c r="Y47" s="54"/>
      <c r="Z47" s="54"/>
      <c r="AA47" s="54"/>
      <c r="AB47" s="54"/>
      <c r="AC47" s="54"/>
      <c r="AD47" s="54"/>
      <c r="AE47" s="51">
        <f t="shared" si="11"/>
        <v>51997.021165500002</v>
      </c>
    </row>
    <row r="48" spans="2:31" x14ac:dyDescent="0.25">
      <c r="B48" s="29" t="s">
        <v>25</v>
      </c>
      <c r="C48" s="49">
        <f>[1]BDD2!AA65/1000/0.87</f>
        <v>950.5320499999998</v>
      </c>
      <c r="D48" s="49">
        <f>[1]BDD2!AB65/1000/0.87</f>
        <v>914.00423999999987</v>
      </c>
      <c r="E48" s="49">
        <f>[1]BDD2!AC65/1000/0.87</f>
        <v>919.52864999999986</v>
      </c>
      <c r="F48" s="49">
        <f>[1]BDD2!AD65/1000/0.87</f>
        <v>905.71321999999998</v>
      </c>
      <c r="G48" s="49">
        <f>[1]BDD2!AE65/1000/0.87</f>
        <v>959.97128999999973</v>
      </c>
      <c r="H48" s="49"/>
      <c r="I48" s="49"/>
      <c r="J48" s="49"/>
      <c r="K48" s="78"/>
      <c r="L48" s="78"/>
      <c r="M48" s="78"/>
      <c r="N48" s="78"/>
      <c r="O48" s="51">
        <f t="shared" si="9"/>
        <v>4649.7494499999993</v>
      </c>
      <c r="P48" s="76"/>
      <c r="Q48" s="52"/>
      <c r="R48" s="29" t="s">
        <v>25</v>
      </c>
      <c r="S48" s="53">
        <f t="shared" si="12"/>
        <v>826.96288349999986</v>
      </c>
      <c r="T48" s="53">
        <f t="shared" si="10"/>
        <v>795.18368879999991</v>
      </c>
      <c r="U48" s="53">
        <f t="shared" si="10"/>
        <v>799.98992549999991</v>
      </c>
      <c r="V48" s="53">
        <f t="shared" si="10"/>
        <v>787.97050139999999</v>
      </c>
      <c r="W48" s="53">
        <f t="shared" si="10"/>
        <v>835.1750222999998</v>
      </c>
      <c r="X48" s="69"/>
      <c r="Y48" s="54"/>
      <c r="Z48" s="54"/>
      <c r="AA48" s="54"/>
      <c r="AB48" s="54"/>
      <c r="AC48" s="54"/>
      <c r="AD48" s="54"/>
      <c r="AE48" s="51">
        <f t="shared" si="11"/>
        <v>4045.2820214999997</v>
      </c>
    </row>
    <row r="49" spans="2:33" x14ac:dyDescent="0.25">
      <c r="B49" s="29" t="s">
        <v>26</v>
      </c>
      <c r="C49" s="49">
        <f>[1]BDD2!AA66/1000/0.87</f>
        <v>7777.484620000002</v>
      </c>
      <c r="D49" s="49">
        <f>[1]BDD2!AB66/1000/0.87</f>
        <v>7451.4508500000002</v>
      </c>
      <c r="E49" s="49">
        <f>[1]BDD2!AC66/1000/0.87</f>
        <v>8045.3995199999972</v>
      </c>
      <c r="F49" s="49">
        <f>[1]BDD2!AD66/1000/0.87</f>
        <v>8255.1290600000011</v>
      </c>
      <c r="G49" s="49">
        <f>[1]BDD2!AE66/1000/0.87</f>
        <v>8615.5718499999984</v>
      </c>
      <c r="H49" s="49"/>
      <c r="I49" s="49"/>
      <c r="J49" s="49"/>
      <c r="K49" s="78"/>
      <c r="L49" s="78"/>
      <c r="M49" s="78"/>
      <c r="N49" s="78"/>
      <c r="O49" s="51">
        <f t="shared" si="9"/>
        <v>40145.035900000003</v>
      </c>
      <c r="P49" s="76"/>
      <c r="Q49" s="52"/>
      <c r="R49" s="29" t="s">
        <v>26</v>
      </c>
      <c r="S49" s="53">
        <f t="shared" si="12"/>
        <v>6766.4116194000017</v>
      </c>
      <c r="T49" s="53">
        <f t="shared" si="10"/>
        <v>6482.7622394999999</v>
      </c>
      <c r="U49" s="53">
        <f t="shared" si="10"/>
        <v>6999.4975823999976</v>
      </c>
      <c r="V49" s="53">
        <f t="shared" si="10"/>
        <v>7181.962282200001</v>
      </c>
      <c r="W49" s="53">
        <f t="shared" si="10"/>
        <v>7495.5475094999983</v>
      </c>
      <c r="X49" s="69"/>
      <c r="Y49" s="54"/>
      <c r="Z49" s="54"/>
      <c r="AA49" s="54"/>
      <c r="AB49" s="54"/>
      <c r="AC49" s="54"/>
      <c r="AD49" s="54"/>
      <c r="AE49" s="51">
        <f t="shared" si="11"/>
        <v>34926.181233000003</v>
      </c>
    </row>
    <row r="50" spans="2:33" x14ac:dyDescent="0.25">
      <c r="B50" s="29" t="s">
        <v>27</v>
      </c>
      <c r="C50" s="49">
        <f>[1]BDD2!AA67/1000/0.87</f>
        <v>4373.1739800000005</v>
      </c>
      <c r="D50" s="49">
        <f>[1]BDD2!AB67/1000/0.87</f>
        <v>3950.7787400000002</v>
      </c>
      <c r="E50" s="49">
        <f>[1]BDD2!AC67/1000/0.87</f>
        <v>4382.38645</v>
      </c>
      <c r="F50" s="49">
        <f>[1]BDD2!AD67/1000/0.87</f>
        <v>5028.9466799999991</v>
      </c>
      <c r="G50" s="49">
        <f>[1]BDD2!AE67/1000/0.87</f>
        <v>5245.1300900000006</v>
      </c>
      <c r="H50" s="49"/>
      <c r="I50" s="49"/>
      <c r="J50" s="49"/>
      <c r="K50" s="78"/>
      <c r="L50" s="78"/>
      <c r="M50" s="78"/>
      <c r="N50" s="78"/>
      <c r="O50" s="51">
        <f t="shared" si="9"/>
        <v>22980.415939999999</v>
      </c>
      <c r="P50" s="76"/>
      <c r="Q50" s="52"/>
      <c r="R50" s="29" t="s">
        <v>27</v>
      </c>
      <c r="S50" s="53">
        <f t="shared" si="12"/>
        <v>3804.6613626000003</v>
      </c>
      <c r="T50" s="53">
        <f t="shared" si="10"/>
        <v>3437.1775038000001</v>
      </c>
      <c r="U50" s="53">
        <f t="shared" si="10"/>
        <v>3812.6762115000001</v>
      </c>
      <c r="V50" s="53">
        <f t="shared" si="10"/>
        <v>4375.1836115999995</v>
      </c>
      <c r="W50" s="53">
        <f t="shared" si="10"/>
        <v>4563.2631783000006</v>
      </c>
      <c r="X50" s="69"/>
      <c r="Y50" s="54"/>
      <c r="Z50" s="54"/>
      <c r="AA50" s="54"/>
      <c r="AB50" s="54"/>
      <c r="AC50" s="54"/>
      <c r="AD50" s="54"/>
      <c r="AE50" s="51">
        <f t="shared" si="11"/>
        <v>19992.961867800001</v>
      </c>
    </row>
    <row r="51" spans="2:33" x14ac:dyDescent="0.25">
      <c r="B51" s="29" t="s">
        <v>28</v>
      </c>
      <c r="C51" s="49">
        <f>[1]BDD2!AA68/1000/0.87</f>
        <v>54.208730000000003</v>
      </c>
      <c r="D51" s="49">
        <f>[1]BDD2!AB68/1000/0.87</f>
        <v>44.365449999999996</v>
      </c>
      <c r="E51" s="49">
        <f>[1]BDD2!AC68/1000/0.87</f>
        <v>38.822920000000011</v>
      </c>
      <c r="F51" s="49">
        <f>[1]BDD2!AD68/1000/0.87</f>
        <v>0</v>
      </c>
      <c r="G51" s="49">
        <f>[1]BDD2!AE68/1000/0.87</f>
        <v>0</v>
      </c>
      <c r="H51" s="49"/>
      <c r="I51" s="49"/>
      <c r="J51" s="49"/>
      <c r="K51" s="78"/>
      <c r="L51" s="78"/>
      <c r="M51" s="78"/>
      <c r="N51" s="78"/>
      <c r="O51" s="51">
        <f t="shared" si="9"/>
        <v>137.39710000000002</v>
      </c>
      <c r="P51" s="76"/>
      <c r="Q51" s="52"/>
      <c r="R51" s="29" t="s">
        <v>28</v>
      </c>
      <c r="S51" s="53">
        <f t="shared" si="12"/>
        <v>47.1615951</v>
      </c>
      <c r="T51" s="53">
        <f t="shared" si="10"/>
        <v>38.597941499999997</v>
      </c>
      <c r="U51" s="53">
        <f t="shared" si="10"/>
        <v>33.77594040000001</v>
      </c>
      <c r="V51" s="53">
        <f t="shared" si="10"/>
        <v>0</v>
      </c>
      <c r="W51" s="53">
        <f t="shared" si="10"/>
        <v>0</v>
      </c>
      <c r="X51" s="69"/>
      <c r="Y51" s="54"/>
      <c r="Z51" s="54"/>
      <c r="AA51" s="54"/>
      <c r="AB51" s="54"/>
      <c r="AC51" s="54"/>
      <c r="AD51" s="54"/>
      <c r="AE51" s="51">
        <f t="shared" si="11"/>
        <v>119.535477</v>
      </c>
    </row>
    <row r="52" spans="2:33" x14ac:dyDescent="0.25">
      <c r="B52" s="29" t="s">
        <v>29</v>
      </c>
      <c r="C52" s="49">
        <f>[1]BDD2!AA69/1000/0.87</f>
        <v>2900.03352</v>
      </c>
      <c r="D52" s="49">
        <f>[1]BDD2!AB69/1000/0.87</f>
        <v>2782.7128600000001</v>
      </c>
      <c r="E52" s="49">
        <f>[1]BDD2!AC69/1000/0.87</f>
        <v>2664.2216400000002</v>
      </c>
      <c r="F52" s="49">
        <f>[1]BDD2!AD69/1000/0.87</f>
        <v>1310.8167700000001</v>
      </c>
      <c r="G52" s="49">
        <f>[1]BDD2!AE69/1000/0.87</f>
        <v>1351.7795500000002</v>
      </c>
      <c r="H52" s="49"/>
      <c r="I52" s="49"/>
      <c r="J52" s="49"/>
      <c r="K52" s="78"/>
      <c r="L52" s="78"/>
      <c r="M52" s="78"/>
      <c r="N52" s="78"/>
      <c r="O52" s="51">
        <f t="shared" si="9"/>
        <v>11009.564340000001</v>
      </c>
      <c r="P52" s="76"/>
      <c r="Q52" s="52"/>
      <c r="R52" s="29" t="s">
        <v>29</v>
      </c>
      <c r="S52" s="53">
        <f t="shared" si="12"/>
        <v>2523.0291624000001</v>
      </c>
      <c r="T52" s="53">
        <f t="shared" si="10"/>
        <v>2420.9601882000002</v>
      </c>
      <c r="U52" s="53">
        <f t="shared" si="10"/>
        <v>2317.8728268</v>
      </c>
      <c r="V52" s="53">
        <f t="shared" si="10"/>
        <v>1140.4105899000001</v>
      </c>
      <c r="W52" s="53">
        <f t="shared" si="10"/>
        <v>1176.0482085000001</v>
      </c>
      <c r="X52" s="69"/>
      <c r="Y52" s="54"/>
      <c r="Z52" s="54"/>
      <c r="AA52" s="54"/>
      <c r="AB52" s="54"/>
      <c r="AC52" s="54"/>
      <c r="AD52" s="54"/>
      <c r="AE52" s="51">
        <f t="shared" si="11"/>
        <v>9578.3209758000012</v>
      </c>
    </row>
    <row r="53" spans="2:33" x14ac:dyDescent="0.25">
      <c r="B53" s="29" t="s">
        <v>30</v>
      </c>
      <c r="C53" s="49">
        <f>[1]BDD2!AA70/1000/0.87</f>
        <v>3862.1814199999999</v>
      </c>
      <c r="D53" s="49">
        <f>[1]BDD2!AB70/1000/0.87</f>
        <v>3566.0379400000002</v>
      </c>
      <c r="E53" s="49">
        <f>[1]BDD2!AC70/1000/0.87</f>
        <v>3851.4479699999997</v>
      </c>
      <c r="F53" s="49">
        <f>[1]BDD2!AD70/1000/0.87</f>
        <v>4132.95298</v>
      </c>
      <c r="G53" s="49">
        <f>[1]BDD2!AE70/1000/0.87</f>
        <v>4098.6291299999993</v>
      </c>
      <c r="H53" s="49"/>
      <c r="I53" s="49"/>
      <c r="J53" s="49"/>
      <c r="K53" s="78"/>
      <c r="L53" s="78"/>
      <c r="M53" s="78"/>
      <c r="N53" s="78"/>
      <c r="O53" s="51">
        <f t="shared" si="9"/>
        <v>19511.24944</v>
      </c>
      <c r="P53" s="76"/>
      <c r="Q53" s="52"/>
      <c r="R53" s="29" t="s">
        <v>30</v>
      </c>
      <c r="S53" s="53">
        <f t="shared" si="12"/>
        <v>3360.0978353999999</v>
      </c>
      <c r="T53" s="53">
        <f t="shared" si="10"/>
        <v>3102.4530078000003</v>
      </c>
      <c r="U53" s="53">
        <f t="shared" si="10"/>
        <v>3350.7597338999999</v>
      </c>
      <c r="V53" s="53">
        <f t="shared" si="10"/>
        <v>3595.6690926000001</v>
      </c>
      <c r="W53" s="53">
        <f t="shared" si="10"/>
        <v>3565.8073430999993</v>
      </c>
      <c r="X53" s="69"/>
      <c r="Y53" s="54"/>
      <c r="Z53" s="54"/>
      <c r="AA53" s="54"/>
      <c r="AB53" s="54"/>
      <c r="AC53" s="54"/>
      <c r="AD53" s="54"/>
      <c r="AE53" s="51">
        <f t="shared" si="11"/>
        <v>16974.7870128</v>
      </c>
    </row>
    <row r="54" spans="2:33" x14ac:dyDescent="0.25">
      <c r="B54" s="29"/>
      <c r="C54" s="49"/>
      <c r="D54" s="49"/>
      <c r="E54" s="49"/>
      <c r="F54" s="49"/>
      <c r="G54" s="49"/>
      <c r="H54" s="56"/>
      <c r="I54" s="56"/>
      <c r="J54" s="56"/>
      <c r="K54" s="56"/>
      <c r="L54" s="56"/>
      <c r="M54" s="78"/>
      <c r="N54" s="78"/>
      <c r="O54" s="51"/>
      <c r="P54" s="76"/>
      <c r="Q54" s="52"/>
      <c r="R54" s="58"/>
      <c r="S54" s="108"/>
      <c r="T54" s="108"/>
      <c r="U54" s="108"/>
      <c r="V54" s="108"/>
      <c r="W54" s="108"/>
      <c r="X54" s="108"/>
      <c r="Y54" s="59"/>
      <c r="Z54" s="59"/>
      <c r="AA54" s="59"/>
      <c r="AB54" s="59"/>
      <c r="AC54" s="59"/>
      <c r="AD54" s="59"/>
      <c r="AE54" s="51"/>
    </row>
    <row r="55" spans="2:33" x14ac:dyDescent="0.25">
      <c r="B55" s="43" t="s">
        <v>19</v>
      </c>
      <c r="C55" s="61">
        <f t="shared" ref="C55:G55" si="13">SUM(C45:C53)</f>
        <v>76427.530934827621</v>
      </c>
      <c r="D55" s="61">
        <f t="shared" si="13"/>
        <v>71756.939610000118</v>
      </c>
      <c r="E55" s="61">
        <f t="shared" si="13"/>
        <v>72580.033590000006</v>
      </c>
      <c r="F55" s="61">
        <f t="shared" si="13"/>
        <v>73257.476869999882</v>
      </c>
      <c r="G55" s="61">
        <f t="shared" si="13"/>
        <v>77983.983489999955</v>
      </c>
      <c r="H55" s="79"/>
      <c r="I55" s="79"/>
      <c r="J55" s="79"/>
      <c r="K55" s="79"/>
      <c r="L55" s="79"/>
      <c r="M55" s="79"/>
      <c r="N55" s="79"/>
      <c r="O55" s="62">
        <f>SUM(C55:N55)</f>
        <v>372005.96449482761</v>
      </c>
      <c r="P55" s="76"/>
      <c r="Q55" s="52"/>
      <c r="R55" s="63" t="s">
        <v>19</v>
      </c>
      <c r="S55" s="64">
        <f t="shared" ref="S55:AD55" si="14">SUM(S45:S53)</f>
        <v>66491.951913300029</v>
      </c>
      <c r="T55" s="64">
        <f t="shared" si="14"/>
        <v>62428.537460700099</v>
      </c>
      <c r="U55" s="64">
        <f t="shared" si="14"/>
        <v>63144.629223299999</v>
      </c>
      <c r="V55" s="64">
        <f t="shared" si="14"/>
        <v>63734.004876899904</v>
      </c>
      <c r="W55" s="64">
        <f t="shared" si="14"/>
        <v>67846.065636299943</v>
      </c>
      <c r="X55" s="117"/>
      <c r="Y55" s="65"/>
      <c r="Z55" s="65"/>
      <c r="AA55" s="65"/>
      <c r="AB55" s="65"/>
      <c r="AC55" s="65"/>
      <c r="AD55" s="65"/>
      <c r="AE55" s="80">
        <f>SUM(S55:AD55)</f>
        <v>323645.18911049998</v>
      </c>
    </row>
    <row r="56" spans="2:33" x14ac:dyDescent="0.2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52"/>
      <c r="P56" s="76"/>
      <c r="Q56" s="52"/>
      <c r="R56" s="6"/>
      <c r="S56" s="109"/>
      <c r="T56" s="109"/>
      <c r="U56" s="109"/>
      <c r="V56" s="109"/>
      <c r="W56" s="109"/>
      <c r="X56" s="109"/>
      <c r="Y56" s="109"/>
      <c r="Z56" s="109"/>
      <c r="AA56" s="109"/>
      <c r="AB56" s="81"/>
      <c r="AC56" s="81"/>
      <c r="AD56" s="81"/>
      <c r="AE56" s="114">
        <f>+AE55/0.87</f>
        <v>372005.96449482755</v>
      </c>
      <c r="AF56" s="115"/>
      <c r="AG56" s="116"/>
    </row>
    <row r="57" spans="2:33" x14ac:dyDescent="0.25">
      <c r="B57" s="22" t="s">
        <v>35</v>
      </c>
      <c r="C57" s="48"/>
      <c r="D57" s="48"/>
      <c r="E57" s="66"/>
      <c r="F57" s="68"/>
      <c r="G57" s="66"/>
      <c r="H57" s="69"/>
      <c r="I57" s="66"/>
      <c r="J57" s="66"/>
      <c r="K57" s="66"/>
      <c r="L57" s="66"/>
      <c r="M57" s="68"/>
      <c r="N57" s="66"/>
      <c r="O57" s="52"/>
      <c r="Q57" s="52"/>
      <c r="R57" s="22" t="s">
        <v>35</v>
      </c>
      <c r="S57" s="66"/>
      <c r="T57" s="66"/>
      <c r="U57" s="66"/>
      <c r="V57" s="68"/>
      <c r="W57" s="66"/>
      <c r="X57" s="69"/>
      <c r="Y57" s="66"/>
      <c r="Z57" s="66"/>
      <c r="AA57" s="66"/>
      <c r="AB57" s="52"/>
      <c r="AC57" s="76"/>
      <c r="AD57" s="52"/>
      <c r="AE57" s="52"/>
    </row>
    <row r="58" spans="2:33" x14ac:dyDescent="0.25">
      <c r="C58" s="66"/>
      <c r="D58" s="66"/>
      <c r="E58" s="66"/>
      <c r="F58" s="66"/>
      <c r="G58" s="66"/>
      <c r="H58" s="70"/>
      <c r="I58" s="66"/>
      <c r="J58" s="66"/>
      <c r="K58" s="66"/>
      <c r="L58" s="66"/>
      <c r="M58" s="66"/>
      <c r="N58" s="66"/>
      <c r="O58" s="52"/>
      <c r="Q58" s="52"/>
      <c r="S58" s="66"/>
      <c r="T58" s="66"/>
      <c r="U58" s="66"/>
      <c r="V58" s="66"/>
      <c r="W58" s="66"/>
      <c r="X58" s="70"/>
      <c r="Y58" s="66"/>
      <c r="Z58" s="66"/>
      <c r="AA58" s="66"/>
      <c r="AB58" s="52"/>
      <c r="AC58" s="52"/>
      <c r="AD58" s="52"/>
      <c r="AE58" s="52"/>
    </row>
    <row r="59" spans="2:33" x14ac:dyDescent="0.25">
      <c r="B59" s="24" t="s">
        <v>34</v>
      </c>
      <c r="C59" s="25" t="s">
        <v>7</v>
      </c>
      <c r="D59" s="25" t="s">
        <v>8</v>
      </c>
      <c r="E59" s="25" t="s">
        <v>9</v>
      </c>
      <c r="F59" s="71" t="s">
        <v>10</v>
      </c>
      <c r="G59" s="71" t="s">
        <v>11</v>
      </c>
      <c r="H59" s="71" t="s">
        <v>12</v>
      </c>
      <c r="I59" s="71" t="s">
        <v>13</v>
      </c>
      <c r="J59" s="71" t="s">
        <v>14</v>
      </c>
      <c r="K59" s="71" t="s">
        <v>15</v>
      </c>
      <c r="L59" s="71" t="s">
        <v>16</v>
      </c>
      <c r="M59" s="71" t="s">
        <v>17</v>
      </c>
      <c r="N59" s="71" t="s">
        <v>18</v>
      </c>
      <c r="O59" s="72" t="s">
        <v>19</v>
      </c>
      <c r="Q59" s="52"/>
      <c r="R59" s="24" t="s">
        <v>34</v>
      </c>
      <c r="S59" s="25" t="s">
        <v>7</v>
      </c>
      <c r="T59" s="25" t="s">
        <v>8</v>
      </c>
      <c r="U59" s="25" t="s">
        <v>9</v>
      </c>
      <c r="V59" s="82" t="s">
        <v>10</v>
      </c>
      <c r="W59" s="82" t="s">
        <v>11</v>
      </c>
      <c r="X59" s="82" t="s">
        <v>12</v>
      </c>
      <c r="Y59" s="83" t="s">
        <v>13</v>
      </c>
      <c r="Z59" s="83" t="s">
        <v>14</v>
      </c>
      <c r="AA59" s="83" t="s">
        <v>15</v>
      </c>
      <c r="AB59" s="83" t="s">
        <v>16</v>
      </c>
      <c r="AC59" s="83" t="s">
        <v>17</v>
      </c>
      <c r="AD59" s="83" t="s">
        <v>18</v>
      </c>
      <c r="AE59" s="72" t="s">
        <v>19</v>
      </c>
    </row>
    <row r="60" spans="2:33" x14ac:dyDescent="0.25">
      <c r="B60" s="31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Q60" s="52"/>
      <c r="R60" s="31"/>
      <c r="S60" s="74"/>
      <c r="T60" s="74"/>
      <c r="U60" s="74"/>
      <c r="V60" s="74"/>
      <c r="W60" s="74"/>
      <c r="X60" s="74"/>
      <c r="Y60" s="84"/>
      <c r="Z60" s="84"/>
      <c r="AA60" s="84"/>
      <c r="AB60" s="84"/>
      <c r="AC60" s="84"/>
      <c r="AD60" s="84"/>
      <c r="AE60" s="75"/>
    </row>
    <row r="61" spans="2:33" x14ac:dyDescent="0.25">
      <c r="B61" s="29" t="s">
        <v>22</v>
      </c>
      <c r="C61" s="49">
        <f>+C45/C$109</f>
        <v>4921.5491264367847</v>
      </c>
      <c r="D61" s="49">
        <f>+D45/D$109</f>
        <v>4604.788676724158</v>
      </c>
      <c r="E61" s="49">
        <f>+E45/E$109</f>
        <v>4487.2762729885053</v>
      </c>
      <c r="F61" s="49">
        <f>+F45/F$109</f>
        <v>4525.0779612068836</v>
      </c>
      <c r="G61" s="49">
        <f>+G45/G$109</f>
        <v>4910.8329267241315</v>
      </c>
      <c r="H61" s="49"/>
      <c r="I61" s="49"/>
      <c r="J61" s="49"/>
      <c r="K61" s="49"/>
      <c r="L61" s="49"/>
      <c r="M61" s="49"/>
      <c r="N61" s="49"/>
      <c r="O61" s="51">
        <f t="shared" ref="O61:O69" si="15">SUM(C61:N61)</f>
        <v>23449.524964080465</v>
      </c>
      <c r="Q61" s="52"/>
      <c r="R61" s="29" t="s">
        <v>22</v>
      </c>
      <c r="S61" s="85">
        <f>+C61*0.87</f>
        <v>4281.7477400000025</v>
      </c>
      <c r="T61" s="85">
        <f t="shared" ref="T61:AD69" si="16">+D61*0.87</f>
        <v>4006.1661487500173</v>
      </c>
      <c r="U61" s="85">
        <f>+U45/U$109</f>
        <v>3903.9303574999994</v>
      </c>
      <c r="V61" s="85">
        <f t="shared" si="16"/>
        <v>3936.8178262499887</v>
      </c>
      <c r="W61" s="85">
        <f t="shared" si="16"/>
        <v>4272.4246462499941</v>
      </c>
      <c r="X61" s="49"/>
      <c r="Y61" s="86"/>
      <c r="Z61" s="86"/>
      <c r="AA61" s="86"/>
      <c r="AB61" s="86"/>
      <c r="AC61" s="86"/>
      <c r="AD61" s="86"/>
      <c r="AE61" s="51">
        <f t="shared" ref="AE61:AE69" si="17">SUM(S61:AD61)</f>
        <v>20401.086718750001</v>
      </c>
    </row>
    <row r="62" spans="2:33" x14ac:dyDescent="0.25">
      <c r="B62" s="29" t="s">
        <v>23</v>
      </c>
      <c r="C62" s="49">
        <f>+C46/C$109</f>
        <v>1504.4159137931044</v>
      </c>
      <c r="D62" s="49">
        <f>+D46/D$109</f>
        <v>1405.960435344824</v>
      </c>
      <c r="E62" s="49">
        <f>+E46/E$109</f>
        <v>1419.9217054597707</v>
      </c>
      <c r="F62" s="49">
        <f>+F46/F$109</f>
        <v>1416.8573635057433</v>
      </c>
      <c r="G62" s="49">
        <f>+G46/G$109</f>
        <v>1522.5525675287333</v>
      </c>
      <c r="H62" s="49"/>
      <c r="I62" s="49"/>
      <c r="J62" s="49"/>
      <c r="K62" s="49"/>
      <c r="L62" s="49"/>
      <c r="M62" s="49"/>
      <c r="N62" s="49"/>
      <c r="O62" s="51">
        <f t="shared" si="15"/>
        <v>7269.7079856321761</v>
      </c>
      <c r="Q62" s="52"/>
      <c r="R62" s="29" t="s">
        <v>23</v>
      </c>
      <c r="S62" s="85">
        <f t="shared" ref="S62:S69" si="18">+C62*0.87</f>
        <v>1308.8418450000008</v>
      </c>
      <c r="T62" s="85">
        <f t="shared" si="16"/>
        <v>1223.1855787499969</v>
      </c>
      <c r="U62" s="85">
        <f>+U46/U$109</f>
        <v>1235.3318837500005</v>
      </c>
      <c r="V62" s="85">
        <f t="shared" si="16"/>
        <v>1232.6659062499966</v>
      </c>
      <c r="W62" s="85">
        <f t="shared" si="16"/>
        <v>1324.620733749998</v>
      </c>
      <c r="X62" s="49"/>
      <c r="Y62" s="86"/>
      <c r="Z62" s="86"/>
      <c r="AA62" s="86"/>
      <c r="AB62" s="86"/>
      <c r="AC62" s="86"/>
      <c r="AD62" s="86"/>
      <c r="AE62" s="51">
        <f t="shared" si="17"/>
        <v>6324.6459474999938</v>
      </c>
    </row>
    <row r="63" spans="2:33" x14ac:dyDescent="0.25">
      <c r="B63" s="29" t="s">
        <v>24</v>
      </c>
      <c r="C63" s="49">
        <f>+C47/C$109</f>
        <v>1693.2758527051137</v>
      </c>
      <c r="D63" s="49">
        <f>+D47/D$109</f>
        <v>1611.0309928160918</v>
      </c>
      <c r="E63" s="49">
        <f>+E47/E$109</f>
        <v>1661.5127169540231</v>
      </c>
      <c r="F63" s="49">
        <f>+F47/F$109</f>
        <v>1762.6506178160921</v>
      </c>
      <c r="G63" s="49">
        <f>+G47/G$109</f>
        <v>1858.6980660919539</v>
      </c>
      <c r="H63" s="49"/>
      <c r="I63" s="49"/>
      <c r="J63" s="49"/>
      <c r="K63" s="49"/>
      <c r="L63" s="49"/>
      <c r="M63" s="49"/>
      <c r="N63" s="49"/>
      <c r="O63" s="51">
        <f t="shared" si="15"/>
        <v>8587.1682463832749</v>
      </c>
      <c r="Q63" s="52"/>
      <c r="R63" s="29" t="s">
        <v>24</v>
      </c>
      <c r="S63" s="85">
        <f t="shared" si="18"/>
        <v>1473.1499918534489</v>
      </c>
      <c r="T63" s="85">
        <f t="shared" si="16"/>
        <v>1401.59696375</v>
      </c>
      <c r="U63" s="85">
        <f>+U47/U$109</f>
        <v>1445.5160637500001</v>
      </c>
      <c r="V63" s="85">
        <f t="shared" si="16"/>
        <v>1533.5060375</v>
      </c>
      <c r="W63" s="85">
        <f t="shared" si="16"/>
        <v>1617.0673174999999</v>
      </c>
      <c r="X63" s="49"/>
      <c r="Y63" s="86"/>
      <c r="Z63" s="86"/>
      <c r="AA63" s="86"/>
      <c r="AB63" s="86"/>
      <c r="AC63" s="86"/>
      <c r="AD63" s="86"/>
      <c r="AE63" s="51">
        <f t="shared" si="17"/>
        <v>7470.8363743534492</v>
      </c>
    </row>
    <row r="64" spans="2:33" x14ac:dyDescent="0.25">
      <c r="B64" s="29" t="s">
        <v>25</v>
      </c>
      <c r="C64" s="49">
        <f>+C48/C$109</f>
        <v>136.57069683908043</v>
      </c>
      <c r="D64" s="49">
        <f>+D48/D$109</f>
        <v>131.32244827586206</v>
      </c>
      <c r="E64" s="49">
        <f>+E48/E$109</f>
        <v>132.11618534482756</v>
      </c>
      <c r="F64" s="49">
        <f>+F48/F$109</f>
        <v>130.13120977011494</v>
      </c>
      <c r="G64" s="49">
        <f>+G48/G$109</f>
        <v>137.92690948275859</v>
      </c>
      <c r="H64" s="49"/>
      <c r="I64" s="49"/>
      <c r="J64" s="49"/>
      <c r="K64" s="49"/>
      <c r="L64" s="49"/>
      <c r="M64" s="49"/>
      <c r="N64" s="49"/>
      <c r="O64" s="51">
        <f t="shared" si="15"/>
        <v>668.06744971264357</v>
      </c>
      <c r="Q64" s="52"/>
      <c r="R64" s="29" t="s">
        <v>25</v>
      </c>
      <c r="S64" s="85">
        <f t="shared" si="18"/>
        <v>118.81650624999997</v>
      </c>
      <c r="T64" s="85">
        <f t="shared" si="16"/>
        <v>114.25052999999998</v>
      </c>
      <c r="U64" s="85">
        <f>+U48/U$109</f>
        <v>114.94108124999998</v>
      </c>
      <c r="V64" s="85">
        <f t="shared" si="16"/>
        <v>113.2141525</v>
      </c>
      <c r="W64" s="85">
        <f t="shared" si="16"/>
        <v>119.99641124999997</v>
      </c>
      <c r="X64" s="49"/>
      <c r="Y64" s="86"/>
      <c r="Z64" s="86"/>
      <c r="AA64" s="86"/>
      <c r="AB64" s="86"/>
      <c r="AC64" s="86"/>
      <c r="AD64" s="86"/>
      <c r="AE64" s="51">
        <f t="shared" si="17"/>
        <v>581.21868124999992</v>
      </c>
    </row>
    <row r="65" spans="2:31" x14ac:dyDescent="0.25">
      <c r="B65" s="29" t="s">
        <v>26</v>
      </c>
      <c r="C65" s="49">
        <f>+C49/C$109</f>
        <v>1117.4546867816096</v>
      </c>
      <c r="D65" s="49">
        <f>+D49/D$109</f>
        <v>1070.6107543103449</v>
      </c>
      <c r="E65" s="49">
        <f>+E49/E$109</f>
        <v>1155.9482068965513</v>
      </c>
      <c r="F65" s="49">
        <f>+F49/F$109</f>
        <v>1186.081761494253</v>
      </c>
      <c r="G65" s="49">
        <f>+G49/G$109</f>
        <v>1237.8695186781606</v>
      </c>
      <c r="H65" s="49"/>
      <c r="I65" s="49"/>
      <c r="J65" s="49"/>
      <c r="K65" s="49"/>
      <c r="L65" s="49"/>
      <c r="M65" s="49"/>
      <c r="N65" s="49"/>
      <c r="O65" s="51">
        <f t="shared" si="15"/>
        <v>5767.964928160919</v>
      </c>
      <c r="Q65" s="52"/>
      <c r="R65" s="29" t="s">
        <v>26</v>
      </c>
      <c r="S65" s="85">
        <f t="shared" si="18"/>
        <v>972.18557750000025</v>
      </c>
      <c r="T65" s="85">
        <f t="shared" si="16"/>
        <v>931.43135625000002</v>
      </c>
      <c r="U65" s="85">
        <f>+U49/U$109</f>
        <v>1005.6749399999997</v>
      </c>
      <c r="V65" s="85">
        <f t="shared" si="16"/>
        <v>1031.8911325000001</v>
      </c>
      <c r="W65" s="85">
        <f t="shared" si="16"/>
        <v>1076.9464812499998</v>
      </c>
      <c r="X65" s="49"/>
      <c r="Y65" s="86"/>
      <c r="Z65" s="86"/>
      <c r="AA65" s="86"/>
      <c r="AB65" s="86"/>
      <c r="AC65" s="86"/>
      <c r="AD65" s="86"/>
      <c r="AE65" s="51">
        <f t="shared" si="17"/>
        <v>5018.1294875000003</v>
      </c>
    </row>
    <row r="66" spans="2:31" x14ac:dyDescent="0.25">
      <c r="B66" s="29" t="s">
        <v>27</v>
      </c>
      <c r="C66" s="49">
        <f>+C50/C$109</f>
        <v>628.32959482758633</v>
      </c>
      <c r="D66" s="49">
        <f>+D50/D$109</f>
        <v>567.64062356321847</v>
      </c>
      <c r="E66" s="49">
        <f>+E50/E$109</f>
        <v>629.65322557471268</v>
      </c>
      <c r="F66" s="49">
        <f>+F50/F$109</f>
        <v>722.54981034482751</v>
      </c>
      <c r="G66" s="49">
        <f>+G50/G$109</f>
        <v>753.6106451149426</v>
      </c>
      <c r="H66" s="49"/>
      <c r="I66" s="49"/>
      <c r="J66" s="49"/>
      <c r="K66" s="49"/>
      <c r="L66" s="49"/>
      <c r="M66" s="49"/>
      <c r="N66" s="49"/>
      <c r="O66" s="51">
        <f t="shared" si="15"/>
        <v>3301.7838994252875</v>
      </c>
      <c r="Q66" s="52"/>
      <c r="R66" s="29" t="s">
        <v>27</v>
      </c>
      <c r="S66" s="85">
        <f t="shared" si="18"/>
        <v>546.64674750000006</v>
      </c>
      <c r="T66" s="85">
        <f t="shared" si="16"/>
        <v>493.84734250000008</v>
      </c>
      <c r="U66" s="85">
        <f>+U50/U$109</f>
        <v>547.79830625</v>
      </c>
      <c r="V66" s="85">
        <f t="shared" si="16"/>
        <v>628.61833499999989</v>
      </c>
      <c r="W66" s="85">
        <f t="shared" si="16"/>
        <v>655.64126125000007</v>
      </c>
      <c r="X66" s="49"/>
      <c r="Y66" s="86"/>
      <c r="Z66" s="86"/>
      <c r="AA66" s="86"/>
      <c r="AB66" s="86"/>
      <c r="AC66" s="86"/>
      <c r="AD66" s="86"/>
      <c r="AE66" s="51">
        <f t="shared" si="17"/>
        <v>2872.5519924999999</v>
      </c>
    </row>
    <row r="67" spans="2:31" x14ac:dyDescent="0.25">
      <c r="B67" s="29" t="s">
        <v>28</v>
      </c>
      <c r="C67" s="49">
        <f>+C51/C$109</f>
        <v>7.7886106321839081</v>
      </c>
      <c r="D67" s="49">
        <f>+D51/D$109</f>
        <v>6.3743462643678157</v>
      </c>
      <c r="E67" s="49">
        <f>+E51/E$109</f>
        <v>5.5780057471264382</v>
      </c>
      <c r="F67" s="49">
        <f>+F51/F$109</f>
        <v>0</v>
      </c>
      <c r="G67" s="49">
        <f>+G51/G$109</f>
        <v>0</v>
      </c>
      <c r="H67" s="49"/>
      <c r="I67" s="49"/>
      <c r="J67" s="49"/>
      <c r="K67" s="49"/>
      <c r="L67" s="49"/>
      <c r="M67" s="49"/>
      <c r="N67" s="49"/>
      <c r="O67" s="51">
        <f t="shared" si="15"/>
        <v>19.740962643678159</v>
      </c>
      <c r="Q67" s="52"/>
      <c r="R67" s="29" t="s">
        <v>28</v>
      </c>
      <c r="S67" s="85">
        <f t="shared" si="18"/>
        <v>6.7760912500000003</v>
      </c>
      <c r="T67" s="85">
        <f t="shared" si="16"/>
        <v>5.5456812499999995</v>
      </c>
      <c r="U67" s="85">
        <f>+U51/U$109</f>
        <v>4.8528650000000013</v>
      </c>
      <c r="V67" s="85">
        <f t="shared" si="16"/>
        <v>0</v>
      </c>
      <c r="W67" s="85">
        <f t="shared" si="16"/>
        <v>0</v>
      </c>
      <c r="X67" s="49"/>
      <c r="Y67" s="86"/>
      <c r="Z67" s="86"/>
      <c r="AA67" s="86"/>
      <c r="AB67" s="86"/>
      <c r="AC67" s="86"/>
      <c r="AD67" s="86"/>
      <c r="AE67" s="51">
        <f t="shared" si="17"/>
        <v>17.174637500000003</v>
      </c>
    </row>
    <row r="68" spans="2:31" x14ac:dyDescent="0.25">
      <c r="B68" s="29" t="s">
        <v>29</v>
      </c>
      <c r="C68" s="49">
        <f>+C52/C$109</f>
        <v>416.6714827586207</v>
      </c>
      <c r="D68" s="49">
        <f>+D52/D$109</f>
        <v>399.81506609195407</v>
      </c>
      <c r="E68" s="49">
        <f>+E52/E$109</f>
        <v>382.79046551724139</v>
      </c>
      <c r="F68" s="49">
        <f>+F52/F$109</f>
        <v>188.33574281609197</v>
      </c>
      <c r="G68" s="49">
        <f>+G52/G$109</f>
        <v>194.22119971264371</v>
      </c>
      <c r="H68" s="49"/>
      <c r="I68" s="49"/>
      <c r="J68" s="49"/>
      <c r="K68" s="49"/>
      <c r="L68" s="49"/>
      <c r="M68" s="49"/>
      <c r="N68" s="49"/>
      <c r="O68" s="51">
        <f t="shared" si="15"/>
        <v>1581.8339568965521</v>
      </c>
      <c r="Q68" s="52"/>
      <c r="R68" s="29" t="s">
        <v>29</v>
      </c>
      <c r="S68" s="85">
        <f t="shared" si="18"/>
        <v>362.50418999999999</v>
      </c>
      <c r="T68" s="85">
        <f t="shared" si="16"/>
        <v>347.83910750000001</v>
      </c>
      <c r="U68" s="85">
        <f>+U52/U$109</f>
        <v>333.02770500000003</v>
      </c>
      <c r="V68" s="85">
        <f t="shared" si="16"/>
        <v>163.85209625000002</v>
      </c>
      <c r="W68" s="85">
        <f t="shared" si="16"/>
        <v>168.97244375000002</v>
      </c>
      <c r="X68" s="49"/>
      <c r="Y68" s="86"/>
      <c r="Z68" s="86"/>
      <c r="AA68" s="86"/>
      <c r="AB68" s="86"/>
      <c r="AC68" s="86"/>
      <c r="AD68" s="86"/>
      <c r="AE68" s="51">
        <f t="shared" si="17"/>
        <v>1376.1955425000001</v>
      </c>
    </row>
    <row r="69" spans="2:31" x14ac:dyDescent="0.25">
      <c r="B69" s="29" t="s">
        <v>30</v>
      </c>
      <c r="C69" s="49">
        <f>+C53/C$109</f>
        <v>554.91112356321833</v>
      </c>
      <c r="D69" s="49">
        <f>+D53/D$109</f>
        <v>512.36177298850578</v>
      </c>
      <c r="E69" s="49">
        <f>+E53/E$109</f>
        <v>553.36896120689653</v>
      </c>
      <c r="F69" s="49">
        <f>+F53/F$109</f>
        <v>593.81508333333329</v>
      </c>
      <c r="G69" s="49">
        <f>+G53/G$109</f>
        <v>588.88349568965509</v>
      </c>
      <c r="H69" s="49"/>
      <c r="I69" s="49"/>
      <c r="J69" s="49"/>
      <c r="K69" s="49"/>
      <c r="L69" s="49"/>
      <c r="M69" s="49"/>
      <c r="N69" s="49"/>
      <c r="O69" s="51">
        <f t="shared" si="15"/>
        <v>2803.3404367816092</v>
      </c>
      <c r="Q69" s="52"/>
      <c r="R69" s="29" t="s">
        <v>30</v>
      </c>
      <c r="S69" s="85">
        <f t="shared" si="18"/>
        <v>482.77267749999993</v>
      </c>
      <c r="T69" s="85">
        <f t="shared" si="16"/>
        <v>445.75474250000002</v>
      </c>
      <c r="U69" s="85">
        <f>+U53/U$109</f>
        <v>481.43099624999996</v>
      </c>
      <c r="V69" s="85">
        <f t="shared" si="16"/>
        <v>516.6191225</v>
      </c>
      <c r="W69" s="85">
        <f t="shared" si="16"/>
        <v>512.32864124999992</v>
      </c>
      <c r="X69" s="49"/>
      <c r="Y69" s="86"/>
      <c r="Z69" s="86"/>
      <c r="AA69" s="86"/>
      <c r="AB69" s="86"/>
      <c r="AC69" s="86"/>
      <c r="AD69" s="86"/>
      <c r="AE69" s="51">
        <f t="shared" si="17"/>
        <v>2438.9061799999999</v>
      </c>
    </row>
    <row r="70" spans="2:31" x14ac:dyDescent="0.25">
      <c r="B70" s="29"/>
      <c r="C70" s="49"/>
      <c r="D70" s="49"/>
      <c r="E70" s="49"/>
      <c r="F70" s="49"/>
      <c r="G70" s="56"/>
      <c r="H70" s="56"/>
      <c r="I70" s="56"/>
      <c r="J70" s="56"/>
      <c r="K70" s="56"/>
      <c r="L70" s="56"/>
      <c r="M70" s="56"/>
      <c r="N70" s="56"/>
      <c r="O70" s="51"/>
      <c r="Q70" s="52"/>
      <c r="R70" s="29"/>
      <c r="S70" s="49"/>
      <c r="T70" s="49"/>
      <c r="U70" s="49"/>
      <c r="V70" s="49"/>
      <c r="W70" s="56"/>
      <c r="X70" s="56"/>
      <c r="Y70" s="67"/>
      <c r="Z70" s="67"/>
      <c r="AA70" s="67"/>
      <c r="AB70" s="67"/>
      <c r="AC70" s="67"/>
      <c r="AD70" s="67"/>
      <c r="AE70" s="51"/>
    </row>
    <row r="71" spans="2:31" x14ac:dyDescent="0.25">
      <c r="B71" s="43" t="s">
        <v>19</v>
      </c>
      <c r="C71" s="61">
        <f t="shared" ref="C71:G71" si="19">SUM(C61:C69)</f>
        <v>10980.967088337302</v>
      </c>
      <c r="D71" s="61">
        <f t="shared" si="19"/>
        <v>10309.905116379328</v>
      </c>
      <c r="E71" s="61">
        <f t="shared" si="19"/>
        <v>10428.165745689654</v>
      </c>
      <c r="F71" s="61">
        <f t="shared" si="19"/>
        <v>10525.499550287341</v>
      </c>
      <c r="G71" s="61">
        <f t="shared" si="19"/>
        <v>11204.595329022979</v>
      </c>
      <c r="H71" s="79"/>
      <c r="I71" s="79"/>
      <c r="J71" s="79"/>
      <c r="K71" s="79"/>
      <c r="L71" s="79"/>
      <c r="M71" s="79"/>
      <c r="N71" s="79"/>
      <c r="O71" s="62">
        <f>SUM(C71:N71)</f>
        <v>53449.132829716604</v>
      </c>
      <c r="Q71" s="52"/>
      <c r="R71" s="43" t="s">
        <v>19</v>
      </c>
      <c r="S71" s="87">
        <f t="shared" ref="S71:AD71" si="20">SUM(S61:S69)</f>
        <v>9553.4413668534526</v>
      </c>
      <c r="T71" s="87">
        <f t="shared" si="20"/>
        <v>8969.6174512500147</v>
      </c>
      <c r="U71" s="87">
        <f t="shared" si="20"/>
        <v>9072.5041987500008</v>
      </c>
      <c r="V71" s="87">
        <f t="shared" si="20"/>
        <v>9157.1846087499853</v>
      </c>
      <c r="W71" s="88">
        <f t="shared" si="20"/>
        <v>9747.9979362499944</v>
      </c>
      <c r="X71" s="79"/>
      <c r="Y71" s="89"/>
      <c r="Z71" s="89"/>
      <c r="AA71" s="89"/>
      <c r="AB71" s="89"/>
      <c r="AC71" s="89"/>
      <c r="AD71" s="89"/>
      <c r="AE71" s="62">
        <f>SUM(S71:AD71)</f>
        <v>46500.745561853451</v>
      </c>
    </row>
    <row r="72" spans="2:31" x14ac:dyDescent="0.25">
      <c r="B72" s="2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52"/>
      <c r="Q72" s="52"/>
      <c r="R72" s="23"/>
      <c r="S72" s="109"/>
      <c r="T72" s="109"/>
      <c r="U72" s="109"/>
      <c r="V72" s="109"/>
      <c r="W72" s="109"/>
      <c r="X72" s="109"/>
      <c r="Y72" s="81"/>
      <c r="Z72" s="81"/>
      <c r="AA72" s="81"/>
      <c r="AB72" s="81"/>
      <c r="AC72" s="81"/>
      <c r="AD72" s="81"/>
      <c r="AE72" s="81"/>
    </row>
    <row r="73" spans="2:31" x14ac:dyDescent="0.25">
      <c r="B73" s="22" t="s">
        <v>36</v>
      </c>
      <c r="C73" s="66"/>
      <c r="D73" s="66"/>
      <c r="E73" s="66"/>
      <c r="F73" s="68"/>
      <c r="G73" s="66"/>
      <c r="H73" s="69"/>
      <c r="I73" s="66"/>
      <c r="J73" s="66"/>
      <c r="K73" s="66"/>
      <c r="L73" s="66"/>
      <c r="M73" s="68"/>
      <c r="N73" s="66"/>
      <c r="O73" s="52"/>
      <c r="Q73" s="52"/>
      <c r="R73" s="22" t="s">
        <v>37</v>
      </c>
      <c r="S73" s="66"/>
      <c r="T73" s="66"/>
      <c r="U73" s="66"/>
      <c r="V73" s="68"/>
      <c r="W73" s="66"/>
      <c r="X73" s="69"/>
      <c r="Y73" s="52"/>
      <c r="Z73" s="52"/>
      <c r="AA73" s="52"/>
      <c r="AB73" s="52"/>
      <c r="AC73" s="76"/>
      <c r="AD73" s="52"/>
      <c r="AE73" s="52"/>
    </row>
    <row r="74" spans="2:31" x14ac:dyDescent="0.25">
      <c r="B74" s="23"/>
      <c r="C74" s="66"/>
      <c r="D74" s="66"/>
      <c r="E74" s="66"/>
      <c r="F74" s="66"/>
      <c r="G74" s="66"/>
      <c r="H74" s="70"/>
      <c r="I74" s="66"/>
      <c r="J74" s="66"/>
      <c r="K74" s="66"/>
      <c r="L74" s="66"/>
      <c r="M74" s="66"/>
      <c r="N74" s="66"/>
      <c r="O74" s="52"/>
      <c r="Q74" s="52"/>
      <c r="R74" s="23"/>
      <c r="S74" s="66"/>
      <c r="T74" s="66"/>
      <c r="U74" s="66"/>
      <c r="V74" s="66"/>
      <c r="W74" s="66"/>
      <c r="X74" s="70"/>
      <c r="Y74" s="52"/>
      <c r="Z74" s="52"/>
      <c r="AA74" s="52"/>
      <c r="AB74" s="52"/>
      <c r="AC74" s="52"/>
      <c r="AD74" s="52"/>
      <c r="AE74" s="52"/>
    </row>
    <row r="75" spans="2:31" x14ac:dyDescent="0.25">
      <c r="B75" s="24" t="s">
        <v>34</v>
      </c>
      <c r="C75" s="25" t="s">
        <v>7</v>
      </c>
      <c r="D75" s="25" t="s">
        <v>8</v>
      </c>
      <c r="E75" s="25" t="s">
        <v>9</v>
      </c>
      <c r="F75" s="71" t="s">
        <v>10</v>
      </c>
      <c r="G75" s="71" t="s">
        <v>11</v>
      </c>
      <c r="H75" s="71" t="s">
        <v>12</v>
      </c>
      <c r="I75" s="71" t="s">
        <v>13</v>
      </c>
      <c r="J75" s="71" t="s">
        <v>14</v>
      </c>
      <c r="K75" s="71" t="s">
        <v>15</v>
      </c>
      <c r="L75" s="71" t="s">
        <v>16</v>
      </c>
      <c r="M75" s="71" t="s">
        <v>17</v>
      </c>
      <c r="N75" s="71" t="s">
        <v>18</v>
      </c>
      <c r="O75" s="90" t="s">
        <v>19</v>
      </c>
      <c r="Q75" s="52"/>
      <c r="R75" s="24" t="s">
        <v>34</v>
      </c>
      <c r="S75" s="25" t="s">
        <v>7</v>
      </c>
      <c r="T75" s="25" t="s">
        <v>8</v>
      </c>
      <c r="U75" s="25" t="s">
        <v>9</v>
      </c>
      <c r="V75" s="82" t="s">
        <v>10</v>
      </c>
      <c r="W75" s="82" t="s">
        <v>11</v>
      </c>
      <c r="X75" s="82" t="s">
        <v>12</v>
      </c>
      <c r="Y75" s="83" t="s">
        <v>13</v>
      </c>
      <c r="Z75" s="83" t="s">
        <v>14</v>
      </c>
      <c r="AA75" s="83" t="s">
        <v>15</v>
      </c>
      <c r="AB75" s="83" t="s">
        <v>16</v>
      </c>
      <c r="AC75" s="83" t="s">
        <v>17</v>
      </c>
      <c r="AD75" s="83" t="s">
        <v>18</v>
      </c>
      <c r="AE75" s="90" t="s">
        <v>19</v>
      </c>
    </row>
    <row r="76" spans="2:31" x14ac:dyDescent="0.25">
      <c r="B76" s="31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5"/>
      <c r="Q76" s="52"/>
      <c r="R76" s="31"/>
      <c r="S76" s="74"/>
      <c r="T76" s="74"/>
      <c r="U76" s="74"/>
      <c r="V76" s="74"/>
      <c r="W76" s="74"/>
      <c r="X76" s="74"/>
      <c r="Y76" s="84"/>
      <c r="Z76" s="84"/>
      <c r="AA76" s="84"/>
      <c r="AB76" s="84"/>
      <c r="AC76" s="84"/>
      <c r="AD76" s="84"/>
      <c r="AE76" s="75"/>
    </row>
    <row r="77" spans="2:31" x14ac:dyDescent="0.25">
      <c r="B77" s="29" t="s">
        <v>22</v>
      </c>
      <c r="C77" s="49">
        <f t="shared" ref="C77:O85" si="21">+C45/C29*100</f>
        <v>63.282248628337832</v>
      </c>
      <c r="D77" s="49">
        <f t="shared" si="21"/>
        <v>64.030771675254655</v>
      </c>
      <c r="E77" s="49">
        <f t="shared" si="21"/>
        <v>64.643782044981933</v>
      </c>
      <c r="F77" s="49">
        <f t="shared" si="21"/>
        <v>64.919760998968428</v>
      </c>
      <c r="G77" s="49">
        <f t="shared" si="21"/>
        <v>64.901552254901659</v>
      </c>
      <c r="H77" s="49"/>
      <c r="I77" s="49"/>
      <c r="J77" s="49"/>
      <c r="K77" s="49"/>
      <c r="L77" s="49"/>
      <c r="M77" s="49"/>
      <c r="N77" s="49"/>
      <c r="O77" s="91">
        <f t="shared" si="21"/>
        <v>64.338593400006246</v>
      </c>
      <c r="Q77" s="52"/>
      <c r="R77" s="29" t="s">
        <v>22</v>
      </c>
      <c r="S77" s="49">
        <f t="shared" ref="S77:AE85" si="22">+S45/S29*100</f>
        <v>55.055556306653919</v>
      </c>
      <c r="T77" s="49">
        <f t="shared" si="22"/>
        <v>55.706771357471538</v>
      </c>
      <c r="U77" s="49">
        <f t="shared" si="22"/>
        <v>56.24009037913428</v>
      </c>
      <c r="V77" s="49">
        <f t="shared" si="22"/>
        <v>56.480192069102543</v>
      </c>
      <c r="W77" s="49">
        <f t="shared" si="22"/>
        <v>56.464350461764447</v>
      </c>
      <c r="X77" s="49"/>
      <c r="Y77" s="86"/>
      <c r="Z77" s="86"/>
      <c r="AA77" s="86"/>
      <c r="AB77" s="86"/>
      <c r="AC77" s="86"/>
      <c r="AD77" s="86"/>
      <c r="AE77" s="91">
        <f t="shared" si="22"/>
        <v>55.974576258005435</v>
      </c>
    </row>
    <row r="78" spans="2:31" x14ac:dyDescent="0.25">
      <c r="B78" s="29" t="s">
        <v>23</v>
      </c>
      <c r="C78" s="49">
        <f t="shared" si="21"/>
        <v>89.975335083046204</v>
      </c>
      <c r="D78" s="49">
        <f t="shared" si="21"/>
        <v>90.224514035739986</v>
      </c>
      <c r="E78" s="49">
        <f t="shared" si="21"/>
        <v>90.510409060332464</v>
      </c>
      <c r="F78" s="49">
        <f t="shared" si="21"/>
        <v>90.944756098887979</v>
      </c>
      <c r="G78" s="49">
        <f t="shared" si="21"/>
        <v>91.305620031088935</v>
      </c>
      <c r="H78" s="49"/>
      <c r="I78" s="49"/>
      <c r="J78" s="49"/>
      <c r="K78" s="49"/>
      <c r="L78" s="49"/>
      <c r="M78" s="49"/>
      <c r="N78" s="49"/>
      <c r="O78" s="91">
        <f t="shared" si="21"/>
        <v>90.592974920061536</v>
      </c>
      <c r="Q78" s="52"/>
      <c r="R78" s="29" t="s">
        <v>23</v>
      </c>
      <c r="S78" s="49">
        <f t="shared" si="22"/>
        <v>78.278541522250194</v>
      </c>
      <c r="T78" s="49">
        <f t="shared" si="22"/>
        <v>78.495327211093795</v>
      </c>
      <c r="U78" s="49">
        <f t="shared" si="22"/>
        <v>78.744055882489235</v>
      </c>
      <c r="V78" s="49">
        <f t="shared" si="22"/>
        <v>79.121937806032548</v>
      </c>
      <c r="W78" s="49">
        <f t="shared" si="22"/>
        <v>79.435889427047385</v>
      </c>
      <c r="X78" s="49"/>
      <c r="Y78" s="86"/>
      <c r="Z78" s="86"/>
      <c r="AA78" s="86"/>
      <c r="AB78" s="86"/>
      <c r="AC78" s="86"/>
      <c r="AD78" s="86"/>
      <c r="AE78" s="91">
        <f t="shared" si="22"/>
        <v>78.815888180453527</v>
      </c>
    </row>
    <row r="79" spans="2:31" x14ac:dyDescent="0.25">
      <c r="B79" s="29" t="s">
        <v>24</v>
      </c>
      <c r="C79" s="49">
        <f t="shared" si="21"/>
        <v>94.591073320221042</v>
      </c>
      <c r="D79" s="49">
        <f t="shared" si="21"/>
        <v>96.814533751789568</v>
      </c>
      <c r="E79" s="49">
        <f t="shared" si="21"/>
        <v>96.797702977530193</v>
      </c>
      <c r="F79" s="49">
        <f t="shared" si="21"/>
        <v>96.156309319050663</v>
      </c>
      <c r="G79" s="49">
        <f t="shared" si="21"/>
        <v>98.161000023121787</v>
      </c>
      <c r="H79" s="49"/>
      <c r="I79" s="49"/>
      <c r="J79" s="49"/>
      <c r="K79" s="49"/>
      <c r="L79" s="49"/>
      <c r="M79" s="49"/>
      <c r="N79" s="49"/>
      <c r="O79" s="91">
        <f t="shared" si="21"/>
        <v>96.514874193541829</v>
      </c>
      <c r="Q79" s="52"/>
      <c r="R79" s="29" t="s">
        <v>24</v>
      </c>
      <c r="S79" s="49">
        <f t="shared" si="22"/>
        <v>82.294233788592308</v>
      </c>
      <c r="T79" s="49">
        <f t="shared" si="22"/>
        <v>84.228644364056919</v>
      </c>
      <c r="U79" s="49">
        <f t="shared" si="22"/>
        <v>84.214001590451261</v>
      </c>
      <c r="V79" s="49">
        <f t="shared" si="22"/>
        <v>83.655989107574086</v>
      </c>
      <c r="W79" s="49">
        <f t="shared" si="22"/>
        <v>85.400070020115976</v>
      </c>
      <c r="X79" s="49"/>
      <c r="Y79" s="86"/>
      <c r="Z79" s="86"/>
      <c r="AA79" s="86"/>
      <c r="AB79" s="86"/>
      <c r="AC79" s="86"/>
      <c r="AD79" s="86"/>
      <c r="AE79" s="91">
        <f t="shared" si="22"/>
        <v>83.967940548381378</v>
      </c>
    </row>
    <row r="80" spans="2:31" x14ac:dyDescent="0.25">
      <c r="B80" s="29" t="s">
        <v>25</v>
      </c>
      <c r="C80" s="49">
        <f t="shared" si="21"/>
        <v>53.860915463029599</v>
      </c>
      <c r="D80" s="49">
        <f t="shared" si="21"/>
        <v>55.114089857739977</v>
      </c>
      <c r="E80" s="49">
        <f t="shared" si="21"/>
        <v>55.302609215491238</v>
      </c>
      <c r="F80" s="49">
        <f t="shared" si="21"/>
        <v>56.597065644014222</v>
      </c>
      <c r="G80" s="49">
        <f t="shared" si="21"/>
        <v>55.648090083039811</v>
      </c>
      <c r="H80" s="49"/>
      <c r="I80" s="49"/>
      <c r="J80" s="49"/>
      <c r="K80" s="49"/>
      <c r="L80" s="49"/>
      <c r="M80" s="49"/>
      <c r="N80" s="49"/>
      <c r="O80" s="91">
        <f t="shared" si="21"/>
        <v>55.280086119839552</v>
      </c>
      <c r="Q80" s="52"/>
      <c r="R80" s="29" t="s">
        <v>25</v>
      </c>
      <c r="S80" s="49">
        <f t="shared" si="22"/>
        <v>46.858996452835754</v>
      </c>
      <c r="T80" s="49">
        <f t="shared" si="22"/>
        <v>47.949258176233784</v>
      </c>
      <c r="U80" s="49">
        <f t="shared" si="22"/>
        <v>48.113270017477383</v>
      </c>
      <c r="V80" s="49">
        <f t="shared" si="22"/>
        <v>49.239447110292375</v>
      </c>
      <c r="W80" s="49">
        <f t="shared" si="22"/>
        <v>48.413838372244641</v>
      </c>
      <c r="X80" s="49"/>
      <c r="Y80" s="86"/>
      <c r="Z80" s="86"/>
      <c r="AA80" s="86"/>
      <c r="AB80" s="86"/>
      <c r="AC80" s="86"/>
      <c r="AD80" s="86"/>
      <c r="AE80" s="91">
        <f t="shared" si="22"/>
        <v>48.093674924260419</v>
      </c>
    </row>
    <row r="81" spans="2:31" x14ac:dyDescent="0.25">
      <c r="B81" s="29" t="s">
        <v>26</v>
      </c>
      <c r="C81" s="49">
        <f t="shared" si="21"/>
        <v>49.726219902790262</v>
      </c>
      <c r="D81" s="49">
        <f t="shared" si="21"/>
        <v>51.864098044568266</v>
      </c>
      <c r="E81" s="49">
        <f t="shared" si="21"/>
        <v>50.142214332270363</v>
      </c>
      <c r="F81" s="49">
        <f t="shared" si="21"/>
        <v>49.660192795239801</v>
      </c>
      <c r="G81" s="49">
        <f t="shared" si="21"/>
        <v>51.639908400539156</v>
      </c>
      <c r="H81" s="49"/>
      <c r="I81" s="49"/>
      <c r="J81" s="49"/>
      <c r="K81" s="49"/>
      <c r="L81" s="49"/>
      <c r="M81" s="49"/>
      <c r="N81" s="49"/>
      <c r="O81" s="91">
        <f t="shared" si="21"/>
        <v>50.585850153013709</v>
      </c>
      <c r="Q81" s="52"/>
      <c r="R81" s="29" t="s">
        <v>26</v>
      </c>
      <c r="S81" s="49">
        <f t="shared" si="22"/>
        <v>43.261811315427529</v>
      </c>
      <c r="T81" s="49">
        <f t="shared" si="22"/>
        <v>45.121765298774385</v>
      </c>
      <c r="U81" s="49">
        <f t="shared" si="22"/>
        <v>43.623726469075216</v>
      </c>
      <c r="V81" s="49">
        <f t="shared" si="22"/>
        <v>43.204367731858625</v>
      </c>
      <c r="W81" s="49">
        <f t="shared" si="22"/>
        <v>44.926720308469065</v>
      </c>
      <c r="X81" s="49"/>
      <c r="Y81" s="86"/>
      <c r="Z81" s="86"/>
      <c r="AA81" s="86"/>
      <c r="AB81" s="86"/>
      <c r="AC81" s="86"/>
      <c r="AD81" s="86"/>
      <c r="AE81" s="91">
        <f t="shared" si="22"/>
        <v>44.009689633121923</v>
      </c>
    </row>
    <row r="82" spans="2:31" x14ac:dyDescent="0.25">
      <c r="B82" s="29" t="s">
        <v>27</v>
      </c>
      <c r="C82" s="49">
        <f t="shared" si="21"/>
        <v>74.310631571059332</v>
      </c>
      <c r="D82" s="49">
        <f t="shared" si="21"/>
        <v>74.508440047992835</v>
      </c>
      <c r="E82" s="49">
        <f t="shared" si="21"/>
        <v>74.707761915664051</v>
      </c>
      <c r="F82" s="49">
        <f t="shared" si="21"/>
        <v>75.00609913885998</v>
      </c>
      <c r="G82" s="49">
        <f t="shared" si="21"/>
        <v>75.406351659473643</v>
      </c>
      <c r="H82" s="49"/>
      <c r="I82" s="49"/>
      <c r="J82" s="49"/>
      <c r="K82" s="49"/>
      <c r="L82" s="49"/>
      <c r="M82" s="49"/>
      <c r="N82" s="49"/>
      <c r="O82" s="91">
        <f t="shared" si="21"/>
        <v>74.820593979460511</v>
      </c>
      <c r="Q82" s="52"/>
      <c r="R82" s="29" t="s">
        <v>27</v>
      </c>
      <c r="S82" s="49">
        <f t="shared" si="22"/>
        <v>64.65024946682162</v>
      </c>
      <c r="T82" s="49">
        <f t="shared" si="22"/>
        <v>64.82234284175378</v>
      </c>
      <c r="U82" s="49">
        <f t="shared" si="22"/>
        <v>64.995752866627726</v>
      </c>
      <c r="V82" s="49">
        <f t="shared" si="22"/>
        <v>65.255306250808189</v>
      </c>
      <c r="W82" s="49">
        <f t="shared" si="22"/>
        <v>65.603525943742085</v>
      </c>
      <c r="X82" s="49"/>
      <c r="Y82" s="86"/>
      <c r="Z82" s="86"/>
      <c r="AA82" s="86"/>
      <c r="AB82" s="86"/>
      <c r="AC82" s="86"/>
      <c r="AD82" s="86"/>
      <c r="AE82" s="91">
        <f t="shared" si="22"/>
        <v>65.093916762130661</v>
      </c>
    </row>
    <row r="83" spans="2:31" x14ac:dyDescent="0.25">
      <c r="B83" s="29" t="s">
        <v>28</v>
      </c>
      <c r="C83" s="49">
        <f t="shared" si="21"/>
        <v>55.770298353909467</v>
      </c>
      <c r="D83" s="49">
        <f t="shared" si="21"/>
        <v>63.743462643678164</v>
      </c>
      <c r="E83" s="49">
        <f t="shared" si="21"/>
        <v>71.894296296296318</v>
      </c>
      <c r="F83" s="105" t="s">
        <v>41</v>
      </c>
      <c r="G83" s="105" t="s">
        <v>41</v>
      </c>
      <c r="H83" s="49"/>
      <c r="I83" s="49"/>
      <c r="J83" s="49"/>
      <c r="K83" s="49"/>
      <c r="L83" s="49"/>
      <c r="M83" s="49"/>
      <c r="N83" s="49"/>
      <c r="O83" s="91">
        <f t="shared" si="21"/>
        <v>62.22694746376812</v>
      </c>
      <c r="Q83" s="52"/>
      <c r="R83" s="29" t="s">
        <v>28</v>
      </c>
      <c r="S83" s="49">
        <f t="shared" si="22"/>
        <v>48.520159567901231</v>
      </c>
      <c r="T83" s="49">
        <f t="shared" si="22"/>
        <v>55.456812499999998</v>
      </c>
      <c r="U83" s="49">
        <f t="shared" si="22"/>
        <v>62.5480377777778</v>
      </c>
      <c r="V83" s="105" t="s">
        <v>41</v>
      </c>
      <c r="W83" s="105" t="s">
        <v>41</v>
      </c>
      <c r="X83" s="49"/>
      <c r="Y83" s="86"/>
      <c r="Z83" s="86"/>
      <c r="AA83" s="86"/>
      <c r="AB83" s="86"/>
      <c r="AC83" s="86"/>
      <c r="AD83" s="86"/>
      <c r="AE83" s="91">
        <f t="shared" si="22"/>
        <v>54.137444293478254</v>
      </c>
    </row>
    <row r="84" spans="2:31" x14ac:dyDescent="0.25">
      <c r="B84" s="29" t="s">
        <v>29</v>
      </c>
      <c r="C84" s="49">
        <f t="shared" si="21"/>
        <v>33.921485955392171</v>
      </c>
      <c r="D84" s="49">
        <f t="shared" si="21"/>
        <v>35.833858849955533</v>
      </c>
      <c r="E84" s="49">
        <f t="shared" si="21"/>
        <v>39.073422823601994</v>
      </c>
      <c r="F84" s="49">
        <f t="shared" si="21"/>
        <v>32.992790659041951</v>
      </c>
      <c r="G84" s="49">
        <f t="shared" si="21"/>
        <v>32.627532425277529</v>
      </c>
      <c r="H84" s="49"/>
      <c r="I84" s="49"/>
      <c r="J84" s="55"/>
      <c r="K84" s="49"/>
      <c r="L84" s="49"/>
      <c r="M84" s="49"/>
      <c r="N84" s="49"/>
      <c r="O84" s="91">
        <f t="shared" si="21"/>
        <v>35.231221673384894</v>
      </c>
      <c r="Q84" s="52"/>
      <c r="R84" s="29" t="s">
        <v>29</v>
      </c>
      <c r="S84" s="49">
        <f t="shared" si="22"/>
        <v>29.51169278119119</v>
      </c>
      <c r="T84" s="49">
        <f t="shared" si="22"/>
        <v>31.175457199461317</v>
      </c>
      <c r="U84" s="49">
        <f t="shared" si="22"/>
        <v>33.993877856533736</v>
      </c>
      <c r="V84" s="49">
        <f t="shared" si="22"/>
        <v>28.703727873366493</v>
      </c>
      <c r="W84" s="49">
        <f t="shared" si="22"/>
        <v>28.385953209991442</v>
      </c>
      <c r="X84" s="49"/>
      <c r="Y84" s="86"/>
      <c r="Z84" s="86"/>
      <c r="AA84" s="86"/>
      <c r="AB84" s="86"/>
      <c r="AC84" s="86"/>
      <c r="AD84" s="86"/>
      <c r="AE84" s="91">
        <f t="shared" si="22"/>
        <v>30.651162855844859</v>
      </c>
    </row>
    <row r="85" spans="2:31" x14ac:dyDescent="0.25">
      <c r="B85" s="29" t="s">
        <v>30</v>
      </c>
      <c r="C85" s="49">
        <f t="shared" si="21"/>
        <v>38.159700230212131</v>
      </c>
      <c r="D85" s="49">
        <f t="shared" si="21"/>
        <v>39.168721812769796</v>
      </c>
      <c r="E85" s="49">
        <f t="shared" si="21"/>
        <v>38.997660716274638</v>
      </c>
      <c r="F85" s="49">
        <f t="shared" si="21"/>
        <v>38.454301664542179</v>
      </c>
      <c r="G85" s="49">
        <f t="shared" si="21"/>
        <v>40.080864569377752</v>
      </c>
      <c r="H85" s="49"/>
      <c r="I85" s="49"/>
      <c r="J85" s="49"/>
      <c r="K85" s="49"/>
      <c r="L85" s="49"/>
      <c r="M85" s="49"/>
      <c r="N85" s="49"/>
      <c r="O85" s="91">
        <f t="shared" si="21"/>
        <v>38.963974989565678</v>
      </c>
      <c r="Q85" s="52"/>
      <c r="R85" s="29" t="s">
        <v>30</v>
      </c>
      <c r="S85" s="49">
        <f t="shared" si="22"/>
        <v>33.198939200284549</v>
      </c>
      <c r="T85" s="49">
        <f t="shared" si="22"/>
        <v>34.076787977109724</v>
      </c>
      <c r="U85" s="49">
        <f t="shared" si="22"/>
        <v>33.927964823158938</v>
      </c>
      <c r="V85" s="49">
        <f t="shared" si="22"/>
        <v>33.455242448151694</v>
      </c>
      <c r="W85" s="49">
        <f t="shared" si="22"/>
        <v>34.87035217535864</v>
      </c>
      <c r="X85" s="49"/>
      <c r="Y85" s="86"/>
      <c r="Z85" s="86"/>
      <c r="AA85" s="86"/>
      <c r="AB85" s="86"/>
      <c r="AC85" s="86"/>
      <c r="AD85" s="86"/>
      <c r="AE85" s="91">
        <f t="shared" si="22"/>
        <v>33.898658240922138</v>
      </c>
    </row>
    <row r="86" spans="2:31" x14ac:dyDescent="0.25">
      <c r="B86" s="2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91"/>
      <c r="Q86" s="52"/>
      <c r="R86" s="29"/>
      <c r="S86" s="49"/>
      <c r="T86" s="49"/>
      <c r="U86" s="49"/>
      <c r="V86" s="49"/>
      <c r="W86" s="49"/>
      <c r="X86" s="49"/>
      <c r="Y86" s="86"/>
      <c r="Z86" s="86"/>
      <c r="AA86" s="86"/>
      <c r="AB86" s="86"/>
      <c r="AC86" s="86"/>
      <c r="AD86" s="86"/>
      <c r="AE86" s="92"/>
    </row>
    <row r="87" spans="2:31" x14ac:dyDescent="0.25">
      <c r="B87" s="43" t="s">
        <v>19</v>
      </c>
      <c r="C87" s="93">
        <f t="shared" ref="C87:O87" si="23">+C55/C39*100</f>
        <v>63.539612034486261</v>
      </c>
      <c r="D87" s="94">
        <f t="shared" si="23"/>
        <v>64.792974335769088</v>
      </c>
      <c r="E87" s="94">
        <f t="shared" si="23"/>
        <v>65.093518057179978</v>
      </c>
      <c r="F87" s="94">
        <f t="shared" si="23"/>
        <v>65.546782407982434</v>
      </c>
      <c r="G87" s="94">
        <f t="shared" si="23"/>
        <v>66.549348925420858</v>
      </c>
      <c r="H87" s="94"/>
      <c r="I87" s="94"/>
      <c r="J87" s="94"/>
      <c r="K87" s="94"/>
      <c r="L87" s="94"/>
      <c r="M87" s="94"/>
      <c r="N87" s="94"/>
      <c r="O87" s="95">
        <f t="shared" si="23"/>
        <v>65.095377069492372</v>
      </c>
      <c r="Q87" s="52"/>
      <c r="R87" s="43" t="s">
        <v>19</v>
      </c>
      <c r="S87" s="93">
        <f t="shared" ref="S87:AE87" si="24">+S55/S39*100</f>
        <v>55.27946247000304</v>
      </c>
      <c r="T87" s="93">
        <f t="shared" si="24"/>
        <v>56.369887672119098</v>
      </c>
      <c r="U87" s="93">
        <f t="shared" si="24"/>
        <v>56.631360709746581</v>
      </c>
      <c r="V87" s="93">
        <f t="shared" si="24"/>
        <v>57.025700694944724</v>
      </c>
      <c r="W87" s="93">
        <f t="shared" si="24"/>
        <v>57.897933565116134</v>
      </c>
      <c r="X87" s="93"/>
      <c r="Y87" s="96"/>
      <c r="Z87" s="96"/>
      <c r="AA87" s="96"/>
      <c r="AB87" s="96"/>
      <c r="AC87" s="96"/>
      <c r="AD87" s="96"/>
      <c r="AE87" s="118">
        <f t="shared" si="24"/>
        <v>56.632978050458362</v>
      </c>
    </row>
    <row r="88" spans="2:31" x14ac:dyDescent="0.25">
      <c r="B88" s="22"/>
      <c r="C88" s="68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52"/>
      <c r="Q88" s="52"/>
      <c r="R88" s="23"/>
      <c r="S88" s="109"/>
      <c r="T88" s="109"/>
      <c r="U88" s="109"/>
      <c r="V88" s="109"/>
      <c r="W88" s="109"/>
      <c r="X88" s="109"/>
      <c r="Y88" s="81"/>
      <c r="Z88" s="81"/>
      <c r="AA88" s="81"/>
      <c r="AB88" s="81"/>
      <c r="AC88" s="81"/>
      <c r="AD88" s="81"/>
      <c r="AE88" s="81"/>
    </row>
    <row r="89" spans="2:31" x14ac:dyDescent="0.25">
      <c r="B89" s="22" t="s">
        <v>38</v>
      </c>
      <c r="C89" s="66"/>
      <c r="D89" s="66"/>
      <c r="E89" s="66"/>
      <c r="F89" s="48"/>
      <c r="G89" s="66"/>
      <c r="H89" s="69"/>
      <c r="I89" s="66"/>
      <c r="J89" s="66"/>
      <c r="K89" s="66"/>
      <c r="L89" s="66"/>
      <c r="M89" s="68"/>
      <c r="N89" s="66"/>
      <c r="O89" s="52"/>
      <c r="Q89" s="52"/>
      <c r="R89" s="22" t="s">
        <v>39</v>
      </c>
      <c r="S89" s="66"/>
      <c r="T89" s="66"/>
      <c r="U89" s="66"/>
      <c r="V89" s="68"/>
      <c r="W89" s="66"/>
      <c r="X89" s="69"/>
      <c r="Y89" s="52"/>
      <c r="Z89" s="52"/>
      <c r="AA89" s="52"/>
      <c r="AB89" s="52"/>
      <c r="AC89" s="76"/>
      <c r="AD89" s="52"/>
      <c r="AE89" s="52"/>
    </row>
    <row r="90" spans="2:31" x14ac:dyDescent="0.25">
      <c r="B90" s="23"/>
      <c r="C90" s="66"/>
      <c r="D90" s="66"/>
      <c r="E90" s="66"/>
      <c r="F90" s="66"/>
      <c r="G90" s="66"/>
      <c r="H90" s="70"/>
      <c r="I90" s="66"/>
      <c r="J90" s="66"/>
      <c r="K90" s="66"/>
      <c r="L90" s="66"/>
      <c r="M90" s="66"/>
      <c r="N90" s="66"/>
      <c r="O90" s="52"/>
      <c r="Q90" s="52"/>
      <c r="R90" s="23"/>
      <c r="S90" s="66"/>
      <c r="T90" s="66"/>
      <c r="U90" s="66"/>
      <c r="V90" s="66"/>
      <c r="W90" s="66"/>
      <c r="X90" s="70"/>
      <c r="Y90" s="52"/>
      <c r="Z90" s="52"/>
      <c r="AA90" s="52"/>
      <c r="AB90" s="52"/>
      <c r="AC90" s="52"/>
      <c r="AD90" s="52"/>
      <c r="AE90" s="52"/>
    </row>
    <row r="91" spans="2:31" x14ac:dyDescent="0.25">
      <c r="B91" s="24" t="s">
        <v>34</v>
      </c>
      <c r="C91" s="25" t="s">
        <v>7</v>
      </c>
      <c r="D91" s="25" t="s">
        <v>8</v>
      </c>
      <c r="E91" s="25" t="s">
        <v>9</v>
      </c>
      <c r="F91" s="71" t="s">
        <v>10</v>
      </c>
      <c r="G91" s="71" t="s">
        <v>11</v>
      </c>
      <c r="H91" s="71" t="s">
        <v>12</v>
      </c>
      <c r="I91" s="71" t="s">
        <v>13</v>
      </c>
      <c r="J91" s="71" t="s">
        <v>14</v>
      </c>
      <c r="K91" s="71" t="s">
        <v>15</v>
      </c>
      <c r="L91" s="71" t="s">
        <v>16</v>
      </c>
      <c r="M91" s="71" t="s">
        <v>17</v>
      </c>
      <c r="N91" s="71" t="s">
        <v>18</v>
      </c>
      <c r="O91" s="90" t="s">
        <v>19</v>
      </c>
      <c r="Q91" s="52"/>
      <c r="R91" s="24" t="s">
        <v>34</v>
      </c>
      <c r="S91" s="25" t="s">
        <v>7</v>
      </c>
      <c r="T91" s="25" t="s">
        <v>8</v>
      </c>
      <c r="U91" s="25" t="s">
        <v>9</v>
      </c>
      <c r="V91" s="82" t="s">
        <v>10</v>
      </c>
      <c r="W91" s="82" t="s">
        <v>11</v>
      </c>
      <c r="X91" s="82" t="s">
        <v>12</v>
      </c>
      <c r="Y91" s="83" t="s">
        <v>13</v>
      </c>
      <c r="Z91" s="83" t="s">
        <v>14</v>
      </c>
      <c r="AA91" s="83" t="s">
        <v>15</v>
      </c>
      <c r="AB91" s="83" t="s">
        <v>16</v>
      </c>
      <c r="AC91" s="83" t="s">
        <v>17</v>
      </c>
      <c r="AD91" s="83" t="s">
        <v>18</v>
      </c>
      <c r="AE91" s="90" t="s">
        <v>19</v>
      </c>
    </row>
    <row r="92" spans="2:31" x14ac:dyDescent="0.25">
      <c r="B92" s="31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5"/>
      <c r="Q92" s="52"/>
      <c r="R92" s="31"/>
      <c r="S92" s="110"/>
      <c r="T92" s="111"/>
      <c r="U92" s="111"/>
      <c r="V92" s="111"/>
      <c r="W92" s="111"/>
      <c r="X92" s="111"/>
      <c r="Y92" s="77"/>
      <c r="Z92" s="77"/>
      <c r="AA92" s="77"/>
      <c r="AB92" s="77"/>
      <c r="AC92" s="77"/>
      <c r="AD92" s="77"/>
      <c r="AE92" s="75"/>
    </row>
    <row r="93" spans="2:31" x14ac:dyDescent="0.25">
      <c r="B93" s="29" t="s">
        <v>22</v>
      </c>
      <c r="C93" s="49">
        <f t="shared" ref="C93:O101" si="25">+C61/C29*100</f>
        <v>9.0922771017726784</v>
      </c>
      <c r="D93" s="49">
        <f t="shared" si="25"/>
        <v>9.1998235165595759</v>
      </c>
      <c r="E93" s="49">
        <f t="shared" si="25"/>
        <v>9.2878997191065995</v>
      </c>
      <c r="F93" s="49">
        <f t="shared" si="25"/>
        <v>9.3275518676678786</v>
      </c>
      <c r="G93" s="49">
        <f t="shared" si="25"/>
        <v>9.3249356688077114</v>
      </c>
      <c r="H93" s="49"/>
      <c r="I93" s="49"/>
      <c r="J93" s="49"/>
      <c r="K93" s="49"/>
      <c r="L93" s="49"/>
      <c r="M93" s="49"/>
      <c r="N93" s="49"/>
      <c r="O93" s="91">
        <f t="shared" si="25"/>
        <v>9.2440507758629682</v>
      </c>
      <c r="Q93" s="52"/>
      <c r="R93" s="29" t="s">
        <v>22</v>
      </c>
      <c r="S93" s="112">
        <f t="shared" ref="S93:AE101" si="26">+S61/S29*100</f>
        <v>7.9102810785422291</v>
      </c>
      <c r="T93" s="49">
        <f t="shared" si="26"/>
        <v>8.0038464594068319</v>
      </c>
      <c r="U93" s="49">
        <f t="shared" si="26"/>
        <v>8.0804727556227416</v>
      </c>
      <c r="V93" s="49">
        <f t="shared" si="26"/>
        <v>8.1149701248710535</v>
      </c>
      <c r="W93" s="49">
        <f t="shared" si="26"/>
        <v>8.1126940318627074</v>
      </c>
      <c r="X93" s="49"/>
      <c r="Y93" s="86"/>
      <c r="Z93" s="86"/>
      <c r="AA93" s="86"/>
      <c r="AB93" s="86"/>
      <c r="AC93" s="86"/>
      <c r="AD93" s="97"/>
      <c r="AE93" s="91">
        <f t="shared" si="26"/>
        <v>8.0423241750007808</v>
      </c>
    </row>
    <row r="94" spans="2:31" x14ac:dyDescent="0.25">
      <c r="B94" s="29" t="s">
        <v>23</v>
      </c>
      <c r="C94" s="49">
        <f t="shared" si="25"/>
        <v>12.927490672851466</v>
      </c>
      <c r="D94" s="49">
        <f t="shared" si="25"/>
        <v>12.963292246514365</v>
      </c>
      <c r="E94" s="49">
        <f t="shared" si="25"/>
        <v>13.00436911786386</v>
      </c>
      <c r="F94" s="49">
        <f t="shared" si="25"/>
        <v>13.066775301564364</v>
      </c>
      <c r="G94" s="49">
        <f t="shared" si="25"/>
        <v>13.118623567685193</v>
      </c>
      <c r="H94" s="49"/>
      <c r="I94" s="49"/>
      <c r="J94" s="49"/>
      <c r="K94" s="49"/>
      <c r="L94" s="49"/>
      <c r="M94" s="49"/>
      <c r="N94" s="49"/>
      <c r="O94" s="91">
        <f t="shared" si="25"/>
        <v>13.016232028744474</v>
      </c>
      <c r="Q94" s="52"/>
      <c r="R94" s="29" t="s">
        <v>23</v>
      </c>
      <c r="S94" s="112">
        <f t="shared" si="26"/>
        <v>11.246916885380775</v>
      </c>
      <c r="T94" s="49">
        <f t="shared" si="26"/>
        <v>11.278064254467498</v>
      </c>
      <c r="U94" s="49">
        <f t="shared" si="26"/>
        <v>11.313801132541558</v>
      </c>
      <c r="V94" s="49">
        <f t="shared" si="26"/>
        <v>11.368094512360997</v>
      </c>
      <c r="W94" s="49">
        <f t="shared" si="26"/>
        <v>11.413202503886117</v>
      </c>
      <c r="X94" s="49"/>
      <c r="Y94" s="86"/>
      <c r="Z94" s="86"/>
      <c r="AA94" s="86"/>
      <c r="AB94" s="86"/>
      <c r="AC94" s="86"/>
      <c r="AD94" s="97"/>
      <c r="AE94" s="91">
        <f t="shared" si="26"/>
        <v>11.324121865007692</v>
      </c>
    </row>
    <row r="95" spans="2:31" x14ac:dyDescent="0.25">
      <c r="B95" s="29" t="s">
        <v>24</v>
      </c>
      <c r="C95" s="49">
        <f t="shared" si="25"/>
        <v>13.590671454054748</v>
      </c>
      <c r="D95" s="49">
        <f t="shared" si="25"/>
        <v>13.910134159739879</v>
      </c>
      <c r="E95" s="49">
        <f t="shared" si="25"/>
        <v>13.907715945047441</v>
      </c>
      <c r="F95" s="49">
        <f t="shared" si="25"/>
        <v>13.815561683771648</v>
      </c>
      <c r="G95" s="49">
        <f t="shared" si="25"/>
        <v>14.103591957345085</v>
      </c>
      <c r="H95" s="49"/>
      <c r="I95" s="49"/>
      <c r="J95" s="49"/>
      <c r="K95" s="49"/>
      <c r="L95" s="49"/>
      <c r="M95" s="49"/>
      <c r="N95" s="49"/>
      <c r="O95" s="91">
        <f t="shared" si="25"/>
        <v>13.867079625508882</v>
      </c>
      <c r="Q95" s="52"/>
      <c r="R95" s="29" t="s">
        <v>24</v>
      </c>
      <c r="S95" s="112">
        <f t="shared" si="26"/>
        <v>11.82388416502763</v>
      </c>
      <c r="T95" s="49">
        <f t="shared" si="26"/>
        <v>12.101816718973696</v>
      </c>
      <c r="U95" s="49">
        <f t="shared" si="26"/>
        <v>12.099712872191274</v>
      </c>
      <c r="V95" s="49">
        <f t="shared" si="26"/>
        <v>12.019538664881333</v>
      </c>
      <c r="W95" s="49">
        <f t="shared" si="26"/>
        <v>12.270125002890223</v>
      </c>
      <c r="X95" s="49"/>
      <c r="Y95" s="86"/>
      <c r="Z95" s="86"/>
      <c r="AA95" s="86"/>
      <c r="AB95" s="86"/>
      <c r="AC95" s="86"/>
      <c r="AD95" s="97"/>
      <c r="AE95" s="91">
        <f t="shared" si="26"/>
        <v>12.064359274192729</v>
      </c>
    </row>
    <row r="96" spans="2:31" x14ac:dyDescent="0.25">
      <c r="B96" s="29" t="s">
        <v>25</v>
      </c>
      <c r="C96" s="49">
        <f t="shared" si="25"/>
        <v>7.738637279170919</v>
      </c>
      <c r="D96" s="49">
        <f t="shared" si="25"/>
        <v>7.918691071514365</v>
      </c>
      <c r="E96" s="49">
        <f t="shared" si="25"/>
        <v>7.9457771861337987</v>
      </c>
      <c r="F96" s="49">
        <f t="shared" si="25"/>
        <v>8.1317623051744565</v>
      </c>
      <c r="G96" s="49">
        <f t="shared" si="25"/>
        <v>7.9954152418160662</v>
      </c>
      <c r="H96" s="49"/>
      <c r="I96" s="49"/>
      <c r="J96" s="49"/>
      <c r="K96" s="49"/>
      <c r="L96" s="49"/>
      <c r="M96" s="49"/>
      <c r="N96" s="49"/>
      <c r="O96" s="91">
        <f t="shared" si="25"/>
        <v>7.9425411091723506</v>
      </c>
      <c r="Q96" s="52"/>
      <c r="R96" s="29" t="s">
        <v>25</v>
      </c>
      <c r="S96" s="112">
        <f t="shared" si="26"/>
        <v>6.7326144328786999</v>
      </c>
      <c r="T96" s="49">
        <f t="shared" si="26"/>
        <v>6.8892612322174971</v>
      </c>
      <c r="U96" s="49">
        <f t="shared" si="26"/>
        <v>6.9128261519364047</v>
      </c>
      <c r="V96" s="49">
        <f t="shared" si="26"/>
        <v>7.0746332055017778</v>
      </c>
      <c r="W96" s="49">
        <f t="shared" si="26"/>
        <v>6.9560112603799764</v>
      </c>
      <c r="X96" s="49"/>
      <c r="Y96" s="86"/>
      <c r="Z96" s="86"/>
      <c r="AA96" s="86"/>
      <c r="AB96" s="86"/>
      <c r="AC96" s="86"/>
      <c r="AD96" s="97"/>
      <c r="AE96" s="91">
        <f t="shared" si="26"/>
        <v>6.910010764979944</v>
      </c>
    </row>
    <row r="97" spans="2:62" x14ac:dyDescent="0.25">
      <c r="B97" s="29" t="s">
        <v>26</v>
      </c>
      <c r="C97" s="49">
        <f t="shared" si="25"/>
        <v>7.1445718251135437</v>
      </c>
      <c r="D97" s="49">
        <f t="shared" si="25"/>
        <v>7.4517382247942905</v>
      </c>
      <c r="E97" s="49">
        <f t="shared" si="25"/>
        <v>7.2043411396940176</v>
      </c>
      <c r="F97" s="49">
        <f t="shared" si="25"/>
        <v>7.1350851717298562</v>
      </c>
      <c r="G97" s="49">
        <f t="shared" si="25"/>
        <v>7.4195270690429815</v>
      </c>
      <c r="H97" s="49"/>
      <c r="I97" s="49"/>
      <c r="J97" s="49"/>
      <c r="K97" s="49"/>
      <c r="L97" s="49"/>
      <c r="M97" s="49"/>
      <c r="N97" s="49"/>
      <c r="O97" s="91">
        <f t="shared" si="25"/>
        <v>7.2680819185364509</v>
      </c>
      <c r="Q97" s="52"/>
      <c r="R97" s="29" t="s">
        <v>26</v>
      </c>
      <c r="S97" s="112">
        <f t="shared" si="26"/>
        <v>6.2157774878487828</v>
      </c>
      <c r="T97" s="49">
        <f t="shared" si="26"/>
        <v>6.4830122555710332</v>
      </c>
      <c r="U97" s="49">
        <f t="shared" si="26"/>
        <v>6.2677767915337954</v>
      </c>
      <c r="V97" s="49">
        <f t="shared" si="26"/>
        <v>6.2075240994049752</v>
      </c>
      <c r="W97" s="49">
        <f t="shared" si="26"/>
        <v>6.4549885500673945</v>
      </c>
      <c r="X97" s="49"/>
      <c r="Y97" s="86"/>
      <c r="Z97" s="86"/>
      <c r="AA97" s="86"/>
      <c r="AB97" s="86"/>
      <c r="AC97" s="86"/>
      <c r="AD97" s="97"/>
      <c r="AE97" s="91">
        <f t="shared" si="26"/>
        <v>6.3232312691267136</v>
      </c>
    </row>
    <row r="98" spans="2:62" x14ac:dyDescent="0.25">
      <c r="B98" s="29" t="s">
        <v>27</v>
      </c>
      <c r="C98" s="49">
        <f t="shared" si="25"/>
        <v>10.676814880899331</v>
      </c>
      <c r="D98" s="49">
        <f t="shared" si="25"/>
        <v>10.705235639079433</v>
      </c>
      <c r="E98" s="49">
        <f t="shared" si="25"/>
        <v>10.733873838457479</v>
      </c>
      <c r="F98" s="49">
        <f t="shared" si="25"/>
        <v>10.776738382020113</v>
      </c>
      <c r="G98" s="49">
        <f t="shared" si="25"/>
        <v>10.834245928085293</v>
      </c>
      <c r="H98" s="49"/>
      <c r="I98" s="49"/>
      <c r="J98" s="49"/>
      <c r="K98" s="49"/>
      <c r="L98" s="49"/>
      <c r="M98" s="49"/>
      <c r="N98" s="49"/>
      <c r="O98" s="91">
        <f t="shared" si="25"/>
        <v>10.750085341876511</v>
      </c>
      <c r="Q98" s="52"/>
      <c r="R98" s="29" t="s">
        <v>27</v>
      </c>
      <c r="S98" s="112">
        <f t="shared" si="26"/>
        <v>9.2888289463824165</v>
      </c>
      <c r="T98" s="49">
        <f t="shared" si="26"/>
        <v>9.3135550059991061</v>
      </c>
      <c r="U98" s="49">
        <f t="shared" si="26"/>
        <v>9.3384702394580064</v>
      </c>
      <c r="V98" s="49">
        <f t="shared" si="26"/>
        <v>9.3757623923574975</v>
      </c>
      <c r="W98" s="49">
        <f t="shared" si="26"/>
        <v>9.4257939574342053</v>
      </c>
      <c r="X98" s="49"/>
      <c r="Y98" s="86"/>
      <c r="Z98" s="86"/>
      <c r="AA98" s="86"/>
      <c r="AB98" s="86"/>
      <c r="AC98" s="86"/>
      <c r="AD98" s="97"/>
      <c r="AE98" s="91">
        <f t="shared" si="26"/>
        <v>9.3525742474325639</v>
      </c>
    </row>
    <row r="99" spans="2:62" x14ac:dyDescent="0.25">
      <c r="B99" s="29" t="s">
        <v>28</v>
      </c>
      <c r="C99" s="49">
        <f t="shared" si="25"/>
        <v>8.0129739014237735</v>
      </c>
      <c r="D99" s="49">
        <f t="shared" si="25"/>
        <v>9.158543483287092</v>
      </c>
      <c r="E99" s="49">
        <f t="shared" si="25"/>
        <v>10.329640272456366</v>
      </c>
      <c r="F99" s="105" t="s">
        <v>41</v>
      </c>
      <c r="G99" s="105" t="s">
        <v>41</v>
      </c>
      <c r="H99" s="49"/>
      <c r="I99" s="49"/>
      <c r="J99" s="49"/>
      <c r="K99" s="49"/>
      <c r="L99" s="49"/>
      <c r="M99" s="49"/>
      <c r="N99" s="49"/>
      <c r="O99" s="91">
        <f t="shared" si="25"/>
        <v>8.9406533712310505</v>
      </c>
      <c r="Q99" s="52"/>
      <c r="R99" s="29" t="s">
        <v>28</v>
      </c>
      <c r="S99" s="112">
        <f t="shared" si="26"/>
        <v>6.9712872942386834</v>
      </c>
      <c r="T99" s="49">
        <f t="shared" si="26"/>
        <v>7.9679328304597705</v>
      </c>
      <c r="U99" s="49">
        <f t="shared" si="26"/>
        <v>8.9867870370370397</v>
      </c>
      <c r="V99" s="105" t="s">
        <v>41</v>
      </c>
      <c r="W99" s="105" t="s">
        <v>41</v>
      </c>
      <c r="X99" s="49"/>
      <c r="Y99" s="86"/>
      <c r="Z99" s="86"/>
      <c r="AA99" s="86"/>
      <c r="AB99" s="86"/>
      <c r="AC99" s="86"/>
      <c r="AD99" s="97"/>
      <c r="AE99" s="91">
        <f t="shared" si="26"/>
        <v>7.778368432971015</v>
      </c>
    </row>
    <row r="100" spans="2:62" x14ac:dyDescent="0.25">
      <c r="B100" s="29" t="s">
        <v>29</v>
      </c>
      <c r="C100" s="49">
        <f t="shared" si="25"/>
        <v>4.8737767177287603</v>
      </c>
      <c r="D100" s="49">
        <f t="shared" si="25"/>
        <v>5.1485429382120023</v>
      </c>
      <c r="E100" s="49">
        <f t="shared" si="25"/>
        <v>5.6139975321267226</v>
      </c>
      <c r="F100" s="49">
        <f t="shared" si="25"/>
        <v>4.7403434854945328</v>
      </c>
      <c r="G100" s="49">
        <f t="shared" si="25"/>
        <v>4.6878638542065412</v>
      </c>
      <c r="H100" s="49"/>
      <c r="I100" s="49"/>
      <c r="J100" s="49"/>
      <c r="K100" s="49"/>
      <c r="L100" s="49"/>
      <c r="M100" s="49"/>
      <c r="N100" s="49"/>
      <c r="O100" s="91">
        <f t="shared" si="25"/>
        <v>5.0619571369805891</v>
      </c>
      <c r="Q100" s="52"/>
      <c r="R100" s="29" t="s">
        <v>29</v>
      </c>
      <c r="S100" s="112">
        <f t="shared" si="26"/>
        <v>4.2401857444240214</v>
      </c>
      <c r="T100" s="49">
        <f t="shared" si="26"/>
        <v>4.4792323562444416</v>
      </c>
      <c r="U100" s="49">
        <f t="shared" si="26"/>
        <v>4.8841778529502493</v>
      </c>
      <c r="V100" s="49">
        <f t="shared" si="26"/>
        <v>4.1240988323802439</v>
      </c>
      <c r="W100" s="49">
        <f t="shared" si="26"/>
        <v>4.0784415531596911</v>
      </c>
      <c r="X100" s="49"/>
      <c r="Y100" s="86"/>
      <c r="Z100" s="86"/>
      <c r="AA100" s="86"/>
      <c r="AB100" s="86"/>
      <c r="AC100" s="86"/>
      <c r="AD100" s="97"/>
      <c r="AE100" s="91">
        <f t="shared" si="26"/>
        <v>4.4039027091731118</v>
      </c>
    </row>
    <row r="101" spans="2:62" x14ac:dyDescent="0.25">
      <c r="B101" s="29" t="s">
        <v>30</v>
      </c>
      <c r="C101" s="49">
        <f t="shared" si="25"/>
        <v>5.4827155503178338</v>
      </c>
      <c r="D101" s="49">
        <f t="shared" si="25"/>
        <v>5.6276899156278439</v>
      </c>
      <c r="E101" s="49">
        <f t="shared" si="25"/>
        <v>5.6031121718785402</v>
      </c>
      <c r="F101" s="49">
        <f t="shared" si="25"/>
        <v>5.5250433426066348</v>
      </c>
      <c r="G101" s="49">
        <f t="shared" si="25"/>
        <v>5.7587449093933554</v>
      </c>
      <c r="H101" s="49"/>
      <c r="I101" s="49"/>
      <c r="J101" s="49"/>
      <c r="K101" s="49"/>
      <c r="L101" s="49"/>
      <c r="M101" s="49"/>
      <c r="N101" s="49"/>
      <c r="O101" s="91">
        <f t="shared" si="25"/>
        <v>5.5982722686157578</v>
      </c>
      <c r="Q101" s="52"/>
      <c r="R101" s="29" t="s">
        <v>30</v>
      </c>
      <c r="S101" s="112">
        <f t="shared" si="26"/>
        <v>4.7699625287765155</v>
      </c>
      <c r="T101" s="49">
        <f t="shared" si="26"/>
        <v>4.8960902265962245</v>
      </c>
      <c r="U101" s="49">
        <f t="shared" si="26"/>
        <v>4.8747075895343297</v>
      </c>
      <c r="V101" s="49">
        <f t="shared" si="26"/>
        <v>4.8067877080677723</v>
      </c>
      <c r="W101" s="49">
        <f t="shared" si="26"/>
        <v>5.010108071172219</v>
      </c>
      <c r="X101" s="49"/>
      <c r="Y101" s="86"/>
      <c r="Z101" s="86"/>
      <c r="AA101" s="86"/>
      <c r="AB101" s="86"/>
      <c r="AC101" s="86"/>
      <c r="AD101" s="97"/>
      <c r="AE101" s="91">
        <f t="shared" si="26"/>
        <v>4.8704968736957097</v>
      </c>
    </row>
    <row r="102" spans="2:62" x14ac:dyDescent="0.25">
      <c r="B102" s="2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91"/>
      <c r="Q102" s="52"/>
      <c r="R102" s="29"/>
      <c r="S102" s="112"/>
      <c r="T102" s="49"/>
      <c r="U102" s="49"/>
      <c r="V102" s="49"/>
      <c r="W102" s="49"/>
      <c r="X102" s="49"/>
      <c r="Y102" s="86"/>
      <c r="Z102" s="86"/>
      <c r="AA102" s="86"/>
      <c r="AB102" s="86"/>
      <c r="AC102" s="86"/>
      <c r="AD102" s="97"/>
      <c r="AE102" s="91"/>
    </row>
    <row r="103" spans="2:62" x14ac:dyDescent="0.25">
      <c r="B103" s="43" t="s">
        <v>19</v>
      </c>
      <c r="C103" s="93">
        <f t="shared" ref="C103:O103" si="27">+C71/C39*100</f>
        <v>9.1292546026560721</v>
      </c>
      <c r="D103" s="94">
        <f t="shared" si="27"/>
        <v>9.3093353930702705</v>
      </c>
      <c r="E103" s="94">
        <f t="shared" si="27"/>
        <v>9.3525169622385018</v>
      </c>
      <c r="F103" s="94">
        <f t="shared" si="27"/>
        <v>9.4176411505721909</v>
      </c>
      <c r="G103" s="94">
        <f t="shared" si="27"/>
        <v>9.5616880639972486</v>
      </c>
      <c r="H103" s="94"/>
      <c r="I103" s="94"/>
      <c r="J103" s="94"/>
      <c r="K103" s="94"/>
      <c r="L103" s="94"/>
      <c r="M103" s="94"/>
      <c r="N103" s="94"/>
      <c r="O103" s="95">
        <f t="shared" si="27"/>
        <v>9.3527840617086735</v>
      </c>
      <c r="Q103" s="52"/>
      <c r="R103" s="43" t="s">
        <v>19</v>
      </c>
      <c r="S103" s="93">
        <f t="shared" ref="S103:AE103" si="28">+S71/S39*100</f>
        <v>7.9424515043107826</v>
      </c>
      <c r="T103" s="94">
        <f t="shared" si="28"/>
        <v>8.099121791971136</v>
      </c>
      <c r="U103" s="94">
        <f t="shared" si="28"/>
        <v>8.1366897571474972</v>
      </c>
      <c r="V103" s="94">
        <f t="shared" si="28"/>
        <v>8.1933478009978042</v>
      </c>
      <c r="W103" s="94">
        <f t="shared" si="28"/>
        <v>8.3186686156776073</v>
      </c>
      <c r="X103" s="94"/>
      <c r="Y103" s="98"/>
      <c r="Z103" s="98"/>
      <c r="AA103" s="98"/>
      <c r="AB103" s="98"/>
      <c r="AC103" s="98"/>
      <c r="AD103" s="99"/>
      <c r="AE103" s="95">
        <f t="shared" si="28"/>
        <v>8.1369221336865465</v>
      </c>
    </row>
    <row r="104" spans="2:62" x14ac:dyDescent="0.25">
      <c r="B104" s="22"/>
      <c r="C104" s="66"/>
      <c r="D104" s="100"/>
      <c r="E104" s="100"/>
      <c r="F104" s="100"/>
      <c r="G104" s="100"/>
      <c r="H104" s="100"/>
      <c r="I104" s="66"/>
      <c r="J104" s="66"/>
      <c r="K104" s="66"/>
      <c r="L104" s="66"/>
      <c r="M104" s="66"/>
      <c r="N104" s="66"/>
      <c r="O104" s="52"/>
      <c r="Q104" s="52"/>
      <c r="R104" s="23"/>
      <c r="S104" s="109"/>
      <c r="T104" s="109"/>
      <c r="U104" s="109"/>
      <c r="V104" s="109"/>
      <c r="W104" s="109"/>
      <c r="X104" s="109"/>
      <c r="Y104" s="81"/>
      <c r="Z104" s="81"/>
      <c r="AA104" s="81"/>
      <c r="AB104" s="81"/>
      <c r="AC104" s="81"/>
      <c r="AD104" s="81"/>
      <c r="AE104" s="81"/>
    </row>
    <row r="105" spans="2:62" x14ac:dyDescent="0.25">
      <c r="B105" s="22"/>
      <c r="C105" s="66"/>
      <c r="D105" s="100"/>
      <c r="E105" s="100"/>
      <c r="F105" s="100"/>
      <c r="G105" s="100"/>
      <c r="H105" s="100"/>
      <c r="I105" s="66"/>
      <c r="J105" s="66"/>
      <c r="K105" s="66"/>
      <c r="L105" s="66"/>
      <c r="M105" s="66"/>
      <c r="N105" s="66"/>
      <c r="O105" s="52"/>
      <c r="Q105" s="52"/>
      <c r="R105" s="23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</row>
    <row r="106" spans="2:62" x14ac:dyDescent="0.25">
      <c r="B106" s="22"/>
      <c r="C106" s="66"/>
      <c r="D106" s="100"/>
      <c r="E106" s="100"/>
      <c r="F106" s="100"/>
      <c r="G106" s="100"/>
      <c r="H106" s="100"/>
      <c r="I106" s="66"/>
      <c r="J106" s="66"/>
      <c r="K106" s="66"/>
      <c r="L106" s="66"/>
      <c r="M106" s="66"/>
      <c r="N106" s="66"/>
      <c r="O106" s="52"/>
      <c r="Q106" s="52"/>
      <c r="R106" s="23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</row>
    <row r="107" spans="2:62" x14ac:dyDescent="0.25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2:62" x14ac:dyDescent="0.25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2:62" x14ac:dyDescent="0.25">
      <c r="B109" s="101" t="s">
        <v>42</v>
      </c>
      <c r="C109" s="102">
        <v>6.96</v>
      </c>
      <c r="D109" s="102">
        <v>6.96</v>
      </c>
      <c r="E109" s="102">
        <v>6.96</v>
      </c>
      <c r="F109" s="102">
        <v>6.96</v>
      </c>
      <c r="G109" s="102">
        <v>6.96</v>
      </c>
      <c r="H109" s="102"/>
      <c r="I109" s="102"/>
      <c r="J109" s="102"/>
      <c r="K109" s="102"/>
      <c r="L109" s="102"/>
      <c r="M109" s="102"/>
      <c r="N109" s="106"/>
      <c r="O109" s="103"/>
      <c r="R109" s="101" t="s">
        <v>40</v>
      </c>
      <c r="S109" s="104">
        <f>+C109</f>
        <v>6.96</v>
      </c>
      <c r="T109" s="104">
        <f t="shared" ref="T109:AE109" si="29">+D109</f>
        <v>6.96</v>
      </c>
      <c r="U109" s="104">
        <f t="shared" si="29"/>
        <v>6.96</v>
      </c>
      <c r="V109" s="104">
        <f t="shared" si="29"/>
        <v>6.96</v>
      </c>
      <c r="W109" s="104">
        <f t="shared" si="29"/>
        <v>6.96</v>
      </c>
      <c r="X109" s="104">
        <f t="shared" si="29"/>
        <v>0</v>
      </c>
      <c r="Y109" s="104">
        <f t="shared" si="29"/>
        <v>0</v>
      </c>
      <c r="Z109" s="104">
        <f t="shared" si="29"/>
        <v>0</v>
      </c>
      <c r="AA109" s="104">
        <f t="shared" si="29"/>
        <v>0</v>
      </c>
      <c r="AB109" s="104">
        <f t="shared" si="29"/>
        <v>0</v>
      </c>
      <c r="AC109" s="104">
        <f t="shared" si="29"/>
        <v>0</v>
      </c>
      <c r="AD109" s="104">
        <f t="shared" si="29"/>
        <v>0</v>
      </c>
      <c r="AE109" s="113">
        <f t="shared" si="29"/>
        <v>0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2:62" x14ac:dyDescent="0.25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2:62" x14ac:dyDescent="0.25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</sheetData>
  <mergeCells count="3">
    <mergeCell ref="B5:D5"/>
    <mergeCell ref="B6:D6"/>
    <mergeCell ref="B7:D7"/>
  </mergeCells>
  <conditionalFormatting sqref="I1:I23 I25:I39 I41:I1048576 J1:N1048576">
    <cfRule type="containsText" dxfId="17" priority="29" stopIfTrue="1" operator="containsText" text="*">
      <formula>NOT(ISERROR(SEARCH("*",I1)))</formula>
    </cfRule>
  </conditionalFormatting>
  <conditionalFormatting sqref="Y1:AD1048576">
    <cfRule type="containsText" dxfId="16" priority="27" stopIfTrue="1" operator="containsText" text="*">
      <formula>NOT(ISERROR(SEARCH("*",Y1)))</formula>
    </cfRule>
    <cfRule type="containsText" priority="28" stopIfTrue="1" operator="containsText" text="*">
      <formula>NOT(ISERROR(SEARCH("*",Y1)))</formula>
    </cfRule>
  </conditionalFormatting>
  <conditionalFormatting sqref="I40">
    <cfRule type="containsText" dxfId="15" priority="26" stopIfTrue="1" operator="containsText" text="*">
      <formula>NOT(ISERROR(SEARCH("*",I40)))</formula>
    </cfRule>
  </conditionalFormatting>
  <conditionalFormatting sqref="C1:N7 C8:G8 I8:N8 C9:N1048576">
    <cfRule type="containsText" dxfId="14" priority="23" operator="containsText" text="*">
      <formula>NOT(ISERROR(SEARCH("*",C1)))</formula>
    </cfRule>
    <cfRule type="containsText" dxfId="13" priority="24" operator="containsText" text="*">
      <formula>NOT(ISERROR(SEARCH("*",C1)))</formula>
    </cfRule>
    <cfRule type="containsText" priority="25" operator="containsText" text="*">
      <formula>NOT(ISERROR(SEARCH("*",C1)))</formula>
    </cfRule>
  </conditionalFormatting>
  <conditionalFormatting sqref="S1:AD10 V11:AD11 V27:AD27 V43:AD43 V59:AD59 V75:AD75 V91:AD91 S12:AD26 S28:AD42 S44:AD58 S60:AD74 S76:AD90 S92:AD1048576">
    <cfRule type="containsText" dxfId="12" priority="22" operator="containsText" text="*">
      <formula>NOT(ISERROR(SEARCH("*",S1)))</formula>
    </cfRule>
  </conditionalFormatting>
  <conditionalFormatting sqref="S11:U11">
    <cfRule type="containsText" dxfId="11" priority="19" operator="containsText" text="*">
      <formula>NOT(ISERROR(SEARCH("*",S11)))</formula>
    </cfRule>
    <cfRule type="containsText" dxfId="10" priority="20" operator="containsText" text="*">
      <formula>NOT(ISERROR(SEARCH("*",S11)))</formula>
    </cfRule>
    <cfRule type="containsText" priority="21" operator="containsText" text="*">
      <formula>NOT(ISERROR(SEARCH("*",S11)))</formula>
    </cfRule>
  </conditionalFormatting>
  <conditionalFormatting sqref="S27:U27">
    <cfRule type="containsText" dxfId="9" priority="16" operator="containsText" text="*">
      <formula>NOT(ISERROR(SEARCH("*",S27)))</formula>
    </cfRule>
    <cfRule type="containsText" dxfId="8" priority="17" operator="containsText" text="*">
      <formula>NOT(ISERROR(SEARCH("*",S27)))</formula>
    </cfRule>
    <cfRule type="containsText" priority="18" operator="containsText" text="*">
      <formula>NOT(ISERROR(SEARCH("*",S27)))</formula>
    </cfRule>
  </conditionalFormatting>
  <conditionalFormatting sqref="S43:U43">
    <cfRule type="containsText" dxfId="7" priority="13" operator="containsText" text="*">
      <formula>NOT(ISERROR(SEARCH("*",S43)))</formula>
    </cfRule>
    <cfRule type="containsText" dxfId="6" priority="14" operator="containsText" text="*">
      <formula>NOT(ISERROR(SEARCH("*",S43)))</formula>
    </cfRule>
    <cfRule type="containsText" priority="15" operator="containsText" text="*">
      <formula>NOT(ISERROR(SEARCH("*",S43)))</formula>
    </cfRule>
  </conditionalFormatting>
  <conditionalFormatting sqref="S59:U59">
    <cfRule type="containsText" dxfId="5" priority="10" operator="containsText" text="*">
      <formula>NOT(ISERROR(SEARCH("*",S59)))</formula>
    </cfRule>
    <cfRule type="containsText" dxfId="4" priority="11" operator="containsText" text="*">
      <formula>NOT(ISERROR(SEARCH("*",S59)))</formula>
    </cfRule>
    <cfRule type="containsText" priority="12" operator="containsText" text="*">
      <formula>NOT(ISERROR(SEARCH("*",S59)))</formula>
    </cfRule>
  </conditionalFormatting>
  <conditionalFormatting sqref="S75:U75">
    <cfRule type="containsText" dxfId="3" priority="7" operator="containsText" text="*">
      <formula>NOT(ISERROR(SEARCH("*",S75)))</formula>
    </cfRule>
    <cfRule type="containsText" dxfId="2" priority="8" operator="containsText" text="*">
      <formula>NOT(ISERROR(SEARCH("*",S75)))</formula>
    </cfRule>
    <cfRule type="containsText" priority="9" operator="containsText" text="*">
      <formula>NOT(ISERROR(SEARCH("*",S75)))</formula>
    </cfRule>
  </conditionalFormatting>
  <conditionalFormatting sqref="S91:U91">
    <cfRule type="containsText" dxfId="1" priority="4" operator="containsText" text="*">
      <formula>NOT(ISERROR(SEARCH("*",S91)))</formula>
    </cfRule>
    <cfRule type="containsText" dxfId="0" priority="5" operator="containsText" text="*">
      <formula>NOT(ISERROR(SEARCH("*",S91)))</formula>
    </cfRule>
    <cfRule type="containsText" priority="6" operator="containsText" text="*">
      <formula>NOT(ISERROR(SEARCH("*",S91)))</formula>
    </cfRule>
  </conditionalFormatting>
  <pageMargins left="0.7" right="0.7" top="0.75" bottom="0.75" header="0.3" footer="0.3"/>
  <ignoredErrors>
    <ignoredError sqref="U61:U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2013-07-22T13:23:23Z</dcterms:created>
  <dcterms:modified xsi:type="dcterms:W3CDTF">2013-07-22T13:35:23Z</dcterms:modified>
</cp:coreProperties>
</file>