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  <externalReference r:id="rId3"/>
  </externalReferences>
  <definedNames>
    <definedName name="catcresa">#REF!</definedName>
    <definedName name="categ_chiquitos">[1]CODIGOS!$A$2:$B$54</definedName>
    <definedName name="CODIGOS">[2]codigos!$A$29:$B$37</definedName>
    <definedName name="creajustes">#REF!</definedName>
  </definedNames>
  <calcPr calcId="144525"/>
</workbook>
</file>

<file path=xl/calcChain.xml><?xml version="1.0" encoding="utf-8"?>
<calcChain xmlns="http://schemas.openxmlformats.org/spreadsheetml/2006/main">
  <c r="S52" i="1" l="1"/>
  <c r="R52" i="1"/>
  <c r="Q52" i="1"/>
  <c r="D37" i="1"/>
  <c r="C37" i="1"/>
  <c r="B37" i="1"/>
  <c r="D36" i="1"/>
  <c r="C36" i="1"/>
  <c r="B36" i="1"/>
  <c r="D35" i="1"/>
  <c r="C35" i="1"/>
  <c r="B35" i="1"/>
  <c r="D34" i="1"/>
  <c r="C34" i="1"/>
  <c r="R34" i="1" s="1"/>
  <c r="B34" i="1"/>
  <c r="D33" i="1"/>
  <c r="C33" i="1"/>
  <c r="R33" i="1" s="1"/>
  <c r="B33" i="1"/>
  <c r="D26" i="1"/>
  <c r="S26" i="1" s="1"/>
  <c r="C26" i="1"/>
  <c r="R26" i="1" s="1"/>
  <c r="B26" i="1"/>
  <c r="Q26" i="1" s="1"/>
  <c r="D25" i="1"/>
  <c r="S25" i="1" s="1"/>
  <c r="C25" i="1"/>
  <c r="R25" i="1" s="1"/>
  <c r="B25" i="1"/>
  <c r="Q25" i="1" s="1"/>
  <c r="D24" i="1"/>
  <c r="S24" i="1" s="1"/>
  <c r="C24" i="1"/>
  <c r="R24" i="1" s="1"/>
  <c r="B24" i="1"/>
  <c r="Q24" i="1" s="1"/>
  <c r="D23" i="1"/>
  <c r="S23" i="1" s="1"/>
  <c r="C23" i="1"/>
  <c r="R23" i="1" s="1"/>
  <c r="B23" i="1"/>
  <c r="Q23" i="1" s="1"/>
  <c r="D22" i="1"/>
  <c r="S22" i="1" s="1"/>
  <c r="S27" i="1" s="1"/>
  <c r="C22" i="1"/>
  <c r="C27" i="1" s="1"/>
  <c r="B22" i="1"/>
  <c r="Q22" i="1" s="1"/>
  <c r="D15" i="1"/>
  <c r="S15" i="1" s="1"/>
  <c r="C15" i="1"/>
  <c r="R15" i="1" s="1"/>
  <c r="B15" i="1"/>
  <c r="Q15" i="1" s="1"/>
  <c r="D14" i="1"/>
  <c r="S14" i="1" s="1"/>
  <c r="C14" i="1"/>
  <c r="R14" i="1" s="1"/>
  <c r="B14" i="1"/>
  <c r="Q14" i="1" s="1"/>
  <c r="D13" i="1"/>
  <c r="S13" i="1" s="1"/>
  <c r="C13" i="1"/>
  <c r="R13" i="1" s="1"/>
  <c r="B13" i="1"/>
  <c r="Q13" i="1" s="1"/>
  <c r="D12" i="1"/>
  <c r="S12" i="1" s="1"/>
  <c r="C12" i="1"/>
  <c r="R12" i="1" s="1"/>
  <c r="B12" i="1"/>
  <c r="Q12" i="1" s="1"/>
  <c r="D11" i="1"/>
  <c r="S11" i="1" s="1"/>
  <c r="S16" i="1" s="1"/>
  <c r="C11" i="1"/>
  <c r="C16" i="1" s="1"/>
  <c r="B11" i="1"/>
  <c r="Q11" i="1" s="1"/>
  <c r="Q16" i="1" s="1"/>
  <c r="P5" i="1"/>
  <c r="P4" i="1"/>
  <c r="P1" i="1"/>
  <c r="R11" i="1" l="1"/>
  <c r="R16" i="1" s="1"/>
  <c r="Q27" i="1"/>
  <c r="AC23" i="1"/>
  <c r="AC24" i="1"/>
  <c r="AC25" i="1"/>
  <c r="AC26" i="1"/>
  <c r="R44" i="1"/>
  <c r="R59" i="1"/>
  <c r="R45" i="1"/>
  <c r="R70" i="1" s="1"/>
  <c r="B16" i="1"/>
  <c r="D16" i="1"/>
  <c r="N22" i="1"/>
  <c r="R22" i="1"/>
  <c r="R27" i="1" s="1"/>
  <c r="N23" i="1"/>
  <c r="N24" i="1"/>
  <c r="N25" i="1"/>
  <c r="N26" i="1"/>
  <c r="B27" i="1"/>
  <c r="D27" i="1"/>
  <c r="B58" i="1"/>
  <c r="B44" i="1"/>
  <c r="B38" i="1"/>
  <c r="B63" i="1" s="1"/>
  <c r="D58" i="1"/>
  <c r="D44" i="1"/>
  <c r="D38" i="1"/>
  <c r="D63" i="1" s="1"/>
  <c r="N33" i="1"/>
  <c r="B59" i="1"/>
  <c r="B45" i="1"/>
  <c r="D59" i="1"/>
  <c r="D45" i="1"/>
  <c r="D70" i="1" s="1"/>
  <c r="N34" i="1"/>
  <c r="N59" i="1" s="1"/>
  <c r="B60" i="1"/>
  <c r="B46" i="1"/>
  <c r="Q35" i="1"/>
  <c r="D60" i="1"/>
  <c r="D46" i="1"/>
  <c r="D71" i="1" s="1"/>
  <c r="S35" i="1"/>
  <c r="N35" i="1"/>
  <c r="N60" i="1" s="1"/>
  <c r="B61" i="1"/>
  <c r="D61" i="1"/>
  <c r="B62" i="1"/>
  <c r="D62" i="1"/>
  <c r="C38" i="1"/>
  <c r="C63" i="1" s="1"/>
  <c r="C58" i="1"/>
  <c r="C44" i="1"/>
  <c r="Q33" i="1"/>
  <c r="S33" i="1"/>
  <c r="C59" i="1"/>
  <c r="C45" i="1"/>
  <c r="C70" i="1" s="1"/>
  <c r="Q34" i="1"/>
  <c r="S34" i="1"/>
  <c r="C60" i="1"/>
  <c r="C46" i="1"/>
  <c r="C71" i="1" s="1"/>
  <c r="R35" i="1"/>
  <c r="C61" i="1"/>
  <c r="C62" i="1"/>
  <c r="N36" i="1"/>
  <c r="N61" i="1" s="1"/>
  <c r="R36" i="1"/>
  <c r="N37" i="1"/>
  <c r="N62" i="1" s="1"/>
  <c r="R37" i="1"/>
  <c r="C47" i="1"/>
  <c r="C72" i="1" s="1"/>
  <c r="C48" i="1"/>
  <c r="C73" i="1" s="1"/>
  <c r="Q36" i="1"/>
  <c r="S36" i="1"/>
  <c r="Q37" i="1"/>
  <c r="S37" i="1"/>
  <c r="B47" i="1"/>
  <c r="D47" i="1"/>
  <c r="D72" i="1" s="1"/>
  <c r="B48" i="1"/>
  <c r="D48" i="1"/>
  <c r="D73" i="1" s="1"/>
  <c r="N27" i="1" l="1"/>
  <c r="B73" i="1"/>
  <c r="N48" i="1"/>
  <c r="N73" i="1" s="1"/>
  <c r="B72" i="1"/>
  <c r="N47" i="1"/>
  <c r="N72" i="1" s="1"/>
  <c r="AC37" i="1"/>
  <c r="Q62" i="1"/>
  <c r="Q48" i="1"/>
  <c r="S61" i="1"/>
  <c r="S47" i="1"/>
  <c r="S72" i="1" s="1"/>
  <c r="R62" i="1"/>
  <c r="R48" i="1"/>
  <c r="R73" i="1" s="1"/>
  <c r="R61" i="1"/>
  <c r="R47" i="1"/>
  <c r="R72" i="1" s="1"/>
  <c r="R60" i="1"/>
  <c r="R46" i="1"/>
  <c r="R71" i="1" s="1"/>
  <c r="S59" i="1"/>
  <c r="S45" i="1"/>
  <c r="S70" i="1" s="1"/>
  <c r="S38" i="1"/>
  <c r="S63" i="1" s="1"/>
  <c r="S58" i="1"/>
  <c r="S44" i="1"/>
  <c r="C69" i="1"/>
  <c r="C49" i="1"/>
  <c r="C74" i="1" s="1"/>
  <c r="AC35" i="1"/>
  <c r="Q60" i="1"/>
  <c r="Q46" i="1"/>
  <c r="B70" i="1"/>
  <c r="N45" i="1"/>
  <c r="N70" i="1" s="1"/>
  <c r="D69" i="1"/>
  <c r="D49" i="1"/>
  <c r="D74" i="1" s="1"/>
  <c r="R69" i="1"/>
  <c r="R49" i="1"/>
  <c r="R74" i="1" s="1"/>
  <c r="AC22" i="1"/>
  <c r="AC27" i="1" s="1"/>
  <c r="S62" i="1"/>
  <c r="S48" i="1"/>
  <c r="S73" i="1" s="1"/>
  <c r="AC36" i="1"/>
  <c r="Q61" i="1"/>
  <c r="Q47" i="1"/>
  <c r="Q59" i="1"/>
  <c r="Q45" i="1"/>
  <c r="AC34" i="1"/>
  <c r="Q38" i="1"/>
  <c r="Q63" i="1" s="1"/>
  <c r="Q58" i="1"/>
  <c r="Q44" i="1"/>
  <c r="AC44" i="1" s="1"/>
  <c r="AC33" i="1"/>
  <c r="S60" i="1"/>
  <c r="S46" i="1"/>
  <c r="S71" i="1" s="1"/>
  <c r="B71" i="1"/>
  <c r="N46" i="1"/>
  <c r="N71" i="1" s="1"/>
  <c r="N58" i="1"/>
  <c r="N38" i="1"/>
  <c r="N63" i="1" s="1"/>
  <c r="B69" i="1"/>
  <c r="B49" i="1"/>
  <c r="N44" i="1"/>
  <c r="N69" i="1" s="1"/>
  <c r="R38" i="1"/>
  <c r="R63" i="1" s="1"/>
  <c r="R58" i="1"/>
  <c r="Q70" i="1" l="1"/>
  <c r="AC45" i="1"/>
  <c r="Q72" i="1"/>
  <c r="AC47" i="1"/>
  <c r="Q71" i="1"/>
  <c r="AC46" i="1"/>
  <c r="Q73" i="1"/>
  <c r="AC48" i="1"/>
  <c r="Q69" i="1"/>
  <c r="Q49" i="1"/>
  <c r="Q74" i="1" s="1"/>
  <c r="AC59" i="1"/>
  <c r="AC70" i="1"/>
  <c r="S69" i="1"/>
  <c r="S49" i="1"/>
  <c r="S74" i="1" s="1"/>
  <c r="B74" i="1"/>
  <c r="N49" i="1"/>
  <c r="N74" i="1" s="1"/>
  <c r="AC38" i="1"/>
  <c r="AC58" i="1"/>
  <c r="AC61" i="1"/>
  <c r="AC72" i="1"/>
  <c r="AC60" i="1"/>
  <c r="AC71" i="1"/>
  <c r="AC62" i="1"/>
  <c r="AC73" i="1"/>
  <c r="AC69" i="1" l="1"/>
  <c r="AC49" i="1"/>
  <c r="AC74" i="1" s="1"/>
  <c r="AC63" i="1"/>
  <c r="AC39" i="1"/>
</calcChain>
</file>

<file path=xl/sharedStrings.xml><?xml version="1.0" encoding="utf-8"?>
<sst xmlns="http://schemas.openxmlformats.org/spreadsheetml/2006/main" count="259" uniqueCount="31">
  <si>
    <t>AUTORIDAD DE FISCALIZACION Y CONTROL SOCIAL DE ELECTRICIDAD</t>
  </si>
  <si>
    <t>CRE - CON IVA</t>
  </si>
  <si>
    <t>CRE - SIN IVA</t>
  </si>
  <si>
    <t>SISTEMA CHIQUITOS</t>
  </si>
  <si>
    <t>ESTADISTICAS GESTION 2013</t>
  </si>
  <si>
    <t>NUMERO DE USUARIOS</t>
  </si>
  <si>
    <t>CATEGORIA/MES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</si>
  <si>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</si>
  <si>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</si>
  <si>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</si>
  <si>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</si>
  <si>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</si>
  <si>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</si>
  <si>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</si>
  <si>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</si>
  <si>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</si>
  <si>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</si>
  <si>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</si>
  <si>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</si>
  <si>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</si>
  <si>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</si>
  <si>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 xml:space="preserve">General </t>
  </si>
  <si>
    <t xml:space="preserve">Industrial </t>
  </si>
  <si>
    <t>Alumbrado Público</t>
  </si>
  <si>
    <t>Otros</t>
  </si>
  <si>
    <t>ENERGIA FACTURADA (MWh)</t>
  </si>
  <si>
    <t>IMPORTE FACTURADO (MBs)</t>
  </si>
  <si>
    <t>IMPORTE FACTURADO (M$us)</t>
  </si>
  <si>
    <t>TIPO CAMBIO**</t>
  </si>
  <si>
    <t>TARIFA PROMEDIO cBs/kWh</t>
  </si>
  <si>
    <t>TARIFA PROMEDIO c$US/kWh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</si>
</sst>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_ ;\-#,##0\ "/>
    <numFmt numFmtId="166" formatCode="_(* #,##0.0_);_(* \(#,##0.0\);_(* &quot;-&quot;??_);_(@_)"/>
    <numFmt numFmtId="167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2" borderId="4" xfId="0" applyNumberFormat="1" applyFont="1" applyFill="1" applyBorder="1" applyAlignment="1" applyProtection="1">
      <alignment horizontal="left"/>
    </xf>
    <xf numFmtId="164" fontId="3" fillId="2" borderId="0" xfId="1" applyNumberFormat="1" applyFont="1" applyFill="1" applyBorder="1"/>
    <xf numFmtId="165" fontId="5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2" xfId="1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6" xfId="0" applyFont="1" applyFill="1" applyBorder="1" applyAlignment="1">
      <alignment horizontal="center"/>
    </xf>
    <xf numFmtId="4" fontId="3" fillId="2" borderId="0" xfId="1" applyNumberFormat="1" applyFont="1" applyFill="1" applyBorder="1"/>
    <xf numFmtId="43" fontId="4" fillId="2" borderId="6" xfId="1" applyNumberFormat="1" applyFont="1" applyFill="1" applyBorder="1"/>
    <xf numFmtId="43" fontId="4" fillId="2" borderId="7" xfId="1" applyNumberFormat="1" applyFont="1" applyFill="1" applyBorder="1"/>
    <xf numFmtId="43" fontId="4" fillId="2" borderId="2" xfId="1" applyNumberFormat="1" applyFont="1" applyFill="1" applyBorder="1"/>
    <xf numFmtId="166" fontId="3" fillId="2" borderId="0" xfId="1" applyNumberFormat="1" applyFont="1" applyFill="1"/>
    <xf numFmtId="43" fontId="3" fillId="2" borderId="0" xfId="1" applyNumberFormat="1" applyFont="1" applyFill="1"/>
    <xf numFmtId="166" fontId="4" fillId="2" borderId="0" xfId="1" applyNumberFormat="1" applyFont="1" applyFill="1"/>
    <xf numFmtId="166" fontId="4" fillId="2" borderId="3" xfId="1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vertical="center"/>
    </xf>
    <xf numFmtId="166" fontId="4" fillId="2" borderId="0" xfId="1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 vertical="center"/>
    </xf>
    <xf numFmtId="166" fontId="4" fillId="2" borderId="2" xfId="1" applyNumberFormat="1" applyFont="1" applyFill="1" applyBorder="1"/>
    <xf numFmtId="2" fontId="4" fillId="2" borderId="0" xfId="0" applyNumberFormat="1" applyFont="1" applyFill="1"/>
    <xf numFmtId="166" fontId="3" fillId="2" borderId="0" xfId="1" applyNumberFormat="1" applyFont="1" applyFill="1" applyBorder="1"/>
    <xf numFmtId="0" fontId="4" fillId="2" borderId="3" xfId="0" applyFont="1" applyFill="1" applyBorder="1" applyAlignment="1">
      <alignment horizontal="left"/>
    </xf>
    <xf numFmtId="0" fontId="0" fillId="0" borderId="3" xfId="0" applyBorder="1"/>
    <xf numFmtId="2" fontId="6" fillId="2" borderId="3" xfId="0" applyNumberFormat="1" applyFont="1" applyFill="1" applyBorder="1"/>
    <xf numFmtId="43" fontId="3" fillId="2" borderId="0" xfId="1" applyNumberFormat="1" applyFont="1" applyFill="1" applyBorder="1"/>
    <xf numFmtId="0" fontId="7" fillId="2" borderId="0" xfId="0" applyFont="1" applyFill="1"/>
    <xf numFmtId="0" fontId="4" fillId="2" borderId="0" xfId="0" applyFont="1" applyFill="1" applyBorder="1"/>
    <xf numFmtId="43" fontId="4" fillId="2" borderId="0" xfId="1" applyNumberFormat="1" applyFont="1" applyFill="1" applyBorder="1"/>
    <xf numFmtId="10" fontId="3" fillId="2" borderId="0" xfId="0" applyNumberFormat="1" applyFont="1" applyFill="1"/>
    <xf numFmtId="166" fontId="4" fillId="2" borderId="6" xfId="1" applyNumberFormat="1" applyFont="1" applyFill="1" applyBorder="1"/>
    <xf numFmtId="166" fontId="4" fillId="2" borderId="3" xfId="1" applyNumberFormat="1" applyFont="1" applyFill="1" applyBorder="1"/>
    <xf numFmtId="166" fontId="4" fillId="2" borderId="4" xfId="1" applyNumberFormat="1" applyFont="1" applyFill="1" applyBorder="1" applyAlignment="1">
      <alignment horizontal="center"/>
    </xf>
    <xf numFmtId="166" fontId="3" fillId="2" borderId="4" xfId="1" applyNumberFormat="1" applyFont="1" applyFill="1" applyBorder="1"/>
    <xf numFmtId="166" fontId="4" fillId="2" borderId="1" xfId="1" applyNumberFormat="1" applyFont="1" applyFill="1" applyBorder="1"/>
    <xf numFmtId="4" fontId="3" fillId="2" borderId="4" xfId="1" applyNumberFormat="1" applyFont="1" applyFill="1" applyBorder="1"/>
    <xf numFmtId="43" fontId="3" fillId="2" borderId="4" xfId="1" applyNumberFormat="1" applyFont="1" applyFill="1" applyBorder="1"/>
    <xf numFmtId="43" fontId="4" fillId="2" borderId="1" xfId="1" applyNumberFormat="1" applyFont="1" applyFill="1" applyBorder="1"/>
    <xf numFmtId="166" fontId="4" fillId="2" borderId="5" xfId="1" applyNumberFormat="1" applyFont="1" applyFill="1" applyBorder="1" applyAlignment="1">
      <alignment horizontal="center"/>
    </xf>
    <xf numFmtId="43" fontId="4" fillId="2" borderId="3" xfId="1" applyNumberFormat="1" applyFont="1" applyFill="1" applyBorder="1"/>
    <xf numFmtId="164" fontId="3" fillId="2" borderId="4" xfId="1" applyNumberFormat="1" applyFont="1" applyFill="1" applyBorder="1"/>
    <xf numFmtId="164" fontId="4" fillId="2" borderId="1" xfId="1" applyNumberFormat="1" applyFont="1" applyFill="1" applyBorder="1"/>
    <xf numFmtId="164" fontId="4" fillId="2" borderId="6" xfId="1" applyNumberFormat="1" applyFont="1" applyFill="1" applyBorder="1"/>
    <xf numFmtId="166" fontId="4" fillId="2" borderId="7" xfId="1" applyNumberFormat="1" applyFont="1" applyFill="1" applyBorder="1"/>
    <xf numFmtId="166" fontId="3" fillId="2" borderId="6" xfId="1" applyNumberFormat="1" applyFont="1" applyFill="1" applyBorder="1"/>
  </cellXfs>
  <cellStyles count="2">
    <cellStyle name="Millares" xfId="1" builtinId="3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RE%20-%20CHIQUITOS\CRE%20en%20CHIQUITOS%20REPORTE%20ISE%20210%20(GESTION%20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1\REPORTE%20ISE%20120%20160%20170%20210%20220%20310%20POR%20VALIDAR\REPORTES%20CRE\SISTEMAS%20AISLADOS\CRE%20SIST%20AISLADOS%20REPORTE%20ISE%20210%20(GESTION%2020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DD"/>
      <sheetName val="CODIGOS"/>
    </sheetNames>
    <sheetDataSet>
      <sheetData sheetId="0"/>
      <sheetData sheetId="1">
        <row r="104">
          <cell r="AX104">
            <v>5192</v>
          </cell>
          <cell r="AY104">
            <v>5160</v>
          </cell>
          <cell r="AZ104">
            <v>5166</v>
          </cell>
        </row>
        <row r="105">
          <cell r="AX105">
            <v>890</v>
          </cell>
          <cell r="AY105">
            <v>935</v>
          </cell>
          <cell r="AZ105">
            <v>944</v>
          </cell>
        </row>
        <row r="106">
          <cell r="AX106">
            <v>11</v>
          </cell>
          <cell r="AY106">
            <v>11</v>
          </cell>
          <cell r="AZ106">
            <v>11</v>
          </cell>
        </row>
        <row r="107">
          <cell r="AX107">
            <v>2</v>
          </cell>
          <cell r="AY107">
            <v>2</v>
          </cell>
          <cell r="AZ107">
            <v>2</v>
          </cell>
        </row>
        <row r="108">
          <cell r="AX108">
            <v>31</v>
          </cell>
          <cell r="AY108">
            <v>30</v>
          </cell>
          <cell r="AZ108">
            <v>30</v>
          </cell>
        </row>
        <row r="110">
          <cell r="AX110">
            <v>611.85299999999995</v>
          </cell>
          <cell r="AY110">
            <v>607.476</v>
          </cell>
          <cell r="AZ110">
            <v>583.0329999999999</v>
          </cell>
        </row>
        <row r="111">
          <cell r="AX111">
            <v>389.94200000000001</v>
          </cell>
          <cell r="AY111">
            <v>412.50799999999998</v>
          </cell>
          <cell r="AZ111">
            <v>381.82</v>
          </cell>
        </row>
        <row r="112">
          <cell r="AX112">
            <v>56.466999999999999</v>
          </cell>
          <cell r="AY112">
            <v>61.605000000000004</v>
          </cell>
          <cell r="AZ112">
            <v>63.652999999999999</v>
          </cell>
        </row>
        <row r="113">
          <cell r="AX113">
            <v>89.801999999999992</v>
          </cell>
          <cell r="AY113">
            <v>81.266999999999996</v>
          </cell>
          <cell r="AZ113">
            <v>89.801999999999992</v>
          </cell>
        </row>
        <row r="114">
          <cell r="AX114">
            <v>36.876000000000005</v>
          </cell>
          <cell r="AY114">
            <v>38.638999999999996</v>
          </cell>
          <cell r="AZ114">
            <v>35.122999999999998</v>
          </cell>
        </row>
        <row r="116">
          <cell r="AX116">
            <v>315375.13000000006</v>
          </cell>
          <cell r="AY116">
            <v>313590.05</v>
          </cell>
          <cell r="AZ116">
            <v>300791.71999999997</v>
          </cell>
        </row>
        <row r="117">
          <cell r="AX117">
            <v>345709.87000000023</v>
          </cell>
          <cell r="AY117">
            <v>366320.08</v>
          </cell>
          <cell r="AZ117">
            <v>341444.42</v>
          </cell>
        </row>
        <row r="118">
          <cell r="AX118">
            <v>40396.67</v>
          </cell>
          <cell r="AY118">
            <v>43123.630000000005</v>
          </cell>
          <cell r="AZ118">
            <v>42733.350000000006</v>
          </cell>
        </row>
        <row r="119">
          <cell r="AX119">
            <v>65392.94</v>
          </cell>
          <cell r="AY119">
            <v>59319.22</v>
          </cell>
          <cell r="AZ119">
            <v>65705.440000000002</v>
          </cell>
        </row>
        <row r="120">
          <cell r="AX120">
            <v>16589.48</v>
          </cell>
          <cell r="AY120">
            <v>17184.939999999999</v>
          </cell>
          <cell r="AZ120">
            <v>16012.699999999999</v>
          </cell>
        </row>
      </sheetData>
      <sheetData sheetId="2">
        <row r="2">
          <cell r="A2" t="str">
            <v>AGUA POTABLE-GD-BT</v>
          </cell>
          <cell r="B2" t="str">
            <v>eOtros</v>
          </cell>
        </row>
        <row r="3">
          <cell r="A3" t="str">
            <v>AGUA POTABLE-GD-MT</v>
          </cell>
          <cell r="B3" t="str">
            <v>eOtros</v>
          </cell>
        </row>
        <row r="4">
          <cell r="A4" t="str">
            <v>AGUA POTABLE-MD-BT</v>
          </cell>
          <cell r="B4" t="str">
            <v>eOtros</v>
          </cell>
        </row>
        <row r="5">
          <cell r="A5" t="str">
            <v>AGUA POTABLE-MD-MT</v>
          </cell>
          <cell r="B5" t="str">
            <v>eOtros</v>
          </cell>
        </row>
        <row r="6">
          <cell r="A6" t="str">
            <v>AGUA POTABLE-PD-BT</v>
          </cell>
          <cell r="B6" t="str">
            <v>eOtros</v>
          </cell>
        </row>
        <row r="7">
          <cell r="A7" t="str">
            <v>AGUA POTABLE-PD-MT</v>
          </cell>
          <cell r="B7" t="str">
            <v>eOtros</v>
          </cell>
        </row>
        <row r="8">
          <cell r="A8" t="str">
            <v>ALUMBRADO PUBLICO-PD-BT</v>
          </cell>
          <cell r="B8" t="str">
            <v>dAlumbrado Publico</v>
          </cell>
        </row>
        <row r="9">
          <cell r="A9" t="str">
            <v>AUTOPRODUCTORES-GD-MT</v>
          </cell>
          <cell r="B9" t="str">
            <v>eOtros</v>
          </cell>
        </row>
        <row r="10">
          <cell r="A10" t="str">
            <v>AUTOPRODUCTORES-MD-MT</v>
          </cell>
          <cell r="B10" t="str">
            <v>eOtros</v>
          </cell>
        </row>
        <row r="11">
          <cell r="A11" t="str">
            <v>BT</v>
          </cell>
        </row>
        <row r="12">
          <cell r="A12" t="str">
            <v>DOMICILIARIA-GD-BT</v>
          </cell>
          <cell r="B12" t="str">
            <v>aResidencial</v>
          </cell>
        </row>
        <row r="13">
          <cell r="A13" t="str">
            <v>DOMICILIARIA-GD-MT</v>
          </cell>
          <cell r="B13" t="str">
            <v>aResidencial</v>
          </cell>
        </row>
        <row r="14">
          <cell r="A14" t="str">
            <v>DOMICILIARIA-MD-BT</v>
          </cell>
          <cell r="B14" t="str">
            <v>aResidencial</v>
          </cell>
        </row>
        <row r="15">
          <cell r="A15" t="str">
            <v>DOMICILIARIA-MD-MT</v>
          </cell>
          <cell r="B15" t="str">
            <v>aResidencial</v>
          </cell>
        </row>
        <row r="16">
          <cell r="A16" t="str">
            <v>DOMICILIARIA-PD-BT</v>
          </cell>
          <cell r="B16" t="str">
            <v>aResidencial</v>
          </cell>
        </row>
        <row r="17">
          <cell r="A17" t="str">
            <v>DOMICILIARIA-PD-MT</v>
          </cell>
          <cell r="B17" t="str">
            <v>aResidencial</v>
          </cell>
        </row>
        <row r="18">
          <cell r="A18" t="str">
            <v>ESPECIAL-GD-BT</v>
          </cell>
          <cell r="B18" t="str">
            <v>eOtros</v>
          </cell>
        </row>
        <row r="19">
          <cell r="A19" t="str">
            <v>ESPECIAL-GD-MT</v>
          </cell>
          <cell r="B19" t="str">
            <v>eOtros</v>
          </cell>
        </row>
        <row r="20">
          <cell r="A20" t="str">
            <v>ESPECIAL-MD-BT</v>
          </cell>
          <cell r="B20" t="str">
            <v>eOtros</v>
          </cell>
        </row>
        <row r="21">
          <cell r="A21" t="str">
            <v>ESPECIAL-MD-MT</v>
          </cell>
          <cell r="B21" t="str">
            <v>eOtros</v>
          </cell>
        </row>
        <row r="22">
          <cell r="A22" t="str">
            <v>FUERA DE PUNTA-GD-BT</v>
          </cell>
          <cell r="B22" t="str">
            <v>eOtros</v>
          </cell>
        </row>
        <row r="23">
          <cell r="A23" t="str">
            <v>FUERA DE PUNTA-GD-MT</v>
          </cell>
          <cell r="B23" t="str">
            <v>eOtros</v>
          </cell>
        </row>
        <row r="24">
          <cell r="A24" t="str">
            <v>FUERA DE PUNTA-MD-MT</v>
          </cell>
          <cell r="B24" t="str">
            <v>eOtros</v>
          </cell>
        </row>
        <row r="25">
          <cell r="A25" t="str">
            <v>FUERA DE PUNTA-PD-BT</v>
          </cell>
          <cell r="B25" t="str">
            <v>eOtros</v>
          </cell>
        </row>
        <row r="26">
          <cell r="A26" t="str">
            <v>FUERA DE PUNTA-PD-MT</v>
          </cell>
          <cell r="B26" t="str">
            <v>eOtros</v>
          </cell>
        </row>
        <row r="27">
          <cell r="A27" t="str">
            <v>GENERAL 1-GD-BT</v>
          </cell>
          <cell r="B27" t="str">
            <v>bGeneral</v>
          </cell>
        </row>
        <row r="28">
          <cell r="A28" t="str">
            <v>GENERAL 1-GD-MT</v>
          </cell>
          <cell r="B28" t="str">
            <v>bGeneral</v>
          </cell>
        </row>
        <row r="29">
          <cell r="A29" t="str">
            <v>GENERAL 1-MD-BT</v>
          </cell>
          <cell r="B29" t="str">
            <v>bGeneral</v>
          </cell>
        </row>
        <row r="30">
          <cell r="A30" t="str">
            <v>GENERAL 1-MD-MT</v>
          </cell>
          <cell r="B30" t="str">
            <v>bGeneral</v>
          </cell>
        </row>
        <row r="31">
          <cell r="A31" t="str">
            <v>GENERAL 1-PD-MT</v>
          </cell>
          <cell r="B31" t="str">
            <v>bGeneral</v>
          </cell>
        </row>
        <row r="32">
          <cell r="A32" t="str">
            <v>GENERAL 2-GD-BT</v>
          </cell>
          <cell r="B32" t="str">
            <v>bGeneral</v>
          </cell>
        </row>
        <row r="33">
          <cell r="A33" t="str">
            <v>GENERAL 2-GD-MT</v>
          </cell>
          <cell r="B33" t="str">
            <v>bGeneral</v>
          </cell>
        </row>
        <row r="34">
          <cell r="A34" t="str">
            <v>GENERAL 2-MD-BT</v>
          </cell>
          <cell r="B34" t="str">
            <v>bGeneral</v>
          </cell>
        </row>
        <row r="35">
          <cell r="A35" t="str">
            <v>GENERAL 2-MD-MT</v>
          </cell>
          <cell r="B35" t="str">
            <v>bGeneral</v>
          </cell>
        </row>
        <row r="36">
          <cell r="A36" t="str">
            <v>GENERAL 2-PD-MT</v>
          </cell>
          <cell r="B36" t="str">
            <v>bGeneral</v>
          </cell>
        </row>
        <row r="37">
          <cell r="A37" t="str">
            <v>GENERAL PD-BT-SISTEMAS AISLADOS</v>
          </cell>
          <cell r="B37" t="str">
            <v>bGeneral</v>
          </cell>
        </row>
        <row r="38">
          <cell r="A38" t="str">
            <v>GRANJEROS-GD-BT</v>
          </cell>
          <cell r="B38" t="str">
            <v>eOtros</v>
          </cell>
        </row>
        <row r="39">
          <cell r="A39" t="str">
            <v>GRANJEROS-GD-MT</v>
          </cell>
          <cell r="B39" t="str">
            <v>eOtros</v>
          </cell>
        </row>
        <row r="40">
          <cell r="A40" t="str">
            <v>GRANJEROS-MD-BT</v>
          </cell>
          <cell r="B40" t="str">
            <v>eOtros</v>
          </cell>
        </row>
        <row r="41">
          <cell r="A41" t="str">
            <v>GRANJEROS-MD-MT</v>
          </cell>
          <cell r="B41" t="str">
            <v>eOtros</v>
          </cell>
        </row>
        <row r="42">
          <cell r="A42" t="str">
            <v>GRANJEROS-PD-BT</v>
          </cell>
          <cell r="B42" t="str">
            <v>eOtros</v>
          </cell>
        </row>
        <row r="43">
          <cell r="A43" t="str">
            <v>GRANJEROS-PD-MT</v>
          </cell>
          <cell r="B43" t="str">
            <v>eOtros</v>
          </cell>
        </row>
        <row r="44">
          <cell r="A44" t="str">
            <v>INDUSTRIAL 1 GD-BT-SISTEMAS AISLADOS</v>
          </cell>
          <cell r="B44" t="str">
            <v>cIndustrial</v>
          </cell>
        </row>
        <row r="45">
          <cell r="A45" t="str">
            <v>INDUSTRIAL 1 GD-MT-SISTEMAS AISLADOS</v>
          </cell>
          <cell r="B45" t="str">
            <v>cIndustrial</v>
          </cell>
        </row>
        <row r="46">
          <cell r="A46" t="str">
            <v>INDUSTRIAL 1-MD-BT</v>
          </cell>
          <cell r="B46" t="str">
            <v>cIndustrial</v>
          </cell>
        </row>
        <row r="47">
          <cell r="A47" t="str">
            <v>INDUSTRIAL 1-MD-MT</v>
          </cell>
          <cell r="B47" t="str">
            <v>cIndustrial</v>
          </cell>
        </row>
        <row r="48">
          <cell r="A48" t="str">
            <v>INDUSTRIAL 1-PD-BT</v>
          </cell>
          <cell r="B48" t="str">
            <v>cIndustrial</v>
          </cell>
        </row>
        <row r="49">
          <cell r="A49" t="str">
            <v>INDUSTRIAL 1-PD-MT</v>
          </cell>
          <cell r="B49" t="str">
            <v>cIndustrial</v>
          </cell>
        </row>
        <row r="50">
          <cell r="A50" t="str">
            <v>INDUSTRIAL 2 GD-BT-SISTEMAS AISLADOS</v>
          </cell>
          <cell r="B50" t="str">
            <v>cIndustrial</v>
          </cell>
        </row>
        <row r="51">
          <cell r="A51" t="str">
            <v>INDUSTRIAL 2 GD-MT-SISTEMAS AISLADOS</v>
          </cell>
          <cell r="B51" t="str">
            <v>cIndustrial</v>
          </cell>
        </row>
        <row r="52">
          <cell r="A52" t="str">
            <v>INDUSTRIAL 2-MD-BT</v>
          </cell>
          <cell r="B52" t="str">
            <v>cIndustrial</v>
          </cell>
        </row>
        <row r="53">
          <cell r="A53" t="str">
            <v>INDUSTRIAL 2-MD-MT</v>
          </cell>
          <cell r="B53" t="str">
            <v>cIndustrial</v>
          </cell>
        </row>
        <row r="54">
          <cell r="A54" t="str">
            <v>MT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DILLERA"/>
      <sheetName val="CHARAGUA"/>
      <sheetName val="CHIQUITOS"/>
      <sheetName val="GERMAN BUSCH"/>
      <sheetName val="LA MISIONES"/>
      <sheetName val="SAN IGNACIO"/>
      <sheetName val="VALLES"/>
      <sheetName val="BDD"/>
      <sheetName val="codigos"/>
      <sheetName val="tabla din"/>
      <sheetName val="datos"/>
    </sheetNames>
    <sheetDataSet>
      <sheetData sheetId="0">
        <row r="1">
          <cell r="A1" t="str">
            <v>AUTORIDAD DE FISCALIZACION Y CONTROL SOCIAL DE ELECTRICIDAD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A29" t="str">
            <v>Domicialiar</v>
          </cell>
          <cell r="B29" t="str">
            <v>aResidencial</v>
          </cell>
        </row>
        <row r="30">
          <cell r="A30" t="str">
            <v>General Menor</v>
          </cell>
          <cell r="B30" t="str">
            <v>bGeneral 1</v>
          </cell>
        </row>
        <row r="31">
          <cell r="A31" t="str">
            <v>General Mayor</v>
          </cell>
          <cell r="B31" t="str">
            <v>cGeneral 2</v>
          </cell>
        </row>
        <row r="32">
          <cell r="A32" t="str">
            <v>Industrial Menor</v>
          </cell>
          <cell r="B32" t="str">
            <v>dIndustrial 1</v>
          </cell>
        </row>
        <row r="33">
          <cell r="A33" t="str">
            <v>Industrial Mayor</v>
          </cell>
          <cell r="B33" t="str">
            <v>eIndustrial 2</v>
          </cell>
        </row>
        <row r="34">
          <cell r="A34" t="str">
            <v>Alumbrado Pub.</v>
          </cell>
          <cell r="B34" t="str">
            <v>fA Publico</v>
          </cell>
        </row>
        <row r="35">
          <cell r="A35" t="str">
            <v>Especial</v>
          </cell>
          <cell r="B35" t="str">
            <v>gOtro</v>
          </cell>
        </row>
        <row r="36">
          <cell r="A36" t="str">
            <v>Fuera de punta</v>
          </cell>
          <cell r="B36" t="str">
            <v>gOtro</v>
          </cell>
        </row>
        <row r="37">
          <cell r="A37" t="str">
            <v>Agua Potable</v>
          </cell>
          <cell r="B37" t="str">
            <v>gOtro</v>
          </cell>
        </row>
      </sheetData>
      <sheetData sheetId="9"/>
      <sheetData sheetId="10">
        <row r="64">
          <cell r="B64">
            <v>1361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1"/>
  <sheetViews>
    <sheetView tabSelected="1" workbookViewId="0"/>
  </sheetViews>
  <sheetFormatPr baseColWidth="10" defaultRowHeight="13.5" x14ac:dyDescent="0.25"/>
  <cols>
    <col min="1" max="1" width="21.42578125" style="2" customWidth="1"/>
    <col min="2" max="6" width="11.42578125" style="2"/>
    <col min="7" max="7" width="11.5703125" style="2" bestFit="1" customWidth="1"/>
    <col min="8" max="13" width="11.42578125" style="2"/>
    <col min="14" max="14" width="14.28515625" style="3" customWidth="1"/>
    <col min="15" max="15" width="4.85546875" style="2" customWidth="1"/>
    <col min="16" max="16" width="24.85546875" style="2" customWidth="1"/>
    <col min="17" max="21" width="11.42578125" style="2"/>
    <col min="22" max="22" width="11.5703125" style="2" bestFit="1" customWidth="1"/>
    <col min="23" max="28" width="11.42578125" style="2"/>
    <col min="29" max="29" width="13.140625" style="3" customWidth="1"/>
    <col min="30" max="16384" width="11.42578125" style="2"/>
  </cols>
  <sheetData>
    <row r="1" spans="1:29" ht="18" x14ac:dyDescent="0.25">
      <c r="A1" s="1" t="s">
        <v>0</v>
      </c>
      <c r="P1" s="1" t="str">
        <f>+A1</f>
        <v>AUTORIDAD DE FISCALIZACION Y CONTROL SOCIAL DE ELECTRICIDAD</v>
      </c>
    </row>
    <row r="2" spans="1:29" ht="9" customHeight="1" x14ac:dyDescent="0.25">
      <c r="A2" s="4"/>
      <c r="P2" s="4"/>
    </row>
    <row r="3" spans="1:29" ht="18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4" t="s">
        <v>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P4" s="4" t="str">
        <f>+A4</f>
        <v>SISTEMA CHIQUITOS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8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P5" s="4" t="str">
        <f>+A5</f>
        <v>ESTADISTICAS GESTION 2013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</row>
    <row r="6" spans="1:29" x14ac:dyDescent="0.25">
      <c r="A6" s="7"/>
      <c r="P6" s="7"/>
    </row>
    <row r="7" spans="1:29" x14ac:dyDescent="0.25">
      <c r="A7" s="3" t="s">
        <v>5</v>
      </c>
      <c r="P7" s="3" t="s">
        <v>5</v>
      </c>
    </row>
    <row r="9" spans="1:29" s="11" customFormat="1" ht="15" customHeight="1" x14ac:dyDescent="0.2">
      <c r="A9" s="8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10" t="s">
        <v>19</v>
      </c>
      <c r="P9" s="8" t="s">
        <v>6</v>
      </c>
      <c r="Q9" s="8" t="s">
        <v>7</v>
      </c>
      <c r="R9" s="9" t="s">
        <v>8</v>
      </c>
      <c r="S9" s="9" t="s">
        <v>9</v>
      </c>
      <c r="T9" s="9" t="s">
        <v>10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10" t="s">
        <v>19</v>
      </c>
    </row>
    <row r="10" spans="1:29" s="11" customFormat="1" ht="15" customHeight="1" x14ac:dyDescent="0.2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P10" s="12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3"/>
    </row>
    <row r="11" spans="1:29" s="11" customFormat="1" ht="15" customHeight="1" x14ac:dyDescent="0.25">
      <c r="A11" s="15" t="s">
        <v>20</v>
      </c>
      <c r="B11" s="57">
        <f>+[1]BDD!AX104</f>
        <v>5192</v>
      </c>
      <c r="C11" s="16">
        <f>+[1]BDD!AY104</f>
        <v>5160</v>
      </c>
      <c r="D11" s="16">
        <f>+[1]BDD!AZ104</f>
        <v>5166</v>
      </c>
      <c r="E11" s="16"/>
      <c r="F11" s="16"/>
      <c r="G11" s="16"/>
      <c r="H11" s="16"/>
      <c r="I11" s="16"/>
      <c r="J11" s="16"/>
      <c r="K11" s="16"/>
      <c r="L11" s="16"/>
      <c r="M11" s="16"/>
      <c r="N11" s="17"/>
      <c r="P11" s="15" t="s">
        <v>20</v>
      </c>
      <c r="Q11" s="57">
        <f>+B11</f>
        <v>5192</v>
      </c>
      <c r="R11" s="16">
        <f t="shared" ref="R11:S15" si="0">+C11</f>
        <v>5160</v>
      </c>
      <c r="S11" s="16">
        <f t="shared" si="0"/>
        <v>5166</v>
      </c>
      <c r="T11" s="16"/>
      <c r="U11" s="16"/>
      <c r="V11" s="16"/>
      <c r="W11" s="16"/>
      <c r="X11" s="16"/>
      <c r="Y11" s="16"/>
      <c r="Z11" s="16"/>
      <c r="AA11" s="16"/>
      <c r="AB11" s="16"/>
      <c r="AC11" s="59"/>
    </row>
    <row r="12" spans="1:29" s="11" customFormat="1" ht="15" customHeight="1" x14ac:dyDescent="0.25">
      <c r="A12" s="15" t="s">
        <v>21</v>
      </c>
      <c r="B12" s="57">
        <f>+[1]BDD!AX105</f>
        <v>890</v>
      </c>
      <c r="C12" s="16">
        <f>+[1]BDD!AY105</f>
        <v>935</v>
      </c>
      <c r="D12" s="16">
        <f>+[1]BDD!AZ105</f>
        <v>944</v>
      </c>
      <c r="E12" s="16"/>
      <c r="F12" s="16"/>
      <c r="G12" s="16"/>
      <c r="H12" s="16"/>
      <c r="I12" s="16"/>
      <c r="J12" s="16"/>
      <c r="K12" s="16"/>
      <c r="L12" s="16"/>
      <c r="M12" s="16"/>
      <c r="N12" s="17"/>
      <c r="P12" s="15" t="s">
        <v>21</v>
      </c>
      <c r="Q12" s="57">
        <f>+B12</f>
        <v>890</v>
      </c>
      <c r="R12" s="16">
        <f t="shared" si="0"/>
        <v>935</v>
      </c>
      <c r="S12" s="16">
        <f t="shared" si="0"/>
        <v>944</v>
      </c>
      <c r="T12" s="16"/>
      <c r="U12" s="16"/>
      <c r="V12" s="16"/>
      <c r="W12" s="16"/>
      <c r="X12" s="16"/>
      <c r="Y12" s="16"/>
      <c r="Z12" s="16"/>
      <c r="AA12" s="16"/>
      <c r="AB12" s="16"/>
      <c r="AC12" s="59"/>
    </row>
    <row r="13" spans="1:29" s="11" customFormat="1" ht="15" customHeight="1" x14ac:dyDescent="0.25">
      <c r="A13" s="15" t="s">
        <v>22</v>
      </c>
      <c r="B13" s="57">
        <f>+[1]BDD!AX106</f>
        <v>11</v>
      </c>
      <c r="C13" s="16">
        <f>+[1]BDD!AY106</f>
        <v>11</v>
      </c>
      <c r="D13" s="16">
        <f>+[1]BDD!AZ106</f>
        <v>11</v>
      </c>
      <c r="E13" s="16"/>
      <c r="F13" s="16"/>
      <c r="G13" s="16"/>
      <c r="H13" s="16"/>
      <c r="I13" s="16"/>
      <c r="J13" s="16"/>
      <c r="K13" s="16"/>
      <c r="L13" s="16"/>
      <c r="M13" s="16"/>
      <c r="N13" s="17"/>
      <c r="P13" s="15" t="s">
        <v>22</v>
      </c>
      <c r="Q13" s="57">
        <f>+B13</f>
        <v>11</v>
      </c>
      <c r="R13" s="16">
        <f t="shared" si="0"/>
        <v>11</v>
      </c>
      <c r="S13" s="16">
        <f t="shared" si="0"/>
        <v>11</v>
      </c>
      <c r="T13" s="16"/>
      <c r="U13" s="16"/>
      <c r="V13" s="16"/>
      <c r="W13" s="16"/>
      <c r="X13" s="16"/>
      <c r="Y13" s="16"/>
      <c r="Z13" s="16"/>
      <c r="AA13" s="16"/>
      <c r="AB13" s="16"/>
      <c r="AC13" s="59"/>
    </row>
    <row r="14" spans="1:29" s="11" customFormat="1" ht="15" customHeight="1" x14ac:dyDescent="0.25">
      <c r="A14" s="15" t="s">
        <v>23</v>
      </c>
      <c r="B14" s="57">
        <f>+[1]BDD!AX107</f>
        <v>2</v>
      </c>
      <c r="C14" s="16">
        <f>+[1]BDD!AY107</f>
        <v>2</v>
      </c>
      <c r="D14" s="16">
        <f>+[1]BDD!AZ107</f>
        <v>2</v>
      </c>
      <c r="E14" s="16"/>
      <c r="F14" s="16"/>
      <c r="G14" s="16"/>
      <c r="H14" s="16"/>
      <c r="I14" s="16"/>
      <c r="J14" s="16"/>
      <c r="K14" s="16"/>
      <c r="L14" s="16"/>
      <c r="M14" s="16"/>
      <c r="N14" s="17"/>
      <c r="P14" s="15" t="s">
        <v>23</v>
      </c>
      <c r="Q14" s="57">
        <f>+B14</f>
        <v>2</v>
      </c>
      <c r="R14" s="16">
        <f t="shared" si="0"/>
        <v>2</v>
      </c>
      <c r="S14" s="16">
        <f t="shared" si="0"/>
        <v>2</v>
      </c>
      <c r="T14" s="16"/>
      <c r="U14" s="16"/>
      <c r="V14" s="16"/>
      <c r="W14" s="16"/>
      <c r="X14" s="16"/>
      <c r="Y14" s="16"/>
      <c r="Z14" s="16"/>
      <c r="AA14" s="16"/>
      <c r="AB14" s="16"/>
      <c r="AC14" s="59"/>
    </row>
    <row r="15" spans="1:29" s="18" customFormat="1" ht="15" customHeight="1" x14ac:dyDescent="0.25">
      <c r="A15" s="15" t="s">
        <v>24</v>
      </c>
      <c r="B15" s="57">
        <f>+[1]BDD!AX108</f>
        <v>31</v>
      </c>
      <c r="C15" s="16">
        <f>+[1]BDD!AY108</f>
        <v>30</v>
      </c>
      <c r="D15" s="16">
        <f>+[1]BDD!AZ108</f>
        <v>30</v>
      </c>
      <c r="E15" s="16"/>
      <c r="F15" s="16"/>
      <c r="G15" s="16"/>
      <c r="H15" s="16"/>
      <c r="I15" s="16"/>
      <c r="J15" s="16"/>
      <c r="K15" s="16"/>
      <c r="L15" s="16"/>
      <c r="M15" s="16"/>
      <c r="N15" s="17"/>
      <c r="P15" s="15" t="s">
        <v>24</v>
      </c>
      <c r="Q15" s="57">
        <f>+B15</f>
        <v>31</v>
      </c>
      <c r="R15" s="16">
        <f t="shared" si="0"/>
        <v>30</v>
      </c>
      <c r="S15" s="16">
        <f t="shared" si="0"/>
        <v>30</v>
      </c>
      <c r="T15" s="16"/>
      <c r="U15" s="16"/>
      <c r="V15" s="16"/>
      <c r="W15" s="16"/>
      <c r="X15" s="16"/>
      <c r="Y15" s="16"/>
      <c r="Z15" s="16"/>
      <c r="AA15" s="16"/>
      <c r="AB15" s="16"/>
      <c r="AC15" s="59"/>
    </row>
    <row r="16" spans="1:29" s="11" customFormat="1" ht="15" customHeight="1" x14ac:dyDescent="0.2">
      <c r="A16" s="19" t="s">
        <v>19</v>
      </c>
      <c r="B16" s="58">
        <f t="shared" ref="B16:D16" si="1">SUM(B11:B15)</f>
        <v>6126</v>
      </c>
      <c r="C16" s="20">
        <f t="shared" si="1"/>
        <v>6138</v>
      </c>
      <c r="D16" s="20">
        <f t="shared" si="1"/>
        <v>6153</v>
      </c>
      <c r="E16" s="20"/>
      <c r="F16" s="20"/>
      <c r="G16" s="20"/>
      <c r="H16" s="20"/>
      <c r="I16" s="20"/>
      <c r="J16" s="20"/>
      <c r="K16" s="20"/>
      <c r="L16" s="20"/>
      <c r="M16" s="20"/>
      <c r="N16" s="21"/>
      <c r="P16" s="19" t="s">
        <v>19</v>
      </c>
      <c r="Q16" s="58">
        <f t="shared" ref="Q16:S16" si="2">SUM(Q11:Q15)</f>
        <v>6126</v>
      </c>
      <c r="R16" s="20">
        <f t="shared" si="2"/>
        <v>6138</v>
      </c>
      <c r="S16" s="20">
        <f t="shared" si="2"/>
        <v>6153</v>
      </c>
      <c r="T16" s="20"/>
      <c r="U16" s="20"/>
      <c r="V16" s="20"/>
      <c r="W16" s="20"/>
      <c r="X16" s="20"/>
      <c r="Y16" s="20"/>
      <c r="Z16" s="20"/>
      <c r="AA16" s="20"/>
      <c r="AB16" s="20"/>
      <c r="AC16" s="21"/>
    </row>
    <row r="17" spans="1:29" s="11" customFormat="1" ht="15" customHeight="1" x14ac:dyDescent="0.25">
      <c r="A17" s="2"/>
      <c r="B17" s="2"/>
      <c r="C17" s="2"/>
      <c r="D17" s="2"/>
      <c r="E17" s="2"/>
      <c r="F17" s="2"/>
      <c r="G17" s="22"/>
      <c r="H17" s="22"/>
      <c r="I17" s="2"/>
      <c r="J17" s="2"/>
      <c r="K17" s="2"/>
      <c r="L17" s="2"/>
      <c r="M17" s="2"/>
      <c r="N17" s="3"/>
      <c r="P17" s="2"/>
      <c r="Q17" s="2"/>
      <c r="R17" s="2"/>
      <c r="S17" s="2"/>
      <c r="T17" s="2"/>
      <c r="U17" s="2"/>
      <c r="V17" s="22"/>
      <c r="W17" s="22"/>
      <c r="X17" s="2"/>
      <c r="Y17" s="2"/>
      <c r="Z17" s="2"/>
      <c r="AA17" s="2"/>
      <c r="AB17" s="2"/>
      <c r="AC17" s="3"/>
    </row>
    <row r="18" spans="1:29" s="11" customFormat="1" ht="15" customHeight="1" x14ac:dyDescent="0.25">
      <c r="A18" s="3" t="s">
        <v>25</v>
      </c>
      <c r="B18" s="2"/>
      <c r="C18" s="2"/>
      <c r="D18" s="2"/>
      <c r="E18" s="2"/>
      <c r="F18" s="2"/>
      <c r="G18" s="22"/>
      <c r="H18" s="22"/>
      <c r="I18" s="2"/>
      <c r="J18" s="2"/>
      <c r="K18" s="2"/>
      <c r="L18" s="2"/>
      <c r="M18" s="2"/>
      <c r="N18" s="3"/>
      <c r="P18" s="3" t="s">
        <v>25</v>
      </c>
      <c r="Q18" s="2"/>
      <c r="R18" s="2"/>
      <c r="S18" s="2"/>
      <c r="T18" s="2"/>
      <c r="U18" s="2"/>
      <c r="V18" s="22"/>
      <c r="W18" s="22"/>
      <c r="X18" s="2"/>
      <c r="Y18" s="2"/>
      <c r="Z18" s="2"/>
      <c r="AA18" s="2"/>
      <c r="AB18" s="2"/>
      <c r="AC18" s="3"/>
    </row>
    <row r="19" spans="1:29" s="11" customFormat="1" ht="15" customHeight="1" x14ac:dyDescent="0.25">
      <c r="A19" s="2"/>
      <c r="B19" s="2"/>
      <c r="C19" s="2"/>
      <c r="D19" s="2"/>
      <c r="E19" s="2"/>
      <c r="F19" s="2"/>
      <c r="G19" s="22"/>
      <c r="H19" s="22"/>
      <c r="I19" s="2"/>
      <c r="J19" s="2"/>
      <c r="K19" s="2"/>
      <c r="L19" s="2"/>
      <c r="M19" s="2"/>
      <c r="N19" s="3"/>
      <c r="P19" s="2"/>
      <c r="Q19" s="2"/>
      <c r="R19" s="2"/>
      <c r="S19" s="2"/>
      <c r="T19" s="2"/>
      <c r="U19" s="2"/>
      <c r="V19" s="22"/>
      <c r="W19" s="22"/>
      <c r="X19" s="2"/>
      <c r="Y19" s="2"/>
      <c r="Z19" s="2"/>
      <c r="AA19" s="2"/>
      <c r="AB19" s="2"/>
      <c r="AC19" s="3"/>
    </row>
    <row r="20" spans="1:29" s="11" customFormat="1" ht="15" customHeight="1" x14ac:dyDescent="0.2">
      <c r="A20" s="8" t="s">
        <v>6</v>
      </c>
      <c r="B20" s="8" t="s">
        <v>7</v>
      </c>
      <c r="C20" s="9" t="s">
        <v>8</v>
      </c>
      <c r="D20" s="9" t="s">
        <v>9</v>
      </c>
      <c r="E20" s="9" t="s">
        <v>10</v>
      </c>
      <c r="F20" s="9" t="s">
        <v>11</v>
      </c>
      <c r="G20" s="9" t="s">
        <v>12</v>
      </c>
      <c r="H20" s="9" t="s">
        <v>13</v>
      </c>
      <c r="I20" s="9" t="s">
        <v>14</v>
      </c>
      <c r="J20" s="9" t="s">
        <v>15</v>
      </c>
      <c r="K20" s="9" t="s">
        <v>16</v>
      </c>
      <c r="L20" s="9" t="s">
        <v>17</v>
      </c>
      <c r="M20" s="9" t="s">
        <v>18</v>
      </c>
      <c r="N20" s="10" t="s">
        <v>19</v>
      </c>
      <c r="P20" s="8" t="s">
        <v>6</v>
      </c>
      <c r="Q20" s="8" t="s">
        <v>7</v>
      </c>
      <c r="R20" s="9" t="s">
        <v>8</v>
      </c>
      <c r="S20" s="9" t="s">
        <v>9</v>
      </c>
      <c r="T20" s="9" t="s">
        <v>10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10" t="s">
        <v>19</v>
      </c>
    </row>
    <row r="21" spans="1:29" s="11" customFormat="1" ht="15" customHeight="1" x14ac:dyDescent="0.2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3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3"/>
    </row>
    <row r="22" spans="1:29" s="11" customFormat="1" ht="15" customHeight="1" x14ac:dyDescent="0.25">
      <c r="A22" s="15" t="s">
        <v>20</v>
      </c>
      <c r="B22" s="52">
        <f>+[1]BDD!AX110</f>
        <v>611.85299999999995</v>
      </c>
      <c r="C22" s="24">
        <f>+[1]BDD!AY110</f>
        <v>607.476</v>
      </c>
      <c r="D22" s="24">
        <f>+[1]BDD!AZ110</f>
        <v>583.0329999999999</v>
      </c>
      <c r="E22" s="24"/>
      <c r="F22" s="24"/>
      <c r="G22" s="24"/>
      <c r="H22" s="24"/>
      <c r="I22" s="24"/>
      <c r="J22" s="24"/>
      <c r="K22" s="24"/>
      <c r="L22" s="24"/>
      <c r="M22" s="24"/>
      <c r="N22" s="25">
        <f>SUM(B22:M22)</f>
        <v>1802.3619999999999</v>
      </c>
      <c r="P22" s="15" t="s">
        <v>20</v>
      </c>
      <c r="Q22" s="52">
        <f>+B22</f>
        <v>611.85299999999995</v>
      </c>
      <c r="R22" s="24">
        <f t="shared" ref="R22:S26" si="3">+C22</f>
        <v>607.476</v>
      </c>
      <c r="S22" s="24">
        <f t="shared" si="3"/>
        <v>583.0329999999999</v>
      </c>
      <c r="T22" s="24"/>
      <c r="U22" s="24"/>
      <c r="V22" s="24"/>
      <c r="W22" s="24"/>
      <c r="X22" s="24"/>
      <c r="Y22" s="24"/>
      <c r="Z22" s="24"/>
      <c r="AA22" s="24"/>
      <c r="AB22" s="24"/>
      <c r="AC22" s="25">
        <f>SUM(Q22:AB22)</f>
        <v>1802.3619999999999</v>
      </c>
    </row>
    <row r="23" spans="1:29" s="11" customFormat="1" ht="15" customHeight="1" x14ac:dyDescent="0.25">
      <c r="A23" s="15" t="s">
        <v>21</v>
      </c>
      <c r="B23" s="52">
        <f>+[1]BDD!AX111</f>
        <v>389.94200000000001</v>
      </c>
      <c r="C23" s="24">
        <f>+[1]BDD!AY111</f>
        <v>412.50799999999998</v>
      </c>
      <c r="D23" s="24">
        <f>+[1]BDD!AZ111</f>
        <v>381.82</v>
      </c>
      <c r="E23" s="24"/>
      <c r="F23" s="24"/>
      <c r="G23" s="24"/>
      <c r="H23" s="24"/>
      <c r="I23" s="24"/>
      <c r="J23" s="24"/>
      <c r="K23" s="24"/>
      <c r="L23" s="24"/>
      <c r="M23" s="24"/>
      <c r="N23" s="25">
        <f>SUM(B23:M23)</f>
        <v>1184.27</v>
      </c>
      <c r="P23" s="15" t="s">
        <v>21</v>
      </c>
      <c r="Q23" s="52">
        <f>+B23</f>
        <v>389.94200000000001</v>
      </c>
      <c r="R23" s="24">
        <f t="shared" si="3"/>
        <v>412.50799999999998</v>
      </c>
      <c r="S23" s="24">
        <f t="shared" si="3"/>
        <v>381.82</v>
      </c>
      <c r="T23" s="24"/>
      <c r="U23" s="24"/>
      <c r="V23" s="24"/>
      <c r="W23" s="24"/>
      <c r="X23" s="24"/>
      <c r="Y23" s="24"/>
      <c r="Z23" s="24"/>
      <c r="AA23" s="24"/>
      <c r="AB23" s="24"/>
      <c r="AC23" s="25">
        <f>SUM(Q23:AB23)</f>
        <v>1184.27</v>
      </c>
    </row>
    <row r="24" spans="1:29" s="11" customFormat="1" ht="15" customHeight="1" x14ac:dyDescent="0.25">
      <c r="A24" s="15" t="s">
        <v>22</v>
      </c>
      <c r="B24" s="52">
        <f>+[1]BDD!AX112</f>
        <v>56.466999999999999</v>
      </c>
      <c r="C24" s="24">
        <f>+[1]BDD!AY112</f>
        <v>61.605000000000004</v>
      </c>
      <c r="D24" s="24">
        <f>+[1]BDD!AZ112</f>
        <v>63.652999999999999</v>
      </c>
      <c r="E24" s="24"/>
      <c r="F24" s="24"/>
      <c r="G24" s="24"/>
      <c r="H24" s="24"/>
      <c r="I24" s="24"/>
      <c r="J24" s="24"/>
      <c r="K24" s="24"/>
      <c r="L24" s="24"/>
      <c r="M24" s="24"/>
      <c r="N24" s="25">
        <f>SUM(B24:M24)</f>
        <v>181.72499999999999</v>
      </c>
      <c r="P24" s="15" t="s">
        <v>22</v>
      </c>
      <c r="Q24" s="52">
        <f>+B24</f>
        <v>56.466999999999999</v>
      </c>
      <c r="R24" s="24">
        <f t="shared" si="3"/>
        <v>61.605000000000004</v>
      </c>
      <c r="S24" s="24">
        <f t="shared" si="3"/>
        <v>63.652999999999999</v>
      </c>
      <c r="T24" s="24"/>
      <c r="U24" s="24"/>
      <c r="V24" s="24"/>
      <c r="W24" s="24"/>
      <c r="X24" s="24"/>
      <c r="Y24" s="24"/>
      <c r="Z24" s="24"/>
      <c r="AA24" s="24"/>
      <c r="AB24" s="24"/>
      <c r="AC24" s="25">
        <f>SUM(Q24:AB24)</f>
        <v>181.72499999999999</v>
      </c>
    </row>
    <row r="25" spans="1:29" s="18" customFormat="1" ht="15" customHeight="1" x14ac:dyDescent="0.25">
      <c r="A25" s="15" t="s">
        <v>23</v>
      </c>
      <c r="B25" s="52">
        <f>+[1]BDD!AX113</f>
        <v>89.801999999999992</v>
      </c>
      <c r="C25" s="24">
        <f>+[1]BDD!AY113</f>
        <v>81.266999999999996</v>
      </c>
      <c r="D25" s="24">
        <f>+[1]BDD!AZ113</f>
        <v>89.801999999999992</v>
      </c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260.87099999999998</v>
      </c>
      <c r="P25" s="15" t="s">
        <v>23</v>
      </c>
      <c r="Q25" s="52">
        <f>+B25</f>
        <v>89.801999999999992</v>
      </c>
      <c r="R25" s="24">
        <f t="shared" si="3"/>
        <v>81.266999999999996</v>
      </c>
      <c r="S25" s="24">
        <f t="shared" si="3"/>
        <v>89.801999999999992</v>
      </c>
      <c r="T25" s="24"/>
      <c r="U25" s="24"/>
      <c r="V25" s="24"/>
      <c r="W25" s="24"/>
      <c r="X25" s="24"/>
      <c r="Y25" s="24"/>
      <c r="Z25" s="24"/>
      <c r="AA25" s="24"/>
      <c r="AB25" s="24"/>
      <c r="AC25" s="25">
        <f>SUM(Q25:AB25)</f>
        <v>260.87099999999998</v>
      </c>
    </row>
    <row r="26" spans="1:29" s="11" customFormat="1" ht="15" customHeight="1" x14ac:dyDescent="0.25">
      <c r="A26" s="15" t="s">
        <v>24</v>
      </c>
      <c r="B26" s="52">
        <f>+[1]BDD!AX114</f>
        <v>36.876000000000005</v>
      </c>
      <c r="C26" s="24">
        <f>+[1]BDD!AY114</f>
        <v>38.638999999999996</v>
      </c>
      <c r="D26" s="24">
        <f>+[1]BDD!AZ114</f>
        <v>35.122999999999998</v>
      </c>
      <c r="E26" s="24"/>
      <c r="F26" s="24"/>
      <c r="G26" s="24"/>
      <c r="H26" s="24"/>
      <c r="I26" s="24"/>
      <c r="J26" s="24"/>
      <c r="K26" s="24"/>
      <c r="L26" s="24"/>
      <c r="M26" s="24"/>
      <c r="N26" s="26">
        <f>SUM(B26:M26)</f>
        <v>110.63800000000001</v>
      </c>
      <c r="P26" s="15" t="s">
        <v>24</v>
      </c>
      <c r="Q26" s="52">
        <f>+B26</f>
        <v>36.876000000000005</v>
      </c>
      <c r="R26" s="24">
        <f t="shared" si="3"/>
        <v>38.638999999999996</v>
      </c>
      <c r="S26" s="24">
        <f t="shared" si="3"/>
        <v>35.122999999999998</v>
      </c>
      <c r="T26" s="24"/>
      <c r="U26" s="24"/>
      <c r="V26" s="24"/>
      <c r="W26" s="24"/>
      <c r="X26" s="24"/>
      <c r="Y26" s="24"/>
      <c r="Z26" s="24"/>
      <c r="AA26" s="24"/>
      <c r="AB26" s="24"/>
      <c r="AC26" s="26">
        <f>SUM(Q26:AB26)</f>
        <v>110.63800000000001</v>
      </c>
    </row>
    <row r="27" spans="1:29" s="11" customFormat="1" ht="15" customHeight="1" x14ac:dyDescent="0.2">
      <c r="A27" s="19" t="s">
        <v>19</v>
      </c>
      <c r="B27" s="54">
        <f t="shared" ref="B27:N27" si="4">SUM(B22:B26)</f>
        <v>1184.9399999999998</v>
      </c>
      <c r="C27" s="27">
        <f t="shared" si="4"/>
        <v>1201.4949999999999</v>
      </c>
      <c r="D27" s="27">
        <f t="shared" si="4"/>
        <v>1153.4309999999998</v>
      </c>
      <c r="E27" s="27"/>
      <c r="F27" s="27"/>
      <c r="G27" s="27"/>
      <c r="H27" s="27"/>
      <c r="I27" s="27"/>
      <c r="J27" s="27"/>
      <c r="K27" s="27"/>
      <c r="L27" s="27"/>
      <c r="M27" s="27"/>
      <c r="N27" s="26">
        <f t="shared" si="4"/>
        <v>3539.8659999999995</v>
      </c>
      <c r="P27" s="19" t="s">
        <v>19</v>
      </c>
      <c r="Q27" s="54">
        <f t="shared" ref="Q27:AC27" si="5">SUM(Q22:Q26)</f>
        <v>1184.9399999999998</v>
      </c>
      <c r="R27" s="27">
        <f t="shared" si="5"/>
        <v>1201.4949999999999</v>
      </c>
      <c r="S27" s="27">
        <f t="shared" si="5"/>
        <v>1153.4309999999998</v>
      </c>
      <c r="T27" s="27"/>
      <c r="U27" s="27"/>
      <c r="V27" s="27"/>
      <c r="W27" s="27"/>
      <c r="X27" s="27"/>
      <c r="Y27" s="27"/>
      <c r="Z27" s="27"/>
      <c r="AA27" s="27"/>
      <c r="AB27" s="27"/>
      <c r="AC27" s="26">
        <f t="shared" si="5"/>
        <v>3539.8659999999995</v>
      </c>
    </row>
    <row r="28" spans="1:29" s="11" customFormat="1" ht="15" customHeight="1" x14ac:dyDescent="0.25">
      <c r="A28" s="2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30"/>
      <c r="P28" s="2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8"/>
      <c r="AB28" s="28"/>
      <c r="AC28" s="30"/>
    </row>
    <row r="29" spans="1:29" s="11" customFormat="1" ht="15" customHeight="1" x14ac:dyDescent="0.25">
      <c r="A29" s="3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0"/>
      <c r="P29" s="3" t="s">
        <v>26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0"/>
    </row>
    <row r="30" spans="1:29" s="11" customFormat="1" ht="15" customHeight="1" x14ac:dyDescent="0.25">
      <c r="A30" s="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P30" s="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0"/>
    </row>
    <row r="31" spans="1:29" s="11" customFormat="1" ht="15" customHeight="1" x14ac:dyDescent="0.2">
      <c r="A31" s="8" t="s">
        <v>6</v>
      </c>
      <c r="B31" s="8" t="s">
        <v>7</v>
      </c>
      <c r="C31" s="9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9" t="s">
        <v>14</v>
      </c>
      <c r="J31" s="9" t="s">
        <v>15</v>
      </c>
      <c r="K31" s="9" t="s">
        <v>16</v>
      </c>
      <c r="L31" s="9" t="s">
        <v>17</v>
      </c>
      <c r="M31" s="9" t="s">
        <v>18</v>
      </c>
      <c r="N31" s="31" t="s">
        <v>19</v>
      </c>
      <c r="O31" s="32"/>
      <c r="P31" s="8" t="s">
        <v>6</v>
      </c>
      <c r="Q31" s="8" t="s">
        <v>7</v>
      </c>
      <c r="R31" s="9" t="s">
        <v>8</v>
      </c>
      <c r="S31" s="9" t="s">
        <v>9</v>
      </c>
      <c r="T31" s="9" t="s">
        <v>10</v>
      </c>
      <c r="U31" s="9" t="s">
        <v>11</v>
      </c>
      <c r="V31" s="9" t="s">
        <v>12</v>
      </c>
      <c r="W31" s="9" t="s">
        <v>13</v>
      </c>
      <c r="X31" s="9" t="s">
        <v>14</v>
      </c>
      <c r="Y31" s="9" t="s">
        <v>15</v>
      </c>
      <c r="Z31" s="9" t="s">
        <v>16</v>
      </c>
      <c r="AA31" s="9" t="s">
        <v>17</v>
      </c>
      <c r="AB31" s="9" t="s">
        <v>18</v>
      </c>
      <c r="AC31" s="31" t="s">
        <v>19</v>
      </c>
    </row>
    <row r="32" spans="1:29" s="11" customFormat="1" ht="15" customHeight="1" x14ac:dyDescent="0.2">
      <c r="A32" s="12"/>
      <c r="B32" s="4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2"/>
      <c r="P32" s="12"/>
      <c r="Q32" s="49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s="11" customFormat="1" ht="15" customHeight="1" x14ac:dyDescent="0.25">
      <c r="A33" s="15" t="s">
        <v>20</v>
      </c>
      <c r="B33" s="52">
        <f>[1]BDD!AX116/1000/0.87</f>
        <v>362.50014942528742</v>
      </c>
      <c r="C33" s="24">
        <f>[1]BDD!AY116/1000/0.87</f>
        <v>360.44833333333327</v>
      </c>
      <c r="D33" s="24">
        <f>[1]BDD!AZ116/1000/0.87</f>
        <v>345.73760919540229</v>
      </c>
      <c r="E33" s="24"/>
      <c r="F33" s="24"/>
      <c r="G33" s="24"/>
      <c r="H33" s="24"/>
      <c r="I33" s="24"/>
      <c r="J33" s="24"/>
      <c r="K33" s="24"/>
      <c r="L33" s="24"/>
      <c r="M33" s="24"/>
      <c r="N33" s="25">
        <f>SUM(B33:M33)</f>
        <v>1068.6860919540229</v>
      </c>
      <c r="O33" s="32"/>
      <c r="P33" s="15" t="s">
        <v>20</v>
      </c>
      <c r="Q33" s="52">
        <f>+B33*0.87</f>
        <v>315.37513000000007</v>
      </c>
      <c r="R33" s="24">
        <f t="shared" ref="R33:S37" si="6">+C33*0.87</f>
        <v>313.59004999999996</v>
      </c>
      <c r="S33" s="24">
        <f t="shared" si="6"/>
        <v>300.79172</v>
      </c>
      <c r="T33" s="24"/>
      <c r="U33" s="24"/>
      <c r="V33" s="24"/>
      <c r="W33" s="24"/>
      <c r="X33" s="24"/>
      <c r="Y33" s="24"/>
      <c r="Z33" s="24"/>
      <c r="AA33" s="24"/>
      <c r="AB33" s="24"/>
      <c r="AC33" s="25">
        <f>SUM(Q33:AB33)</f>
        <v>929.75690000000009</v>
      </c>
    </row>
    <row r="34" spans="1:29" s="11" customFormat="1" ht="15" customHeight="1" x14ac:dyDescent="0.25">
      <c r="A34" s="15" t="s">
        <v>21</v>
      </c>
      <c r="B34" s="52">
        <f>[1]BDD!AX117/1000/0.87</f>
        <v>397.36766666666693</v>
      </c>
      <c r="C34" s="24">
        <f>[1]BDD!AY117/1000/0.87</f>
        <v>421.05756321839084</v>
      </c>
      <c r="D34" s="24">
        <f>[1]BDD!AZ117/1000/0.87</f>
        <v>392.46485057471261</v>
      </c>
      <c r="E34" s="24"/>
      <c r="F34" s="24"/>
      <c r="G34" s="24"/>
      <c r="H34" s="24"/>
      <c r="I34" s="24"/>
      <c r="J34" s="24"/>
      <c r="K34" s="24"/>
      <c r="L34" s="24"/>
      <c r="M34" s="24"/>
      <c r="N34" s="25">
        <f>SUM(B34:M34)</f>
        <v>1210.8900804597704</v>
      </c>
      <c r="O34" s="32"/>
      <c r="P34" s="15" t="s">
        <v>21</v>
      </c>
      <c r="Q34" s="52">
        <f t="shared" ref="Q34:Q37" si="7">+B34*0.87</f>
        <v>345.70987000000025</v>
      </c>
      <c r="R34" s="24">
        <f t="shared" si="6"/>
        <v>366.32008000000002</v>
      </c>
      <c r="S34" s="24">
        <f t="shared" si="6"/>
        <v>341.44441999999998</v>
      </c>
      <c r="T34" s="24"/>
      <c r="U34" s="24"/>
      <c r="V34" s="24"/>
      <c r="W34" s="24"/>
      <c r="X34" s="24"/>
      <c r="Y34" s="24"/>
      <c r="Z34" s="24"/>
      <c r="AA34" s="24"/>
      <c r="AB34" s="24"/>
      <c r="AC34" s="25">
        <f>SUM(Q34:AB34)</f>
        <v>1053.4743700000004</v>
      </c>
    </row>
    <row r="35" spans="1:29" s="18" customFormat="1" ht="15" customHeight="1" x14ac:dyDescent="0.25">
      <c r="A35" s="15" t="s">
        <v>22</v>
      </c>
      <c r="B35" s="52">
        <f>[1]BDD!AX118/1000/0.87</f>
        <v>46.432954022988504</v>
      </c>
      <c r="C35" s="24">
        <f>[1]BDD!AY118/1000/0.87</f>
        <v>49.567390804597707</v>
      </c>
      <c r="D35" s="24">
        <f>[1]BDD!AZ118/1000/0.87</f>
        <v>49.118793103448283</v>
      </c>
      <c r="E35" s="24"/>
      <c r="F35" s="24"/>
      <c r="G35" s="24"/>
      <c r="H35" s="24"/>
      <c r="I35" s="24"/>
      <c r="J35" s="24"/>
      <c r="K35" s="24"/>
      <c r="L35" s="24"/>
      <c r="M35" s="24"/>
      <c r="N35" s="25">
        <f>SUM(B35:M35)</f>
        <v>145.11913793103452</v>
      </c>
      <c r="O35" s="35"/>
      <c r="P35" s="15" t="s">
        <v>22</v>
      </c>
      <c r="Q35" s="52">
        <f t="shared" si="7"/>
        <v>40.39667</v>
      </c>
      <c r="R35" s="24">
        <f t="shared" si="6"/>
        <v>43.123630000000006</v>
      </c>
      <c r="S35" s="24">
        <f t="shared" si="6"/>
        <v>42.733350000000009</v>
      </c>
      <c r="T35" s="24"/>
      <c r="U35" s="24"/>
      <c r="V35" s="24"/>
      <c r="W35" s="24"/>
      <c r="X35" s="24"/>
      <c r="Y35" s="24"/>
      <c r="Z35" s="24"/>
      <c r="AA35" s="24"/>
      <c r="AB35" s="24"/>
      <c r="AC35" s="25">
        <f>SUM(Q35:AB35)</f>
        <v>126.25365000000002</v>
      </c>
    </row>
    <row r="36" spans="1:29" s="11" customFormat="1" ht="15" customHeight="1" x14ac:dyDescent="0.25">
      <c r="A36" s="15" t="s">
        <v>23</v>
      </c>
      <c r="B36" s="52">
        <f>[1]BDD!AX119/1000/0.87</f>
        <v>75.16429885057471</v>
      </c>
      <c r="C36" s="24">
        <f>[1]BDD!AY119/1000/0.87</f>
        <v>68.183011494252881</v>
      </c>
      <c r="D36" s="24">
        <f>[1]BDD!AZ119/1000/0.87</f>
        <v>75.523494252873562</v>
      </c>
      <c r="E36" s="24"/>
      <c r="F36" s="24"/>
      <c r="G36" s="24"/>
      <c r="H36" s="24"/>
      <c r="I36" s="24"/>
      <c r="J36" s="24"/>
      <c r="K36" s="24"/>
      <c r="L36" s="24"/>
      <c r="M36" s="24"/>
      <c r="N36" s="25">
        <f>SUM(B36:M36)</f>
        <v>218.87080459770112</v>
      </c>
      <c r="P36" s="15" t="s">
        <v>23</v>
      </c>
      <c r="Q36" s="52">
        <f t="shared" si="7"/>
        <v>65.392939999999996</v>
      </c>
      <c r="R36" s="24">
        <f t="shared" si="6"/>
        <v>59.319220000000008</v>
      </c>
      <c r="S36" s="24">
        <f t="shared" si="6"/>
        <v>65.705439999999996</v>
      </c>
      <c r="T36" s="24"/>
      <c r="U36" s="24"/>
      <c r="V36" s="24"/>
      <c r="W36" s="24"/>
      <c r="X36" s="24"/>
      <c r="Y36" s="24"/>
      <c r="Z36" s="24"/>
      <c r="AA36" s="24"/>
      <c r="AB36" s="24"/>
      <c r="AC36" s="25">
        <f>SUM(Q36:AB36)</f>
        <v>190.41759999999999</v>
      </c>
    </row>
    <row r="37" spans="1:29" s="11" customFormat="1" ht="15" customHeight="1" x14ac:dyDescent="0.25">
      <c r="A37" s="15" t="s">
        <v>24</v>
      </c>
      <c r="B37" s="52">
        <f>[1]BDD!AX120/1000/0.87</f>
        <v>19.068367816091953</v>
      </c>
      <c r="C37" s="24">
        <f>[1]BDD!AY120/1000/0.87</f>
        <v>19.752804597701147</v>
      </c>
      <c r="D37" s="24">
        <f>[1]BDD!AZ120/1000/0.87</f>
        <v>18.405402298850575</v>
      </c>
      <c r="E37" s="24"/>
      <c r="F37" s="24"/>
      <c r="G37" s="24"/>
      <c r="H37" s="24"/>
      <c r="I37" s="24"/>
      <c r="J37" s="24"/>
      <c r="K37" s="24"/>
      <c r="L37" s="24"/>
      <c r="M37" s="24"/>
      <c r="N37" s="26">
        <f>SUM(B37:M37)</f>
        <v>57.226574712643675</v>
      </c>
      <c r="P37" s="15" t="s">
        <v>24</v>
      </c>
      <c r="Q37" s="52">
        <f t="shared" si="7"/>
        <v>16.589479999999998</v>
      </c>
      <c r="R37" s="24">
        <f t="shared" si="6"/>
        <v>17.184939999999997</v>
      </c>
      <c r="S37" s="24">
        <f t="shared" si="6"/>
        <v>16.012699999999999</v>
      </c>
      <c r="T37" s="24"/>
      <c r="U37" s="24"/>
      <c r="V37" s="24"/>
      <c r="W37" s="24"/>
      <c r="X37" s="24"/>
      <c r="Y37" s="24"/>
      <c r="Z37" s="24"/>
      <c r="AA37" s="24"/>
      <c r="AB37" s="24"/>
      <c r="AC37" s="26">
        <f>SUM(Q37:AB37)</f>
        <v>49.787119999999987</v>
      </c>
    </row>
    <row r="38" spans="1:29" s="11" customFormat="1" ht="15" customHeight="1" x14ac:dyDescent="0.2">
      <c r="A38" s="19" t="s">
        <v>19</v>
      </c>
      <c r="B38" s="51">
        <f t="shared" ref="B38:N38" si="8">SUM(B33:B37)</f>
        <v>900.53343678160957</v>
      </c>
      <c r="C38" s="36">
        <f t="shared" si="8"/>
        <v>919.00910344827594</v>
      </c>
      <c r="D38" s="36">
        <f t="shared" si="8"/>
        <v>881.25014942528742</v>
      </c>
      <c r="E38" s="36"/>
      <c r="F38" s="36"/>
      <c r="G38" s="36"/>
      <c r="H38" s="36"/>
      <c r="I38" s="36"/>
      <c r="J38" s="36"/>
      <c r="K38" s="36"/>
      <c r="L38" s="36"/>
      <c r="M38" s="36"/>
      <c r="N38" s="26">
        <f t="shared" si="8"/>
        <v>2700.7926896551721</v>
      </c>
      <c r="P38" s="19" t="s">
        <v>19</v>
      </c>
      <c r="Q38" s="51">
        <f t="shared" ref="Q38:AC38" si="9">SUM(Q33:Q37)</f>
        <v>783.46409000000017</v>
      </c>
      <c r="R38" s="36">
        <f t="shared" si="9"/>
        <v>799.53791999999999</v>
      </c>
      <c r="S38" s="36">
        <f t="shared" si="9"/>
        <v>766.6876299999999</v>
      </c>
      <c r="T38" s="36"/>
      <c r="U38" s="36"/>
      <c r="V38" s="36"/>
      <c r="W38" s="36"/>
      <c r="X38" s="36"/>
      <c r="Y38" s="36"/>
      <c r="Z38" s="36"/>
      <c r="AA38" s="36"/>
      <c r="AB38" s="36"/>
      <c r="AC38" s="60">
        <f t="shared" si="9"/>
        <v>2349.6896400000005</v>
      </c>
    </row>
    <row r="39" spans="1:29" s="11" customFormat="1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7">
        <f>+AC38/0.87</f>
        <v>2700.792689655173</v>
      </c>
    </row>
    <row r="40" spans="1:29" s="11" customFormat="1" ht="15" customHeight="1" x14ac:dyDescent="0.25">
      <c r="A40" s="3" t="s">
        <v>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0"/>
      <c r="P40" s="3" t="s">
        <v>27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30"/>
    </row>
    <row r="41" spans="1:29" s="11" customFormat="1" ht="15" customHeight="1" x14ac:dyDescent="0.25">
      <c r="A41" s="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0"/>
      <c r="P41" s="2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0"/>
    </row>
    <row r="42" spans="1:29" s="11" customFormat="1" ht="15" customHeight="1" x14ac:dyDescent="0.2">
      <c r="A42" s="8" t="s">
        <v>6</v>
      </c>
      <c r="B42" s="8" t="s">
        <v>7</v>
      </c>
      <c r="C42" s="9" t="s">
        <v>8</v>
      </c>
      <c r="D42" s="9" t="s">
        <v>9</v>
      </c>
      <c r="E42" s="9" t="s">
        <v>10</v>
      </c>
      <c r="F42" s="9" t="s">
        <v>11</v>
      </c>
      <c r="G42" s="9" t="s">
        <v>12</v>
      </c>
      <c r="H42" s="9" t="s">
        <v>13</v>
      </c>
      <c r="I42" s="9" t="s">
        <v>14</v>
      </c>
      <c r="J42" s="9" t="s">
        <v>15</v>
      </c>
      <c r="K42" s="9" t="s">
        <v>16</v>
      </c>
      <c r="L42" s="9" t="s">
        <v>17</v>
      </c>
      <c r="M42" s="9" t="s">
        <v>18</v>
      </c>
      <c r="N42" s="31" t="s">
        <v>19</v>
      </c>
      <c r="P42" s="8" t="s">
        <v>6</v>
      </c>
      <c r="Q42" s="8" t="s">
        <v>7</v>
      </c>
      <c r="R42" s="9" t="s">
        <v>8</v>
      </c>
      <c r="S42" s="9" t="s">
        <v>9</v>
      </c>
      <c r="T42" s="9" t="s">
        <v>10</v>
      </c>
      <c r="U42" s="9" t="s">
        <v>11</v>
      </c>
      <c r="V42" s="9" t="s">
        <v>12</v>
      </c>
      <c r="W42" s="9" t="s">
        <v>13</v>
      </c>
      <c r="X42" s="9" t="s">
        <v>14</v>
      </c>
      <c r="Y42" s="9" t="s">
        <v>15</v>
      </c>
      <c r="Z42" s="9" t="s">
        <v>16</v>
      </c>
      <c r="AA42" s="9" t="s">
        <v>17</v>
      </c>
      <c r="AB42" s="9" t="s">
        <v>18</v>
      </c>
      <c r="AC42" s="31" t="s">
        <v>19</v>
      </c>
    </row>
    <row r="43" spans="1:29" s="11" customFormat="1" ht="15" customHeight="1" x14ac:dyDescent="0.2">
      <c r="A43" s="12"/>
      <c r="B43" s="4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P43" s="12"/>
      <c r="Q43" s="49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11" customFormat="1" ht="15" customHeight="1" x14ac:dyDescent="0.25">
      <c r="A44" s="15" t="s">
        <v>20</v>
      </c>
      <c r="B44" s="50">
        <f>+B33/B$52</f>
        <v>52.083354802483825</v>
      </c>
      <c r="C44" s="38">
        <f t="shared" ref="C44:D44" si="10">+C33/C$52</f>
        <v>51.788553639846732</v>
      </c>
      <c r="D44" s="38">
        <f t="shared" si="10"/>
        <v>49.674943849914122</v>
      </c>
      <c r="E44" s="38"/>
      <c r="F44" s="38"/>
      <c r="G44" s="38"/>
      <c r="H44" s="38"/>
      <c r="I44" s="38"/>
      <c r="J44" s="38"/>
      <c r="K44" s="38"/>
      <c r="L44" s="38"/>
      <c r="M44" s="38"/>
      <c r="N44" s="47">
        <f t="shared" ref="N44:N49" si="11">SUM(B44:M44)</f>
        <v>153.54685229224467</v>
      </c>
      <c r="P44" s="15" t="s">
        <v>20</v>
      </c>
      <c r="Q44" s="50">
        <f>+Q33/$B$52</f>
        <v>45.312518678160927</v>
      </c>
      <c r="R44" s="38">
        <f t="shared" ref="R44:S44" si="12">+R33/$B$52</f>
        <v>45.056041666666658</v>
      </c>
      <c r="S44" s="38">
        <f t="shared" si="12"/>
        <v>43.217201149425286</v>
      </c>
      <c r="T44" s="38"/>
      <c r="U44" s="38"/>
      <c r="V44" s="38"/>
      <c r="W44" s="38"/>
      <c r="X44" s="38"/>
      <c r="Y44" s="38"/>
      <c r="Z44" s="38"/>
      <c r="AA44" s="38"/>
      <c r="AB44" s="38"/>
      <c r="AC44" s="61">
        <f>+SUM(Q44:AB44)</f>
        <v>133.58576149425286</v>
      </c>
    </row>
    <row r="45" spans="1:29" s="18" customFormat="1" ht="15" customHeight="1" x14ac:dyDescent="0.25">
      <c r="A45" s="15" t="s">
        <v>21</v>
      </c>
      <c r="B45" s="50">
        <f t="shared" ref="B45:D48" si="13">+B34/B$52</f>
        <v>57.093055555555594</v>
      </c>
      <c r="C45" s="38">
        <f t="shared" si="13"/>
        <v>60.496776324481445</v>
      </c>
      <c r="D45" s="38">
        <f t="shared" si="13"/>
        <v>56.388627956136872</v>
      </c>
      <c r="E45" s="38"/>
      <c r="F45" s="38"/>
      <c r="G45" s="38"/>
      <c r="H45" s="38"/>
      <c r="I45" s="38"/>
      <c r="J45" s="38"/>
      <c r="K45" s="38"/>
      <c r="L45" s="38"/>
      <c r="M45" s="38"/>
      <c r="N45" s="47">
        <f t="shared" si="11"/>
        <v>173.9784598361739</v>
      </c>
      <c r="P45" s="15" t="s">
        <v>21</v>
      </c>
      <c r="Q45" s="50">
        <f t="shared" ref="Q45:S48" si="14">+Q34/$B$52</f>
        <v>49.670958333333367</v>
      </c>
      <c r="R45" s="38">
        <f t="shared" si="14"/>
        <v>52.632195402298855</v>
      </c>
      <c r="S45" s="38">
        <f t="shared" si="14"/>
        <v>49.058106321839077</v>
      </c>
      <c r="T45" s="38"/>
      <c r="U45" s="38"/>
      <c r="V45" s="38"/>
      <c r="W45" s="38"/>
      <c r="X45" s="38"/>
      <c r="Y45" s="38"/>
      <c r="Z45" s="38"/>
      <c r="AA45" s="38"/>
      <c r="AB45" s="38"/>
      <c r="AC45" s="61">
        <f>+SUM(Q45:AB45)</f>
        <v>151.3612600574713</v>
      </c>
    </row>
    <row r="46" spans="1:29" s="11" customFormat="1" ht="15" customHeight="1" x14ac:dyDescent="0.25">
      <c r="A46" s="15" t="s">
        <v>22</v>
      </c>
      <c r="B46" s="50">
        <f t="shared" si="13"/>
        <v>6.6714014400845549</v>
      </c>
      <c r="C46" s="38">
        <f t="shared" si="13"/>
        <v>7.1217515523847279</v>
      </c>
      <c r="D46" s="38">
        <f t="shared" si="13"/>
        <v>7.0572978596908449</v>
      </c>
      <c r="E46" s="38"/>
      <c r="F46" s="38"/>
      <c r="G46" s="38"/>
      <c r="H46" s="38"/>
      <c r="I46" s="38"/>
      <c r="J46" s="38"/>
      <c r="K46" s="38"/>
      <c r="L46" s="38"/>
      <c r="M46" s="38"/>
      <c r="N46" s="47">
        <f t="shared" si="11"/>
        <v>20.85045085216013</v>
      </c>
      <c r="P46" s="15" t="s">
        <v>22</v>
      </c>
      <c r="Q46" s="50">
        <f t="shared" si="14"/>
        <v>5.804119252873563</v>
      </c>
      <c r="R46" s="38">
        <f t="shared" si="14"/>
        <v>6.1959238505747134</v>
      </c>
      <c r="S46" s="38">
        <f t="shared" si="14"/>
        <v>6.1398491379310354</v>
      </c>
      <c r="T46" s="38"/>
      <c r="U46" s="38"/>
      <c r="V46" s="38"/>
      <c r="W46" s="38"/>
      <c r="X46" s="38"/>
      <c r="Y46" s="38"/>
      <c r="Z46" s="38"/>
      <c r="AA46" s="38"/>
      <c r="AB46" s="38"/>
      <c r="AC46" s="61">
        <f t="shared" ref="AC46:AC48" si="15">+SUM(Q46:AB46)</f>
        <v>18.139892241379314</v>
      </c>
    </row>
    <row r="47" spans="1:29" s="11" customFormat="1" ht="15" customHeight="1" x14ac:dyDescent="0.25">
      <c r="A47" s="15" t="s">
        <v>23</v>
      </c>
      <c r="B47" s="50">
        <f t="shared" si="13"/>
        <v>10.799468225657286</v>
      </c>
      <c r="C47" s="38">
        <f t="shared" si="13"/>
        <v>9.7964096974501267</v>
      </c>
      <c r="D47" s="38">
        <f t="shared" si="13"/>
        <v>10.85107676047034</v>
      </c>
      <c r="E47" s="38"/>
      <c r="F47" s="38"/>
      <c r="G47" s="38"/>
      <c r="H47" s="38"/>
      <c r="I47" s="38"/>
      <c r="J47" s="38"/>
      <c r="K47" s="38"/>
      <c r="L47" s="38"/>
      <c r="M47" s="38"/>
      <c r="N47" s="47">
        <f t="shared" si="11"/>
        <v>31.446954683577751</v>
      </c>
      <c r="P47" s="15" t="s">
        <v>23</v>
      </c>
      <c r="Q47" s="50">
        <f t="shared" si="14"/>
        <v>9.3955373563218387</v>
      </c>
      <c r="R47" s="38">
        <f t="shared" si="14"/>
        <v>8.5228764367816101</v>
      </c>
      <c r="S47" s="38">
        <f t="shared" si="14"/>
        <v>9.4404367816091952</v>
      </c>
      <c r="T47" s="38"/>
      <c r="U47" s="38"/>
      <c r="V47" s="38"/>
      <c r="W47" s="38"/>
      <c r="X47" s="38"/>
      <c r="Y47" s="38"/>
      <c r="Z47" s="38"/>
      <c r="AA47" s="38"/>
      <c r="AB47" s="38"/>
      <c r="AC47" s="61">
        <f t="shared" si="15"/>
        <v>27.35885057471264</v>
      </c>
    </row>
    <row r="48" spans="1:29" s="11" customFormat="1" ht="15" customHeight="1" x14ac:dyDescent="0.25">
      <c r="A48" s="15" t="s">
        <v>24</v>
      </c>
      <c r="B48" s="50">
        <f t="shared" si="13"/>
        <v>2.7397080195534418</v>
      </c>
      <c r="C48" s="38">
        <f t="shared" si="13"/>
        <v>2.8380466376007396</v>
      </c>
      <c r="D48" s="38">
        <f t="shared" si="13"/>
        <v>2.6444543532831286</v>
      </c>
      <c r="E48" s="38"/>
      <c r="F48" s="38"/>
      <c r="G48" s="38"/>
      <c r="H48" s="38"/>
      <c r="I48" s="38"/>
      <c r="J48" s="38"/>
      <c r="K48" s="38"/>
      <c r="L48" s="38"/>
      <c r="M48" s="38"/>
      <c r="N48" s="47">
        <f t="shared" si="11"/>
        <v>8.2222090104373109</v>
      </c>
      <c r="P48" s="15" t="s">
        <v>24</v>
      </c>
      <c r="Q48" s="50">
        <f t="shared" si="14"/>
        <v>2.3835459770114942</v>
      </c>
      <c r="R48" s="38">
        <f t="shared" si="14"/>
        <v>2.4691005747126433</v>
      </c>
      <c r="S48" s="38">
        <f t="shared" si="14"/>
        <v>2.3006752873563219</v>
      </c>
      <c r="T48" s="38"/>
      <c r="U48" s="38"/>
      <c r="V48" s="38"/>
      <c r="W48" s="38"/>
      <c r="X48" s="38"/>
      <c r="Y48" s="38"/>
      <c r="Z48" s="38"/>
      <c r="AA48" s="38"/>
      <c r="AB48" s="38"/>
      <c r="AC48" s="61">
        <f t="shared" si="15"/>
        <v>7.1533218390804594</v>
      </c>
    </row>
    <row r="49" spans="1:29" s="11" customFormat="1" ht="15" customHeight="1" x14ac:dyDescent="0.2">
      <c r="A49" s="19" t="s">
        <v>19</v>
      </c>
      <c r="B49" s="51">
        <f t="shared" ref="B49:D49" si="16">SUM(B44:B48)</f>
        <v>129.3869880433347</v>
      </c>
      <c r="C49" s="36">
        <f t="shared" si="16"/>
        <v>132.04153785176376</v>
      </c>
      <c r="D49" s="36">
        <f t="shared" si="16"/>
        <v>126.61640077949529</v>
      </c>
      <c r="E49" s="36"/>
      <c r="F49" s="36"/>
      <c r="G49" s="36"/>
      <c r="H49" s="36"/>
      <c r="I49" s="36"/>
      <c r="J49" s="36"/>
      <c r="K49" s="36"/>
      <c r="L49" s="36"/>
      <c r="M49" s="36"/>
      <c r="N49" s="48">
        <f t="shared" si="11"/>
        <v>388.04492667459374</v>
      </c>
      <c r="P49" s="19" t="s">
        <v>19</v>
      </c>
      <c r="Q49" s="51">
        <f t="shared" ref="Q49:AC49" si="17">SUM(Q44:Q48)</f>
        <v>112.5666795977012</v>
      </c>
      <c r="R49" s="36">
        <f t="shared" si="17"/>
        <v>114.87613793103449</v>
      </c>
      <c r="S49" s="36">
        <f t="shared" si="17"/>
        <v>110.15626867816093</v>
      </c>
      <c r="T49" s="36"/>
      <c r="U49" s="36"/>
      <c r="V49" s="36"/>
      <c r="W49" s="36"/>
      <c r="X49" s="36"/>
      <c r="Y49" s="36"/>
      <c r="Z49" s="36"/>
      <c r="AA49" s="36"/>
      <c r="AB49" s="36"/>
      <c r="AC49" s="48">
        <f t="shared" si="17"/>
        <v>337.59908620689652</v>
      </c>
    </row>
    <row r="50" spans="1:29" s="11" customFormat="1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</row>
    <row r="51" spans="1:29" s="11" customFormat="1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</row>
    <row r="52" spans="1:29" s="11" customFormat="1" ht="15" customHeight="1" x14ac:dyDescent="0.25">
      <c r="A52" s="39" t="s">
        <v>28</v>
      </c>
      <c r="B52" s="40">
        <v>6.96</v>
      </c>
      <c r="C52" s="40">
        <v>6.96</v>
      </c>
      <c r="D52" s="40">
        <v>6.96</v>
      </c>
      <c r="E52" s="40"/>
      <c r="F52" s="40"/>
      <c r="G52" s="40"/>
      <c r="H52" s="40"/>
      <c r="I52" s="40"/>
      <c r="J52" s="40"/>
      <c r="K52" s="40"/>
      <c r="L52" s="40"/>
      <c r="M52" s="40"/>
      <c r="N52" s="3"/>
      <c r="P52" s="39" t="s">
        <v>28</v>
      </c>
      <c r="Q52" s="41">
        <f>+B52</f>
        <v>6.96</v>
      </c>
      <c r="R52" s="41">
        <f t="shared" ref="R52:S52" si="18">+C52</f>
        <v>6.96</v>
      </c>
      <c r="S52" s="41">
        <f t="shared" si="18"/>
        <v>6.96</v>
      </c>
      <c r="T52" s="41"/>
      <c r="U52" s="41"/>
      <c r="V52" s="41"/>
      <c r="W52" s="41"/>
      <c r="X52" s="41"/>
      <c r="Y52" s="41"/>
      <c r="Z52" s="41"/>
      <c r="AA52" s="41"/>
      <c r="AB52" s="41"/>
      <c r="AC52" s="3"/>
    </row>
    <row r="53" spans="1:29" s="11" customFormat="1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</row>
    <row r="54" spans="1:29" s="11" customFormat="1" ht="15" customHeight="1" x14ac:dyDescent="0.25">
      <c r="A54" s="3" t="s">
        <v>29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0"/>
      <c r="P54" s="3" t="s">
        <v>29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0"/>
    </row>
    <row r="55" spans="1:29" s="11" customFormat="1" ht="15" customHeight="1" x14ac:dyDescent="0.25">
      <c r="A55" s="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0"/>
      <c r="P55" s="2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0"/>
    </row>
    <row r="56" spans="1:29" s="11" customFormat="1" ht="15" customHeight="1" x14ac:dyDescent="0.2">
      <c r="A56" s="8" t="s">
        <v>6</v>
      </c>
      <c r="B56" s="8" t="s">
        <v>7</v>
      </c>
      <c r="C56" s="9" t="s">
        <v>8</v>
      </c>
      <c r="D56" s="9" t="s">
        <v>9</v>
      </c>
      <c r="E56" s="9" t="s">
        <v>10</v>
      </c>
      <c r="F56" s="9" t="s">
        <v>11</v>
      </c>
      <c r="G56" s="9" t="s">
        <v>12</v>
      </c>
      <c r="H56" s="9" t="s">
        <v>13</v>
      </c>
      <c r="I56" s="9" t="s">
        <v>14</v>
      </c>
      <c r="J56" s="9" t="s">
        <v>15</v>
      </c>
      <c r="K56" s="9" t="s">
        <v>16</v>
      </c>
      <c r="L56" s="9" t="s">
        <v>17</v>
      </c>
      <c r="M56" s="9" t="s">
        <v>18</v>
      </c>
      <c r="N56" s="31" t="s">
        <v>19</v>
      </c>
      <c r="P56" s="8" t="s">
        <v>6</v>
      </c>
      <c r="Q56" s="8" t="s">
        <v>7</v>
      </c>
      <c r="R56" s="9" t="s">
        <v>8</v>
      </c>
      <c r="S56" s="9" t="s">
        <v>9</v>
      </c>
      <c r="T56" s="9" t="s">
        <v>10</v>
      </c>
      <c r="U56" s="9" t="s">
        <v>11</v>
      </c>
      <c r="V56" s="9" t="s">
        <v>12</v>
      </c>
      <c r="W56" s="9" t="s">
        <v>13</v>
      </c>
      <c r="X56" s="9" t="s">
        <v>14</v>
      </c>
      <c r="Y56" s="9" t="s">
        <v>15</v>
      </c>
      <c r="Z56" s="9" t="s">
        <v>16</v>
      </c>
      <c r="AA56" s="9" t="s">
        <v>17</v>
      </c>
      <c r="AB56" s="9" t="s">
        <v>18</v>
      </c>
      <c r="AC56" s="31" t="s">
        <v>19</v>
      </c>
    </row>
    <row r="57" spans="1:29" s="18" customFormat="1" ht="15" customHeight="1" x14ac:dyDescent="0.2">
      <c r="A57" s="12"/>
      <c r="B57" s="4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55"/>
      <c r="P57" s="12"/>
      <c r="Q57" s="49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55"/>
    </row>
    <row r="58" spans="1:29" x14ac:dyDescent="0.25">
      <c r="A58" s="15" t="s">
        <v>20</v>
      </c>
      <c r="B58" s="53">
        <f>+B33/B22*100</f>
        <v>59.246281284113579</v>
      </c>
      <c r="C58" s="42">
        <f t="shared" ref="C58:N60" si="19">+C33/C22*100</f>
        <v>59.33540309960118</v>
      </c>
      <c r="D58" s="42">
        <f t="shared" si="19"/>
        <v>59.299835377311808</v>
      </c>
      <c r="E58" s="42"/>
      <c r="F58" s="42"/>
      <c r="G58" s="42"/>
      <c r="H58" s="42"/>
      <c r="I58" s="42"/>
      <c r="J58" s="42"/>
      <c r="K58" s="42"/>
      <c r="L58" s="42"/>
      <c r="M58" s="42"/>
      <c r="N58" s="25">
        <f t="shared" si="19"/>
        <v>59.293643116866811</v>
      </c>
      <c r="P58" s="15" t="s">
        <v>20</v>
      </c>
      <c r="Q58" s="53">
        <f>+Q33/Q22*100</f>
        <v>51.544264717178812</v>
      </c>
      <c r="R58" s="42">
        <f t="shared" ref="Q58:AC63" si="20">+R33/R22*100</f>
        <v>51.621800696653033</v>
      </c>
      <c r="S58" s="42">
        <f t="shared" si="20"/>
        <v>51.590856778261276</v>
      </c>
      <c r="T58" s="42"/>
      <c r="U58" s="42"/>
      <c r="V58" s="42"/>
      <c r="W58" s="42"/>
      <c r="X58" s="42"/>
      <c r="Y58" s="42"/>
      <c r="Z58" s="42"/>
      <c r="AA58" s="42"/>
      <c r="AB58" s="42"/>
      <c r="AC58" s="25">
        <f t="shared" si="20"/>
        <v>51.585469511674134</v>
      </c>
    </row>
    <row r="59" spans="1:29" s="43" customFormat="1" x14ac:dyDescent="0.25">
      <c r="A59" s="15" t="s">
        <v>21</v>
      </c>
      <c r="B59" s="53">
        <f t="shared" ref="B59:N63" si="21">+B34/B23*100</f>
        <v>101.90430029765116</v>
      </c>
      <c r="C59" s="42">
        <f t="shared" si="21"/>
        <v>102.07258119076256</v>
      </c>
      <c r="D59" s="42">
        <f t="shared" si="19"/>
        <v>102.78792377945436</v>
      </c>
      <c r="E59" s="42"/>
      <c r="F59" s="42"/>
      <c r="G59" s="42"/>
      <c r="H59" s="42"/>
      <c r="I59" s="42"/>
      <c r="J59" s="42"/>
      <c r="K59" s="42"/>
      <c r="L59" s="42"/>
      <c r="M59" s="42"/>
      <c r="N59" s="25">
        <f t="shared" si="19"/>
        <v>102.24780501572872</v>
      </c>
      <c r="P59" s="15" t="s">
        <v>21</v>
      </c>
      <c r="Q59" s="53">
        <f t="shared" ref="Q59:S60" si="22">+Q34/Q23*100</f>
        <v>88.656741258956515</v>
      </c>
      <c r="R59" s="42">
        <f t="shared" si="20"/>
        <v>88.803145635963432</v>
      </c>
      <c r="S59" s="42">
        <f t="shared" si="20"/>
        <v>89.425493688125286</v>
      </c>
      <c r="T59" s="42"/>
      <c r="U59" s="42"/>
      <c r="V59" s="42"/>
      <c r="W59" s="42"/>
      <c r="X59" s="42"/>
      <c r="Y59" s="42"/>
      <c r="Z59" s="42"/>
      <c r="AA59" s="42"/>
      <c r="AB59" s="42"/>
      <c r="AC59" s="25">
        <f t="shared" si="20"/>
        <v>88.955590363683996</v>
      </c>
    </row>
    <row r="60" spans="1:29" x14ac:dyDescent="0.25">
      <c r="A60" s="15" t="s">
        <v>22</v>
      </c>
      <c r="B60" s="53">
        <f t="shared" si="21"/>
        <v>82.230247796037517</v>
      </c>
      <c r="C60" s="42">
        <f t="shared" si="21"/>
        <v>80.46001266877316</v>
      </c>
      <c r="D60" s="42">
        <f t="shared" si="21"/>
        <v>77.166501348637581</v>
      </c>
      <c r="E60" s="42"/>
      <c r="F60" s="42"/>
      <c r="G60" s="42"/>
      <c r="H60" s="42"/>
      <c r="I60" s="42"/>
      <c r="J60" s="42"/>
      <c r="K60" s="42"/>
      <c r="L60" s="42"/>
      <c r="M60" s="42"/>
      <c r="N60" s="25">
        <f t="shared" si="19"/>
        <v>79.856452293869594</v>
      </c>
      <c r="P60" s="15" t="s">
        <v>22</v>
      </c>
      <c r="Q60" s="53">
        <f t="shared" si="22"/>
        <v>71.540315582552637</v>
      </c>
      <c r="R60" s="42">
        <f t="shared" si="22"/>
        <v>70.000211021832655</v>
      </c>
      <c r="S60" s="42">
        <f t="shared" si="22"/>
        <v>67.134856173314702</v>
      </c>
      <c r="T60" s="42"/>
      <c r="U60" s="42"/>
      <c r="V60" s="42"/>
      <c r="W60" s="42"/>
      <c r="X60" s="42"/>
      <c r="Y60" s="42"/>
      <c r="Z60" s="42"/>
      <c r="AA60" s="42"/>
      <c r="AB60" s="42"/>
      <c r="AC60" s="25">
        <f t="shared" si="20"/>
        <v>69.475113495666534</v>
      </c>
    </row>
    <row r="61" spans="1:29" x14ac:dyDescent="0.25">
      <c r="A61" s="15" t="s">
        <v>23</v>
      </c>
      <c r="B61" s="53">
        <f t="shared" si="21"/>
        <v>83.700027672629474</v>
      </c>
      <c r="C61" s="42">
        <f t="shared" si="21"/>
        <v>83.899998147160446</v>
      </c>
      <c r="D61" s="42">
        <f t="shared" si="21"/>
        <v>84.100013644321464</v>
      </c>
      <c r="E61" s="42"/>
      <c r="F61" s="42"/>
      <c r="G61" s="42"/>
      <c r="H61" s="42"/>
      <c r="I61" s="42"/>
      <c r="J61" s="42"/>
      <c r="K61" s="42"/>
      <c r="L61" s="42"/>
      <c r="M61" s="42"/>
      <c r="N61" s="25">
        <f t="shared" si="21"/>
        <v>83.900013645710374</v>
      </c>
      <c r="P61" s="15" t="s">
        <v>23</v>
      </c>
      <c r="Q61" s="53">
        <f t="shared" si="20"/>
        <v>72.819024075187627</v>
      </c>
      <c r="R61" s="42">
        <f t="shared" si="20"/>
        <v>72.992998388029591</v>
      </c>
      <c r="S61" s="42">
        <f t="shared" si="20"/>
        <v>73.167011870559676</v>
      </c>
      <c r="T61" s="42"/>
      <c r="U61" s="42"/>
      <c r="V61" s="42"/>
      <c r="W61" s="42"/>
      <c r="X61" s="42"/>
      <c r="Y61" s="42"/>
      <c r="Z61" s="42"/>
      <c r="AA61" s="42"/>
      <c r="AB61" s="42"/>
      <c r="AC61" s="25">
        <f t="shared" si="20"/>
        <v>72.993011871768047</v>
      </c>
    </row>
    <row r="62" spans="1:29" s="22" customFormat="1" x14ac:dyDescent="0.25">
      <c r="A62" s="15" t="s">
        <v>24</v>
      </c>
      <c r="B62" s="53">
        <f t="shared" si="21"/>
        <v>51.709425686332445</v>
      </c>
      <c r="C62" s="42">
        <f t="shared" si="21"/>
        <v>51.121417732604748</v>
      </c>
      <c r="D62" s="42">
        <f t="shared" si="21"/>
        <v>52.402705631211951</v>
      </c>
      <c r="E62" s="42"/>
      <c r="F62" s="42"/>
      <c r="G62" s="42"/>
      <c r="H62" s="42"/>
      <c r="I62" s="42"/>
      <c r="J62" s="42"/>
      <c r="K62" s="42"/>
      <c r="L62" s="42"/>
      <c r="M62" s="42"/>
      <c r="N62" s="25">
        <f t="shared" si="21"/>
        <v>51.724158709162928</v>
      </c>
      <c r="P62" s="15" t="s">
        <v>24</v>
      </c>
      <c r="Q62" s="53">
        <f t="shared" si="20"/>
        <v>44.987200347109216</v>
      </c>
      <c r="R62" s="42">
        <f t="shared" si="20"/>
        <v>44.475633427366127</v>
      </c>
      <c r="S62" s="42">
        <f t="shared" si="20"/>
        <v>45.590353899154401</v>
      </c>
      <c r="T62" s="42"/>
      <c r="U62" s="42"/>
      <c r="V62" s="42"/>
      <c r="W62" s="42"/>
      <c r="X62" s="42"/>
      <c r="Y62" s="42"/>
      <c r="Z62" s="42"/>
      <c r="AA62" s="42"/>
      <c r="AB62" s="42"/>
      <c r="AC62" s="25">
        <f t="shared" si="20"/>
        <v>45.000018076971735</v>
      </c>
    </row>
    <row r="63" spans="1:29" s="22" customFormat="1" x14ac:dyDescent="0.25">
      <c r="A63" s="19" t="s">
        <v>19</v>
      </c>
      <c r="B63" s="54">
        <f t="shared" si="21"/>
        <v>75.998230862457987</v>
      </c>
      <c r="C63" s="27">
        <f t="shared" si="21"/>
        <v>76.488799657782678</v>
      </c>
      <c r="D63" s="27">
        <f t="shared" si="21"/>
        <v>76.402502570616491</v>
      </c>
      <c r="E63" s="27"/>
      <c r="F63" s="27"/>
      <c r="G63" s="27"/>
      <c r="H63" s="27"/>
      <c r="I63" s="27"/>
      <c r="J63" s="27"/>
      <c r="K63" s="27"/>
      <c r="L63" s="27"/>
      <c r="M63" s="27"/>
      <c r="N63" s="56">
        <f t="shared" si="21"/>
        <v>76.296466862168572</v>
      </c>
      <c r="P63" s="19" t="s">
        <v>19</v>
      </c>
      <c r="Q63" s="54">
        <f t="shared" si="20"/>
        <v>66.118460850338437</v>
      </c>
      <c r="R63" s="27">
        <f t="shared" si="20"/>
        <v>66.545255702270921</v>
      </c>
      <c r="S63" s="27">
        <f t="shared" si="20"/>
        <v>66.470177236436328</v>
      </c>
      <c r="T63" s="27"/>
      <c r="U63" s="27"/>
      <c r="V63" s="27"/>
      <c r="W63" s="27"/>
      <c r="X63" s="27"/>
      <c r="Y63" s="27"/>
      <c r="Z63" s="27"/>
      <c r="AA63" s="27"/>
      <c r="AB63" s="27"/>
      <c r="AC63" s="56">
        <f t="shared" si="20"/>
        <v>66.377926170086681</v>
      </c>
    </row>
    <row r="64" spans="1:29" s="22" customFormat="1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P64" s="4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s="22" customFormat="1" x14ac:dyDescent="0.25">
      <c r="A65" s="3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0"/>
      <c r="P65" s="3" t="s">
        <v>30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0"/>
    </row>
    <row r="66" spans="1:29" s="22" customFormat="1" x14ac:dyDescent="0.25">
      <c r="A66" s="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0"/>
      <c r="P66" s="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0"/>
    </row>
    <row r="67" spans="1:29" s="22" customFormat="1" x14ac:dyDescent="0.25">
      <c r="A67" s="8" t="s">
        <v>6</v>
      </c>
      <c r="B67" s="8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9" t="s">
        <v>14</v>
      </c>
      <c r="J67" s="9" t="s">
        <v>15</v>
      </c>
      <c r="K67" s="9" t="s">
        <v>16</v>
      </c>
      <c r="L67" s="9" t="s">
        <v>17</v>
      </c>
      <c r="M67" s="9" t="s">
        <v>18</v>
      </c>
      <c r="N67" s="31" t="s">
        <v>19</v>
      </c>
      <c r="P67" s="8" t="s">
        <v>6</v>
      </c>
      <c r="Q67" s="8" t="s">
        <v>7</v>
      </c>
      <c r="R67" s="9" t="s">
        <v>8</v>
      </c>
      <c r="S67" s="9" t="s">
        <v>9</v>
      </c>
      <c r="T67" s="9" t="s">
        <v>10</v>
      </c>
      <c r="U67" s="9" t="s">
        <v>11</v>
      </c>
      <c r="V67" s="9" t="s">
        <v>12</v>
      </c>
      <c r="W67" s="9" t="s">
        <v>13</v>
      </c>
      <c r="X67" s="9" t="s">
        <v>14</v>
      </c>
      <c r="Y67" s="9" t="s">
        <v>15</v>
      </c>
      <c r="Z67" s="9" t="s">
        <v>16</v>
      </c>
      <c r="AA67" s="9" t="s">
        <v>17</v>
      </c>
      <c r="AB67" s="9" t="s">
        <v>18</v>
      </c>
      <c r="AC67" s="31" t="s">
        <v>19</v>
      </c>
    </row>
    <row r="68" spans="1:29" s="22" customFormat="1" x14ac:dyDescent="0.25">
      <c r="A68" s="12"/>
      <c r="B68" s="49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55"/>
      <c r="P68" s="12"/>
      <c r="Q68" s="49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55"/>
    </row>
    <row r="69" spans="1:29" s="22" customFormat="1" x14ac:dyDescent="0.25">
      <c r="A69" s="15" t="s">
        <v>20</v>
      </c>
      <c r="B69" s="53">
        <f>+B44/B22*100</f>
        <v>8.5123967362232165</v>
      </c>
      <c r="C69" s="42">
        <f t="shared" ref="B69:N74" si="23">+C44/C22*100</f>
        <v>8.5252015947702855</v>
      </c>
      <c r="D69" s="42">
        <f t="shared" si="23"/>
        <v>8.5200912898436503</v>
      </c>
      <c r="E69" s="42"/>
      <c r="F69" s="42"/>
      <c r="G69" s="42"/>
      <c r="H69" s="42"/>
      <c r="I69" s="42"/>
      <c r="J69" s="42"/>
      <c r="K69" s="42"/>
      <c r="L69" s="42"/>
      <c r="M69" s="42"/>
      <c r="N69" s="25">
        <f t="shared" si="23"/>
        <v>8.5192015972509783</v>
      </c>
      <c r="P69" s="15" t="s">
        <v>20</v>
      </c>
      <c r="Q69" s="53">
        <f>+Q44/Q22*100</f>
        <v>7.4057851605141973</v>
      </c>
      <c r="R69" s="42">
        <f t="shared" ref="Q69:AC74" si="24">+R44/R22*100</f>
        <v>7.4169253874501475</v>
      </c>
      <c r="S69" s="42">
        <f t="shared" si="24"/>
        <v>7.412479422163976</v>
      </c>
      <c r="T69" s="42"/>
      <c r="U69" s="42"/>
      <c r="V69" s="42"/>
      <c r="W69" s="42"/>
      <c r="X69" s="42"/>
      <c r="Y69" s="42"/>
      <c r="Z69" s="42"/>
      <c r="AA69" s="42"/>
      <c r="AB69" s="42"/>
      <c r="AC69" s="25">
        <f t="shared" si="24"/>
        <v>7.4117053896083513</v>
      </c>
    </row>
    <row r="70" spans="1:29" s="22" customFormat="1" x14ac:dyDescent="0.25">
      <c r="A70" s="15" t="s">
        <v>21</v>
      </c>
      <c r="B70" s="53">
        <f t="shared" si="23"/>
        <v>14.641422456559075</v>
      </c>
      <c r="C70" s="42">
        <f t="shared" si="23"/>
        <v>14.665600745799221</v>
      </c>
      <c r="D70" s="42">
        <f t="shared" si="23"/>
        <v>14.768379853369879</v>
      </c>
      <c r="E70" s="42"/>
      <c r="F70" s="42"/>
      <c r="G70" s="42"/>
      <c r="H70" s="42"/>
      <c r="I70" s="42"/>
      <c r="J70" s="42"/>
      <c r="K70" s="42"/>
      <c r="L70" s="42"/>
      <c r="M70" s="42"/>
      <c r="N70" s="25">
        <f t="shared" si="23"/>
        <v>14.690776582719641</v>
      </c>
      <c r="P70" s="15" t="s">
        <v>21</v>
      </c>
      <c r="Q70" s="53">
        <f t="shared" ref="Q70:S71" si="25">+Q45/Q23*100</f>
        <v>12.738037537206395</v>
      </c>
      <c r="R70" s="42">
        <f t="shared" si="24"/>
        <v>12.75907264884532</v>
      </c>
      <c r="S70" s="42">
        <f t="shared" si="24"/>
        <v>12.848490472431795</v>
      </c>
      <c r="T70" s="42"/>
      <c r="U70" s="42"/>
      <c r="V70" s="42"/>
      <c r="W70" s="42"/>
      <c r="X70" s="42"/>
      <c r="Y70" s="42"/>
      <c r="Z70" s="42"/>
      <c r="AA70" s="42"/>
      <c r="AB70" s="42"/>
      <c r="AC70" s="25">
        <f t="shared" si="24"/>
        <v>12.780975626966089</v>
      </c>
    </row>
    <row r="71" spans="1:29" s="22" customFormat="1" x14ac:dyDescent="0.25">
      <c r="A71" s="15" t="s">
        <v>22</v>
      </c>
      <c r="B71" s="53">
        <f t="shared" si="23"/>
        <v>11.814690775292746</v>
      </c>
      <c r="C71" s="42">
        <f t="shared" si="23"/>
        <v>11.560346647812235</v>
      </c>
      <c r="D71" s="42">
        <f t="shared" si="23"/>
        <v>11.087140998367468</v>
      </c>
      <c r="E71" s="42"/>
      <c r="F71" s="42"/>
      <c r="G71" s="42"/>
      <c r="H71" s="42"/>
      <c r="I71" s="42"/>
      <c r="J71" s="42"/>
      <c r="K71" s="42"/>
      <c r="L71" s="42"/>
      <c r="M71" s="42"/>
      <c r="N71" s="25">
        <f t="shared" si="23"/>
        <v>11.473628203142182</v>
      </c>
      <c r="P71" s="15" t="s">
        <v>22</v>
      </c>
      <c r="Q71" s="53">
        <f t="shared" si="25"/>
        <v>10.27878097450469</v>
      </c>
      <c r="R71" s="42">
        <f t="shared" si="25"/>
        <v>10.057501583596645</v>
      </c>
      <c r="S71" s="42">
        <f t="shared" si="25"/>
        <v>9.6458126685796977</v>
      </c>
      <c r="T71" s="42"/>
      <c r="U71" s="42"/>
      <c r="V71" s="42"/>
      <c r="W71" s="42"/>
      <c r="X71" s="42"/>
      <c r="Y71" s="42"/>
      <c r="Z71" s="42"/>
      <c r="AA71" s="42"/>
      <c r="AB71" s="42"/>
      <c r="AC71" s="25">
        <f t="shared" si="24"/>
        <v>9.9820565367336993</v>
      </c>
    </row>
    <row r="72" spans="1:29" s="22" customFormat="1" x14ac:dyDescent="0.25">
      <c r="A72" s="15" t="s">
        <v>23</v>
      </c>
      <c r="B72" s="53">
        <f t="shared" si="23"/>
        <v>12.025866044918027</v>
      </c>
      <c r="C72" s="42">
        <f t="shared" si="23"/>
        <v>12.054597434936847</v>
      </c>
      <c r="D72" s="42">
        <f t="shared" si="23"/>
        <v>12.08333529372435</v>
      </c>
      <c r="E72" s="42"/>
      <c r="F72" s="42"/>
      <c r="G72" s="42"/>
      <c r="H72" s="42"/>
      <c r="I72" s="42"/>
      <c r="J72" s="42"/>
      <c r="K72" s="42"/>
      <c r="L72" s="42"/>
      <c r="M72" s="42"/>
      <c r="N72" s="25">
        <f t="shared" si="23"/>
        <v>12.054599661739999</v>
      </c>
      <c r="P72" s="15" t="s">
        <v>23</v>
      </c>
      <c r="Q72" s="53">
        <f t="shared" si="24"/>
        <v>10.462503459078684</v>
      </c>
      <c r="R72" s="42">
        <f t="shared" si="24"/>
        <v>10.487499768395056</v>
      </c>
      <c r="S72" s="42">
        <f t="shared" si="24"/>
        <v>10.512501705540183</v>
      </c>
      <c r="T72" s="42"/>
      <c r="U72" s="42"/>
      <c r="V72" s="42"/>
      <c r="W72" s="42"/>
      <c r="X72" s="42"/>
      <c r="Y72" s="42"/>
      <c r="Z72" s="42"/>
      <c r="AA72" s="42"/>
      <c r="AB72" s="42"/>
      <c r="AC72" s="25">
        <f t="shared" si="24"/>
        <v>10.487501705713797</v>
      </c>
    </row>
    <row r="73" spans="1:29" s="22" customFormat="1" x14ac:dyDescent="0.25">
      <c r="A73" s="15" t="s">
        <v>24</v>
      </c>
      <c r="B73" s="53">
        <f t="shared" si="23"/>
        <v>7.4295151848178795</v>
      </c>
      <c r="C73" s="42">
        <f t="shared" si="23"/>
        <v>7.3450312834202229</v>
      </c>
      <c r="D73" s="42">
        <f t="shared" si="23"/>
        <v>7.5291243723005694</v>
      </c>
      <c r="E73" s="42"/>
      <c r="F73" s="42"/>
      <c r="G73" s="42"/>
      <c r="H73" s="42"/>
      <c r="I73" s="42"/>
      <c r="J73" s="42"/>
      <c r="K73" s="42"/>
      <c r="L73" s="42"/>
      <c r="M73" s="42"/>
      <c r="N73" s="25">
        <f t="shared" si="23"/>
        <v>7.43163199844295</v>
      </c>
      <c r="P73" s="15" t="s">
        <v>24</v>
      </c>
      <c r="Q73" s="53">
        <f t="shared" si="24"/>
        <v>6.4636782107915556</v>
      </c>
      <c r="R73" s="42">
        <f t="shared" si="24"/>
        <v>6.3901772165755935</v>
      </c>
      <c r="S73" s="42">
        <f t="shared" si="24"/>
        <v>6.5503382039014939</v>
      </c>
      <c r="T73" s="42"/>
      <c r="U73" s="42"/>
      <c r="V73" s="42"/>
      <c r="W73" s="42"/>
      <c r="X73" s="42"/>
      <c r="Y73" s="42"/>
      <c r="Z73" s="42"/>
      <c r="AA73" s="42"/>
      <c r="AB73" s="42"/>
      <c r="AC73" s="25">
        <f t="shared" si="24"/>
        <v>6.4655198386453661</v>
      </c>
    </row>
    <row r="74" spans="1:29" s="22" customFormat="1" x14ac:dyDescent="0.25">
      <c r="A74" s="19" t="s">
        <v>19</v>
      </c>
      <c r="B74" s="54">
        <f t="shared" si="23"/>
        <v>10.919286043456607</v>
      </c>
      <c r="C74" s="27">
        <f t="shared" si="23"/>
        <v>10.989770065773371</v>
      </c>
      <c r="D74" s="27">
        <f t="shared" si="23"/>
        <v>10.977371058996621</v>
      </c>
      <c r="E74" s="27"/>
      <c r="F74" s="27"/>
      <c r="G74" s="27"/>
      <c r="H74" s="27"/>
      <c r="I74" s="27"/>
      <c r="J74" s="27"/>
      <c r="K74" s="27"/>
      <c r="L74" s="27"/>
      <c r="M74" s="27"/>
      <c r="N74" s="56">
        <f t="shared" si="23"/>
        <v>10.962136043415027</v>
      </c>
      <c r="P74" s="19" t="s">
        <v>19</v>
      </c>
      <c r="Q74" s="54">
        <f t="shared" si="24"/>
        <v>9.4997788578072484</v>
      </c>
      <c r="R74" s="27">
        <f t="shared" si="24"/>
        <v>9.5610999572228348</v>
      </c>
      <c r="S74" s="27">
        <f t="shared" si="24"/>
        <v>9.5503128213270614</v>
      </c>
      <c r="T74" s="27"/>
      <c r="U74" s="27"/>
      <c r="V74" s="27"/>
      <c r="W74" s="27"/>
      <c r="X74" s="27"/>
      <c r="Y74" s="27"/>
      <c r="Z74" s="27"/>
      <c r="AA74" s="27"/>
      <c r="AB74" s="27"/>
      <c r="AC74" s="56">
        <f t="shared" si="24"/>
        <v>9.5370583577710715</v>
      </c>
    </row>
    <row r="75" spans="1:29" s="22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3"/>
    </row>
    <row r="76" spans="1:29" s="22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"/>
    </row>
    <row r="77" spans="1:29" s="22" customFormat="1" x14ac:dyDescent="0.25">
      <c r="A77" s="2"/>
      <c r="B77" s="2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3"/>
      <c r="P77" s="2"/>
      <c r="Q77" s="2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3"/>
    </row>
    <row r="78" spans="1:29" s="22" customFormat="1" x14ac:dyDescent="0.25">
      <c r="A78" s="2"/>
      <c r="B78" s="2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3"/>
      <c r="P78" s="2"/>
      <c r="Q78" s="2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3"/>
    </row>
    <row r="79" spans="1:29" s="22" customFormat="1" x14ac:dyDescent="0.25">
      <c r="A79" s="2"/>
      <c r="B79" s="2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3"/>
      <c r="P79" s="2"/>
      <c r="Q79" s="2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3"/>
    </row>
    <row r="80" spans="1:29" s="22" customFormat="1" x14ac:dyDescent="0.25">
      <c r="A80" s="2"/>
      <c r="B80" s="2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3"/>
      <c r="P80" s="2"/>
      <c r="Q80" s="2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3"/>
    </row>
    <row r="81" spans="1:29" s="22" customFormat="1" x14ac:dyDescent="0.25">
      <c r="A81" s="2"/>
      <c r="B81" s="2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3"/>
      <c r="P81" s="2"/>
      <c r="Q81" s="2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3"/>
    </row>
    <row r="82" spans="1:29" s="22" customFormat="1" x14ac:dyDescent="0.25">
      <c r="A82" s="2"/>
      <c r="B82" s="2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3"/>
      <c r="P82" s="2"/>
      <c r="Q82" s="2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3"/>
    </row>
    <row r="83" spans="1:29" s="22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/>
    </row>
    <row r="84" spans="1:29" s="22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3"/>
    </row>
    <row r="85" spans="1:29" s="22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3"/>
    </row>
    <row r="86" spans="1:29" s="22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3"/>
    </row>
    <row r="87" spans="1:29" s="22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3"/>
    </row>
    <row r="88" spans="1:29" s="22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3"/>
    </row>
    <row r="89" spans="1:29" s="22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3"/>
    </row>
    <row r="90" spans="1:29" s="22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3"/>
    </row>
    <row r="91" spans="1:29" s="22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3"/>
    </row>
  </sheetData>
  <conditionalFormatting sqref="B1:M1048576">
    <cfRule type="containsText" dxfId="0" priority="1" operator="containsText" text="*">
      <formula>NOT(ISERROR(SEARCH("*",B1)))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2013-07-19T21:29:53Z</dcterms:created>
  <dcterms:modified xsi:type="dcterms:W3CDTF">2013-07-23T19:28:13Z</dcterms:modified>
</cp:coreProperties>
</file>