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 VENTA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V74" i="1" l="1"/>
  <c r="U74" i="1"/>
  <c r="T74" i="1"/>
  <c r="S74" i="1"/>
  <c r="R74" i="1"/>
  <c r="F37" i="1"/>
  <c r="E37" i="1"/>
  <c r="D37" i="1"/>
  <c r="C37" i="1"/>
  <c r="B37" i="1"/>
  <c r="N37" i="1" s="1"/>
  <c r="F36" i="1"/>
  <c r="V36" i="1" s="1"/>
  <c r="E36" i="1"/>
  <c r="U36" i="1" s="1"/>
  <c r="D36" i="1"/>
  <c r="C36" i="1"/>
  <c r="S36" i="1" s="1"/>
  <c r="B36" i="1"/>
  <c r="R36" i="1" s="1"/>
  <c r="F35" i="1"/>
  <c r="E35" i="1"/>
  <c r="U35" i="1" s="1"/>
  <c r="D35" i="1"/>
  <c r="C35" i="1"/>
  <c r="S35" i="1" s="1"/>
  <c r="B35" i="1"/>
  <c r="F34" i="1"/>
  <c r="V34" i="1" s="1"/>
  <c r="E34" i="1"/>
  <c r="U34" i="1" s="1"/>
  <c r="D34" i="1"/>
  <c r="C34" i="1"/>
  <c r="S34" i="1" s="1"/>
  <c r="B34" i="1"/>
  <c r="R34" i="1" s="1"/>
  <c r="R45" i="1" s="1"/>
  <c r="F33" i="1"/>
  <c r="E33" i="1"/>
  <c r="E38" i="1" s="1"/>
  <c r="D33" i="1"/>
  <c r="C33" i="1"/>
  <c r="C44" i="1" s="1"/>
  <c r="B33" i="1"/>
  <c r="F26" i="1"/>
  <c r="E26" i="1"/>
  <c r="D26" i="1"/>
  <c r="C26" i="1"/>
  <c r="B26" i="1"/>
  <c r="R26" i="1" s="1"/>
  <c r="F25" i="1"/>
  <c r="V25" i="1" s="1"/>
  <c r="E25" i="1"/>
  <c r="U25" i="1" s="1"/>
  <c r="D25" i="1"/>
  <c r="T25" i="1" s="1"/>
  <c r="C25" i="1"/>
  <c r="B25" i="1"/>
  <c r="N25" i="1" s="1"/>
  <c r="F24" i="1"/>
  <c r="V24" i="1" s="1"/>
  <c r="E24" i="1"/>
  <c r="D24" i="1"/>
  <c r="T24" i="1" s="1"/>
  <c r="C24" i="1"/>
  <c r="B24" i="1"/>
  <c r="R24" i="1" s="1"/>
  <c r="F23" i="1"/>
  <c r="V23" i="1" s="1"/>
  <c r="E23" i="1"/>
  <c r="U23" i="1" s="1"/>
  <c r="D23" i="1"/>
  <c r="T23" i="1" s="1"/>
  <c r="C23" i="1"/>
  <c r="B23" i="1"/>
  <c r="N23" i="1" s="1"/>
  <c r="F22" i="1"/>
  <c r="F27" i="1" s="1"/>
  <c r="E22" i="1"/>
  <c r="E27" i="1" s="1"/>
  <c r="D22" i="1"/>
  <c r="D27" i="1" s="1"/>
  <c r="C22" i="1"/>
  <c r="B22" i="1"/>
  <c r="B27" i="1" s="1"/>
  <c r="F15" i="1"/>
  <c r="V15" i="1" s="1"/>
  <c r="E15" i="1"/>
  <c r="U15" i="1" s="1"/>
  <c r="D15" i="1"/>
  <c r="T15" i="1" s="1"/>
  <c r="C15" i="1"/>
  <c r="S15" i="1" s="1"/>
  <c r="B15" i="1"/>
  <c r="R15" i="1" s="1"/>
  <c r="F14" i="1"/>
  <c r="V14" i="1" s="1"/>
  <c r="E14" i="1"/>
  <c r="U14" i="1" s="1"/>
  <c r="D14" i="1"/>
  <c r="T14" i="1" s="1"/>
  <c r="C14" i="1"/>
  <c r="S14" i="1" s="1"/>
  <c r="B14" i="1"/>
  <c r="R14" i="1" s="1"/>
  <c r="F13" i="1"/>
  <c r="V13" i="1" s="1"/>
  <c r="E13" i="1"/>
  <c r="U13" i="1" s="1"/>
  <c r="D13" i="1"/>
  <c r="T13" i="1" s="1"/>
  <c r="C13" i="1"/>
  <c r="S13" i="1" s="1"/>
  <c r="B13" i="1"/>
  <c r="R13" i="1" s="1"/>
  <c r="F12" i="1"/>
  <c r="V12" i="1" s="1"/>
  <c r="E12" i="1"/>
  <c r="U12" i="1" s="1"/>
  <c r="D12" i="1"/>
  <c r="T12" i="1" s="1"/>
  <c r="C12" i="1"/>
  <c r="S12" i="1" s="1"/>
  <c r="B12" i="1"/>
  <c r="R12" i="1" s="1"/>
  <c r="F11" i="1"/>
  <c r="V11" i="1" s="1"/>
  <c r="E11" i="1"/>
  <c r="E16" i="1" s="1"/>
  <c r="D11" i="1"/>
  <c r="D16" i="1" s="1"/>
  <c r="C11" i="1"/>
  <c r="B11" i="1"/>
  <c r="R11" i="1" s="1"/>
  <c r="Q5" i="1"/>
  <c r="Q3" i="1"/>
  <c r="Q1" i="1"/>
  <c r="R16" i="1" l="1"/>
  <c r="V16" i="1"/>
  <c r="R22" i="1"/>
  <c r="V56" i="1"/>
  <c r="B55" i="1"/>
  <c r="D55" i="1"/>
  <c r="F55" i="1"/>
  <c r="V22" i="1"/>
  <c r="C66" i="1"/>
  <c r="C46" i="1"/>
  <c r="C68" i="1" s="1"/>
  <c r="T11" i="1"/>
  <c r="T16" i="1" s="1"/>
  <c r="B16" i="1"/>
  <c r="R23" i="1"/>
  <c r="R56" i="1" s="1"/>
  <c r="R25" i="1"/>
  <c r="T33" i="1"/>
  <c r="B57" i="1"/>
  <c r="D57" i="1"/>
  <c r="F57" i="1"/>
  <c r="T35" i="1"/>
  <c r="T57" i="1" s="1"/>
  <c r="B38" i="1"/>
  <c r="B60" i="1" s="1"/>
  <c r="F16" i="1"/>
  <c r="N26" i="1"/>
  <c r="N59" i="1" s="1"/>
  <c r="F38" i="1"/>
  <c r="D38" i="1"/>
  <c r="C16" i="1"/>
  <c r="T22" i="1"/>
  <c r="R33" i="1"/>
  <c r="V33" i="1"/>
  <c r="B56" i="1"/>
  <c r="D56" i="1"/>
  <c r="F56" i="1"/>
  <c r="T34" i="1"/>
  <c r="AD34" i="1" s="1"/>
  <c r="R35" i="1"/>
  <c r="R57" i="1" s="1"/>
  <c r="V35" i="1"/>
  <c r="B58" i="1"/>
  <c r="D58" i="1"/>
  <c r="T36" i="1"/>
  <c r="C59" i="1"/>
  <c r="S37" i="1"/>
  <c r="C48" i="1"/>
  <c r="C70" i="1" s="1"/>
  <c r="R67" i="1"/>
  <c r="C27" i="1"/>
  <c r="S22" i="1"/>
  <c r="U22" i="1"/>
  <c r="S24" i="1"/>
  <c r="U24" i="1"/>
  <c r="U26" i="1"/>
  <c r="S45" i="1"/>
  <c r="U56" i="1"/>
  <c r="U45" i="1"/>
  <c r="U67" i="1" s="1"/>
  <c r="AD35" i="1"/>
  <c r="S47" i="1"/>
  <c r="U58" i="1"/>
  <c r="U47" i="1"/>
  <c r="U69" i="1" s="1"/>
  <c r="F60" i="1"/>
  <c r="R44" i="1"/>
  <c r="V44" i="1"/>
  <c r="E45" i="1"/>
  <c r="E67" i="1" s="1"/>
  <c r="T45" i="1"/>
  <c r="T67" i="1" s="1"/>
  <c r="R46" i="1"/>
  <c r="V46" i="1"/>
  <c r="V68" i="1" s="1"/>
  <c r="E47" i="1"/>
  <c r="E69" i="1" s="1"/>
  <c r="T47" i="1"/>
  <c r="T69" i="1" s="1"/>
  <c r="E55" i="1"/>
  <c r="T55" i="1"/>
  <c r="C56" i="1"/>
  <c r="E57" i="1"/>
  <c r="C58" i="1"/>
  <c r="T58" i="1"/>
  <c r="S11" i="1"/>
  <c r="S16" i="1" s="1"/>
  <c r="U11" i="1"/>
  <c r="U16" i="1" s="1"/>
  <c r="N22" i="1"/>
  <c r="S23" i="1"/>
  <c r="S56" i="1" s="1"/>
  <c r="N24" i="1"/>
  <c r="S25" i="1"/>
  <c r="S26" i="1"/>
  <c r="C38" i="1"/>
  <c r="S33" i="1"/>
  <c r="S38" i="1" s="1"/>
  <c r="U33" i="1"/>
  <c r="S57" i="1"/>
  <c r="S46" i="1"/>
  <c r="U57" i="1"/>
  <c r="U46" i="1"/>
  <c r="U68" i="1" s="1"/>
  <c r="R58" i="1"/>
  <c r="V58" i="1"/>
  <c r="U37" i="1"/>
  <c r="U48" i="1" s="1"/>
  <c r="D60" i="1"/>
  <c r="E44" i="1"/>
  <c r="T44" i="1"/>
  <c r="C45" i="1"/>
  <c r="C67" i="1" s="1"/>
  <c r="V45" i="1"/>
  <c r="V67" i="1" s="1"/>
  <c r="E46" i="1"/>
  <c r="E68" i="1" s="1"/>
  <c r="T46" i="1"/>
  <c r="T68" i="1" s="1"/>
  <c r="C47" i="1"/>
  <c r="C69" i="1" s="1"/>
  <c r="R47" i="1"/>
  <c r="V47" i="1"/>
  <c r="V69" i="1" s="1"/>
  <c r="E48" i="1"/>
  <c r="C55" i="1"/>
  <c r="R55" i="1"/>
  <c r="V55" i="1"/>
  <c r="E56" i="1"/>
  <c r="T56" i="1"/>
  <c r="C57" i="1"/>
  <c r="V57" i="1"/>
  <c r="E58" i="1"/>
  <c r="T26" i="1"/>
  <c r="V26" i="1"/>
  <c r="N33" i="1"/>
  <c r="N55" i="1" s="1"/>
  <c r="N34" i="1"/>
  <c r="N56" i="1" s="1"/>
  <c r="N35" i="1"/>
  <c r="N57" i="1" s="1"/>
  <c r="F58" i="1"/>
  <c r="N36" i="1"/>
  <c r="N58" i="1" s="1"/>
  <c r="B59" i="1"/>
  <c r="D59" i="1"/>
  <c r="R37" i="1"/>
  <c r="T37" i="1"/>
  <c r="V37" i="1"/>
  <c r="V48" i="1" s="1"/>
  <c r="B44" i="1"/>
  <c r="D44" i="1"/>
  <c r="F44" i="1"/>
  <c r="B45" i="1"/>
  <c r="D45" i="1"/>
  <c r="D67" i="1" s="1"/>
  <c r="F45" i="1"/>
  <c r="F67" i="1" s="1"/>
  <c r="B46" i="1"/>
  <c r="D46" i="1"/>
  <c r="D68" i="1" s="1"/>
  <c r="F46" i="1"/>
  <c r="F68" i="1" s="1"/>
  <c r="B47" i="1"/>
  <c r="D47" i="1"/>
  <c r="D69" i="1" s="1"/>
  <c r="F47" i="1"/>
  <c r="F69" i="1" s="1"/>
  <c r="B48" i="1"/>
  <c r="D48" i="1"/>
  <c r="D70" i="1" s="1"/>
  <c r="F48" i="1"/>
  <c r="R59" i="1" l="1"/>
  <c r="R48" i="1"/>
  <c r="U38" i="1"/>
  <c r="S27" i="1"/>
  <c r="S59" i="1"/>
  <c r="S48" i="1"/>
  <c r="S70" i="1" s="1"/>
  <c r="R38" i="1"/>
  <c r="T38" i="1"/>
  <c r="V27" i="1"/>
  <c r="T59" i="1"/>
  <c r="T48" i="1"/>
  <c r="T70" i="1" s="1"/>
  <c r="U27" i="1"/>
  <c r="V38" i="1"/>
  <c r="T27" i="1"/>
  <c r="R27" i="1"/>
  <c r="D49" i="1"/>
  <c r="B70" i="1"/>
  <c r="N48" i="1"/>
  <c r="N70" i="1" s="1"/>
  <c r="F49" i="1"/>
  <c r="E49" i="1"/>
  <c r="S68" i="1"/>
  <c r="AD25" i="1"/>
  <c r="AD26" i="1"/>
  <c r="AD23" i="1"/>
  <c r="AD24" i="1"/>
  <c r="B69" i="1"/>
  <c r="N47" i="1"/>
  <c r="N69" i="1" s="1"/>
  <c r="B68" i="1"/>
  <c r="N46" i="1"/>
  <c r="N68" i="1" s="1"/>
  <c r="B67" i="1"/>
  <c r="N45" i="1"/>
  <c r="N67" i="1" s="1"/>
  <c r="F66" i="1"/>
  <c r="F71" i="1"/>
  <c r="B66" i="1"/>
  <c r="B49" i="1"/>
  <c r="N44" i="1"/>
  <c r="N66" i="1" s="1"/>
  <c r="AD37" i="1"/>
  <c r="AD59" i="1" s="1"/>
  <c r="R69" i="1"/>
  <c r="E66" i="1"/>
  <c r="E71" i="1"/>
  <c r="U55" i="1"/>
  <c r="U44" i="1"/>
  <c r="S55" i="1"/>
  <c r="S44" i="1"/>
  <c r="AD44" i="1" s="1"/>
  <c r="C49" i="1"/>
  <c r="C71" i="1" s="1"/>
  <c r="R66" i="1"/>
  <c r="R49" i="1"/>
  <c r="S58" i="1"/>
  <c r="AD57" i="1"/>
  <c r="AD33" i="1"/>
  <c r="AD45" i="1"/>
  <c r="AD67" i="1" s="1"/>
  <c r="D66" i="1"/>
  <c r="D71" i="1"/>
  <c r="T66" i="1"/>
  <c r="T49" i="1"/>
  <c r="T71" i="1" s="1"/>
  <c r="AD36" i="1"/>
  <c r="AD58" i="1" s="1"/>
  <c r="AD56" i="1"/>
  <c r="E60" i="1"/>
  <c r="C60" i="1"/>
  <c r="AD22" i="1"/>
  <c r="R68" i="1"/>
  <c r="AD46" i="1"/>
  <c r="AD68" i="1" s="1"/>
  <c r="V66" i="1"/>
  <c r="V49" i="1"/>
  <c r="V71" i="1" s="1"/>
  <c r="N38" i="1"/>
  <c r="S69" i="1"/>
  <c r="S67" i="1"/>
  <c r="V60" i="1"/>
  <c r="N27" i="1"/>
  <c r="T60" i="1" l="1"/>
  <c r="AD48" i="1"/>
  <c r="AD70" i="1" s="1"/>
  <c r="R70" i="1"/>
  <c r="R60" i="1"/>
  <c r="AD66" i="1"/>
  <c r="AD27" i="1"/>
  <c r="N60" i="1"/>
  <c r="S66" i="1"/>
  <c r="S49" i="1"/>
  <c r="S71" i="1" s="1"/>
  <c r="U66" i="1"/>
  <c r="U49" i="1"/>
  <c r="U71" i="1" s="1"/>
  <c r="B71" i="1"/>
  <c r="N49" i="1"/>
  <c r="N71" i="1" s="1"/>
  <c r="AD55" i="1"/>
  <c r="R71" i="1"/>
  <c r="S60" i="1"/>
  <c r="AD38" i="1"/>
  <c r="U60" i="1"/>
  <c r="AD47" i="1"/>
  <c r="AD69" i="1" s="1"/>
  <c r="AD60" i="1" l="1"/>
  <c r="AD49" i="1"/>
  <c r="AD71" i="1" s="1"/>
</calcChain>
</file>

<file path=xl/sharedStrings.xml><?xml version="1.0" encoding="utf-8"?>
<sst xmlns="http://schemas.openxmlformats.org/spreadsheetml/2006/main" count="268" uniqueCount="49">
  <si>
    <t>AUTORIDAD DE FISCALIZACION Y CONTROL SOCIAL DE ELECTRICIDAD</t>
  </si>
  <si>
    <t>COOPERATIVA DE SERVICIOS ELÉCTRICOS DE GUAYARAMERIN LTDA.</t>
  </si>
  <si>
    <t>COSEGUA</t>
  </si>
  <si>
    <t>CONSOLIDADO -  CON IMPUESTOS</t>
  </si>
  <si>
    <t>CONSOLIDADO -  SIN IMPUESTOS</t>
  </si>
  <si>
    <t>ESTADISTICAS GESTION 2013</t>
  </si>
  <si>
    <t>NUMERO DE USUARIOS</t>
  </si>
  <si>
    <t>CATEGORIA/MES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</si>
  <si>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</si>
  <si>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</si>
  <si>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</si>
  <si>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</si>
  <si>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</si>
  <si>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</si>
  <si>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</si>
  <si>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</si>
  <si>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</si>
  <si>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</si>
  <si>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</si>
  <si>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</si>
  <si>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</si>
  <si>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ENEROA</t>
  </si>
  <si>
    <t>FEBREROA</t>
  </si>
  <si>
    <t>MARZOA</t>
  </si>
  <si>
    <t>RESIDENCIAL</t>
  </si>
  <si>
    <t>GENERAL</t>
  </si>
  <si>
    <t>COMERCIAL</t>
  </si>
  <si>
    <t>INDUSTRIAL</t>
  </si>
  <si>
    <t>ALUMBRADO PÚBLICO</t>
  </si>
  <si>
    <t>ADMINISTRACION PÚBLICA</t>
  </si>
  <si>
    <t>ALUMBRADO PUBLICO</t>
  </si>
  <si>
    <t>TOTAL</t>
  </si>
  <si>
    <t>ENERGIA FACTURADA (MWh)</t>
  </si>
  <si>
    <t>ACUMULADO</t>
  </si>
  <si>
    <t xml:space="preserve">IMPORTE FACTURADO (MBs) </t>
  </si>
  <si>
    <t xml:space="preserve"> </t>
  </si>
  <si>
    <t xml:space="preserve"> ENEROA </t>
  </si>
  <si>
    <t xml:space="preserve"> FEBREROA </t>
  </si>
  <si>
    <t xml:space="preserve"> MARZOA </t>
  </si>
  <si>
    <t xml:space="preserve"> ABRIL </t>
  </si>
  <si>
    <t xml:space="preserve"> MAYO </t>
  </si>
  <si>
    <t xml:space="preserve"> JUNIO </t>
  </si>
  <si>
    <t xml:space="preserve"> TOTAL </t>
  </si>
  <si>
    <t>IMPORTE FACTURADO (M$us)</t>
  </si>
  <si>
    <t>TARIFA PROMEDIO (cBs/Kwh)</t>
  </si>
  <si>
    <t>TARIFA PROMEDIO (c$us/Kwh)</t>
  </si>
  <si>
    <t>TIPO CAMBIO**</t>
  </si>
  <si>
    <t>-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</si>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</sst>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a_-;\-* #,##0\ _p_t_a_-;_-* &quot;-&quot;??\ _p_t_a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Unicode MS"/>
      <family val="2"/>
    </font>
    <font>
      <sz val="10"/>
      <name val="Arial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color theme="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2" borderId="0" xfId="0" applyFont="1" applyFill="1"/>
    <xf numFmtId="2" fontId="4" fillId="2" borderId="0" xfId="0" applyNumberFormat="1" applyFont="1" applyFill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4" fillId="2" borderId="3" xfId="0" applyFont="1" applyFill="1" applyBorder="1"/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/>
    <xf numFmtId="3" fontId="4" fillId="2" borderId="0" xfId="0" applyNumberFormat="1" applyFont="1" applyFill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/>
    <xf numFmtId="0" fontId="6" fillId="2" borderId="5" xfId="0" applyFont="1" applyFill="1" applyBorder="1"/>
    <xf numFmtId="3" fontId="6" fillId="2" borderId="2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4" fontId="4" fillId="2" borderId="0" xfId="1" applyNumberFormat="1" applyFont="1" applyFill="1" applyAlignment="1">
      <alignment horizontal="right" vertical="top" wrapText="1"/>
    </xf>
    <xf numFmtId="10" fontId="7" fillId="2" borderId="0" xfId="0" applyNumberFormat="1" applyFont="1" applyFill="1" applyAlignment="1">
      <alignment vertical="top" wrapText="1"/>
    </xf>
    <xf numFmtId="165" fontId="4" fillId="2" borderId="0" xfId="0" applyNumberFormat="1" applyFont="1" applyFill="1" applyAlignment="1">
      <alignment vertical="top" wrapText="1"/>
    </xf>
    <xf numFmtId="0" fontId="6" fillId="2" borderId="3" xfId="0" applyFont="1" applyFill="1" applyBorder="1" applyAlignment="1"/>
    <xf numFmtId="4" fontId="4" fillId="2" borderId="4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Alignment="1">
      <alignment horizontal="right" vertical="top" wrapText="1"/>
    </xf>
    <xf numFmtId="0" fontId="6" fillId="2" borderId="1" xfId="0" applyFont="1" applyFill="1" applyBorder="1"/>
    <xf numFmtId="165" fontId="6" fillId="2" borderId="2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10" fontId="4" fillId="2" borderId="0" xfId="2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165" fontId="4" fillId="2" borderId="0" xfId="0" applyNumberFormat="1" applyFont="1" applyFill="1"/>
    <xf numFmtId="4" fontId="4" fillId="2" borderId="0" xfId="0" applyNumberFormat="1" applyFont="1" applyFill="1"/>
    <xf numFmtId="10" fontId="4" fillId="2" borderId="0" xfId="2" applyNumberFormat="1" applyFont="1" applyFill="1"/>
    <xf numFmtId="4" fontId="6" fillId="2" borderId="1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10" fontId="7" fillId="2" borderId="0" xfId="2" applyNumberFormat="1" applyFont="1" applyFill="1"/>
    <xf numFmtId="0" fontId="6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0" xfId="0" applyNumberFormat="1" applyFill="1"/>
    <xf numFmtId="0" fontId="0" fillId="2" borderId="0" xfId="0" applyFill="1"/>
    <xf numFmtId="0" fontId="9" fillId="2" borderId="0" xfId="0" applyFont="1" applyFill="1"/>
    <xf numFmtId="0" fontId="2" fillId="0" borderId="0" xfId="0" applyFont="1"/>
    <xf numFmtId="2" fontId="10" fillId="4" borderId="1" xfId="3" applyNumberFormat="1" applyFont="1" applyFill="1" applyBorder="1"/>
    <xf numFmtId="2" fontId="8" fillId="0" borderId="1" xfId="3" applyNumberFormat="1" applyFont="1" applyFill="1" applyBorder="1"/>
    <xf numFmtId="2" fontId="0" fillId="0" borderId="1" xfId="0" applyNumberFormat="1" applyFill="1" applyBorder="1"/>
  </cellXfs>
  <cellStyles count="4">
    <cellStyle name="Diseño" xfId="3"/>
    <cellStyle name="Millares" xfId="1" builtinId="3"/>
    <cellStyle name="Normal" xfId="0" builtinId="0"/>
    <cellStyle name="Porcentaje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OSEY\COSEY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VENTAS"/>
      <sheetName val="CONSOLIDADO COMPRAS"/>
      <sheetName val="ISE 210 a"/>
      <sheetName val="ISE 210 b y c"/>
      <sheetName val="Hoja1"/>
    </sheetNames>
    <sheetDataSet>
      <sheetData sheetId="0"/>
      <sheetData sheetId="1"/>
      <sheetData sheetId="2"/>
      <sheetData sheetId="3">
        <row r="50">
          <cell r="AS50">
            <v>226</v>
          </cell>
          <cell r="AT50">
            <v>227</v>
          </cell>
          <cell r="AU50">
            <v>227</v>
          </cell>
          <cell r="AV50">
            <v>318</v>
          </cell>
          <cell r="AW50">
            <v>346</v>
          </cell>
        </row>
        <row r="51">
          <cell r="AS51">
            <v>28</v>
          </cell>
          <cell r="AT51">
            <v>28</v>
          </cell>
          <cell r="AU51">
            <v>27</v>
          </cell>
          <cell r="AV51">
            <v>30</v>
          </cell>
          <cell r="AW51">
            <v>27</v>
          </cell>
        </row>
        <row r="52">
          <cell r="AS52">
            <v>2139</v>
          </cell>
          <cell r="AT52">
            <v>2146</v>
          </cell>
          <cell r="AU52">
            <v>2169</v>
          </cell>
          <cell r="AV52">
            <v>2178</v>
          </cell>
          <cell r="AW52">
            <v>2160</v>
          </cell>
        </row>
        <row r="53">
          <cell r="AS53">
            <v>29</v>
          </cell>
          <cell r="AT53">
            <v>29</v>
          </cell>
          <cell r="AU53">
            <v>29</v>
          </cell>
          <cell r="AV53">
            <v>29</v>
          </cell>
          <cell r="AW53">
            <v>29</v>
          </cell>
        </row>
        <row r="54">
          <cell r="AS54">
            <v>94</v>
          </cell>
          <cell r="AT54">
            <v>92</v>
          </cell>
          <cell r="AU54">
            <v>93</v>
          </cell>
          <cell r="AV54">
            <v>0</v>
          </cell>
          <cell r="AW54">
            <v>0</v>
          </cell>
        </row>
        <row r="56">
          <cell r="AS56">
            <v>61.789000000000001</v>
          </cell>
          <cell r="AT56">
            <v>57.534999999999997</v>
          </cell>
          <cell r="AU56">
            <v>56.701999999999998</v>
          </cell>
          <cell r="AV56">
            <v>89.451999999999998</v>
          </cell>
          <cell r="AW56">
            <v>90.459000000000003</v>
          </cell>
        </row>
        <row r="57">
          <cell r="AS57">
            <v>14.345000000000001</v>
          </cell>
          <cell r="AT57">
            <v>14.608000000000001</v>
          </cell>
          <cell r="AU57">
            <v>12.916</v>
          </cell>
          <cell r="AV57">
            <v>12.444000000000001</v>
          </cell>
          <cell r="AW57">
            <v>11.818</v>
          </cell>
        </row>
        <row r="58">
          <cell r="AS58">
            <v>186.553</v>
          </cell>
          <cell r="AT58">
            <v>173.34100000000001</v>
          </cell>
          <cell r="AU58">
            <v>173.749</v>
          </cell>
          <cell r="AV58">
            <v>176.959</v>
          </cell>
          <cell r="AW58">
            <v>166.37299999999999</v>
          </cell>
        </row>
        <row r="59">
          <cell r="AS59">
            <v>37.307000000000002</v>
          </cell>
          <cell r="AT59">
            <v>33.935000000000002</v>
          </cell>
          <cell r="AU59">
            <v>39.343000000000004</v>
          </cell>
          <cell r="AV59">
            <v>36.881999999999998</v>
          </cell>
          <cell r="AW59">
            <v>44.478000000000002</v>
          </cell>
        </row>
        <row r="60">
          <cell r="AS60">
            <v>33.121000000000002</v>
          </cell>
          <cell r="AT60">
            <v>33.755000000000003</v>
          </cell>
          <cell r="AU60">
            <v>34.491999999999997</v>
          </cell>
          <cell r="AV60">
            <v>0</v>
          </cell>
          <cell r="AW60">
            <v>0</v>
          </cell>
        </row>
        <row r="62">
          <cell r="AS62">
            <v>101297.87</v>
          </cell>
          <cell r="AT62">
            <v>94375.44</v>
          </cell>
          <cell r="AU62">
            <v>93022.2</v>
          </cell>
          <cell r="AV62">
            <v>141726.81</v>
          </cell>
          <cell r="AW62">
            <v>145930.53</v>
          </cell>
        </row>
        <row r="63">
          <cell r="AS63">
            <v>22364.46</v>
          </cell>
          <cell r="AT63">
            <v>22729.279999999999</v>
          </cell>
          <cell r="AU63">
            <v>20122.599999999999</v>
          </cell>
          <cell r="AV63">
            <v>18140.509999999998</v>
          </cell>
          <cell r="AW63">
            <v>18251.009999999998</v>
          </cell>
        </row>
        <row r="64">
          <cell r="AS64">
            <v>258095.87</v>
          </cell>
          <cell r="AT64">
            <v>238340.92</v>
          </cell>
          <cell r="AU64">
            <v>238406.65</v>
          </cell>
          <cell r="AV64">
            <v>237658.06</v>
          </cell>
          <cell r="AW64">
            <v>223416.3</v>
          </cell>
        </row>
        <row r="65">
          <cell r="AS65">
            <v>60549.3</v>
          </cell>
          <cell r="AT65">
            <v>55076.7</v>
          </cell>
          <cell r="AU65">
            <v>63853.8</v>
          </cell>
          <cell r="AV65">
            <v>61408.59</v>
          </cell>
          <cell r="AW65">
            <v>74189.399999999994</v>
          </cell>
        </row>
        <row r="66">
          <cell r="AS66">
            <v>49063.89</v>
          </cell>
          <cell r="AT66">
            <v>49946.26</v>
          </cell>
          <cell r="AU66">
            <v>51020.49</v>
          </cell>
          <cell r="AV66">
            <v>0</v>
          </cell>
          <cell r="AW66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workbookViewId="0"/>
  </sheetViews>
  <sheetFormatPr baseColWidth="10" defaultRowHeight="15" x14ac:dyDescent="0.25"/>
  <cols>
    <col min="1" max="1" width="24.5703125" style="2" customWidth="1"/>
    <col min="2" max="9" width="11.7109375" style="2" customWidth="1"/>
    <col min="10" max="10" width="13.85546875" style="2" customWidth="1"/>
    <col min="11" max="11" width="11.7109375" style="2" customWidth="1"/>
    <col min="12" max="12" width="13.28515625" style="2" customWidth="1"/>
    <col min="13" max="13" width="11.7109375" style="2" customWidth="1"/>
    <col min="14" max="14" width="12.85546875" style="2" bestFit="1" customWidth="1"/>
    <col min="15" max="15" width="4.5703125" style="2" customWidth="1"/>
    <col min="16" max="16" width="4.85546875" style="2" customWidth="1"/>
    <col min="17" max="17" width="20.28515625" style="2" customWidth="1"/>
    <col min="18" max="25" width="11.42578125" style="2"/>
    <col min="26" max="26" width="12.85546875" style="2" bestFit="1" customWidth="1"/>
    <col min="27" max="27" width="11.42578125" style="2"/>
    <col min="28" max="28" width="12" style="2" bestFit="1" customWidth="1"/>
    <col min="29" max="29" width="11.42578125" style="2"/>
    <col min="30" max="30" width="14.42578125" style="2" customWidth="1"/>
  </cols>
  <sheetData>
    <row r="1" spans="1:30" ht="20.25" x14ac:dyDescent="0.35">
      <c r="A1" s="1" t="s">
        <v>0</v>
      </c>
      <c r="Q1" s="1" t="str">
        <f>+A1</f>
        <v>AUTORIDAD DE FISCALIZACION Y CONTROL SOCIAL DE ELECTRICIDAD</v>
      </c>
    </row>
    <row r="2" spans="1:30" ht="20.25" x14ac:dyDescent="0.35">
      <c r="A2" s="1" t="s">
        <v>1</v>
      </c>
      <c r="Q2" s="1"/>
    </row>
    <row r="3" spans="1:30" ht="20.25" x14ac:dyDescent="0.35">
      <c r="A3" s="1" t="s">
        <v>2</v>
      </c>
      <c r="Q3" s="3" t="str">
        <f>+A3</f>
        <v>COSEGUA</v>
      </c>
    </row>
    <row r="4" spans="1:30" ht="20.25" x14ac:dyDescent="0.35">
      <c r="A4" s="3" t="s">
        <v>3</v>
      </c>
      <c r="Q4" s="3" t="s">
        <v>4</v>
      </c>
    </row>
    <row r="5" spans="1:30" ht="20.25" x14ac:dyDescent="0.35">
      <c r="A5" s="4" t="s">
        <v>5</v>
      </c>
      <c r="B5" s="5"/>
      <c r="C5" s="5"/>
      <c r="Q5" s="4" t="str">
        <f>+A5</f>
        <v>ESTADISTICAS GESTION 2013</v>
      </c>
      <c r="R5" s="5"/>
      <c r="S5" s="5"/>
      <c r="T5" s="5"/>
    </row>
    <row r="6" spans="1:30" x14ac:dyDescent="0.25">
      <c r="A6" s="6"/>
    </row>
    <row r="7" spans="1:30" x14ac:dyDescent="0.25">
      <c r="A7" s="6" t="s">
        <v>6</v>
      </c>
      <c r="Q7" s="6" t="s">
        <v>6</v>
      </c>
    </row>
    <row r="8" spans="1:30" x14ac:dyDescent="0.25">
      <c r="A8" s="6"/>
      <c r="B8" s="7"/>
      <c r="Q8" s="6"/>
    </row>
    <row r="9" spans="1:30" x14ac:dyDescent="0.25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10" t="s">
        <v>20</v>
      </c>
      <c r="O9" s="11"/>
      <c r="P9" s="11"/>
      <c r="Q9" s="8" t="s">
        <v>7</v>
      </c>
      <c r="R9" s="9" t="s">
        <v>21</v>
      </c>
      <c r="S9" s="9" t="s">
        <v>22</v>
      </c>
      <c r="T9" s="9" t="s">
        <v>23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9" t="s">
        <v>19</v>
      </c>
      <c r="AD9" s="10" t="s">
        <v>20</v>
      </c>
    </row>
    <row r="10" spans="1:30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x14ac:dyDescent="0.25">
      <c r="A11" s="15" t="s">
        <v>24</v>
      </c>
      <c r="B11" s="16">
        <f>INDEX('[1]ISE 210 b y c'!$AS$50:$BD$54,'CONSOLIDADO VENTAS'!$A79,'CONSOLIDADO VENTAS'!B$78)</f>
        <v>2139</v>
      </c>
      <c r="C11" s="16">
        <f>INDEX('[1]ISE 210 b y c'!$AS$50:$BD$54,'CONSOLIDADO VENTAS'!$A79,'CONSOLIDADO VENTAS'!C$78)</f>
        <v>2146</v>
      </c>
      <c r="D11" s="16">
        <f>INDEX('[1]ISE 210 b y c'!$AS$50:$BD$54,'CONSOLIDADO VENTAS'!$A79,'CONSOLIDADO VENTAS'!D$78)</f>
        <v>2169</v>
      </c>
      <c r="E11" s="16">
        <f>INDEX('[1]ISE 210 b y c'!$AS$50:$BD$54,'CONSOLIDADO VENTAS'!$A79,'CONSOLIDADO VENTAS'!E$78)</f>
        <v>2178</v>
      </c>
      <c r="F11" s="16">
        <f>INDEX('[1]ISE 210 b y c'!$AS$50:$BD$54,'CONSOLIDADO VENTAS'!$A79,'CONSOLIDADO VENTAS'!F$78)</f>
        <v>2160</v>
      </c>
      <c r="G11" s="16"/>
      <c r="H11" s="16"/>
      <c r="I11" s="16"/>
      <c r="J11" s="16"/>
      <c r="K11" s="16"/>
      <c r="L11" s="16"/>
      <c r="M11" s="16"/>
      <c r="N11" s="17"/>
      <c r="Q11" s="15" t="s">
        <v>24</v>
      </c>
      <c r="R11" s="16">
        <f>+B11</f>
        <v>2139</v>
      </c>
      <c r="S11" s="16">
        <f t="shared" ref="S11:V15" si="0">+C11</f>
        <v>2146</v>
      </c>
      <c r="T11" s="16">
        <f t="shared" si="0"/>
        <v>2169</v>
      </c>
      <c r="U11" s="16">
        <f t="shared" si="0"/>
        <v>2178</v>
      </c>
      <c r="V11" s="16">
        <f t="shared" si="0"/>
        <v>2160</v>
      </c>
      <c r="W11" s="16"/>
      <c r="X11" s="16"/>
      <c r="Y11" s="16"/>
      <c r="Z11" s="16"/>
      <c r="AA11" s="16"/>
      <c r="AB11" s="16"/>
      <c r="AC11" s="16"/>
      <c r="AD11" s="17"/>
    </row>
    <row r="12" spans="1:30" x14ac:dyDescent="0.25">
      <c r="A12" s="15" t="s">
        <v>25</v>
      </c>
      <c r="B12" s="16">
        <f>INDEX('[1]ISE 210 b y c'!$AS$50:$BD$54,'CONSOLIDADO VENTAS'!$A80,'CONSOLIDADO VENTAS'!B$78)</f>
        <v>226</v>
      </c>
      <c r="C12" s="16">
        <f>INDEX('[1]ISE 210 b y c'!$AS$50:$BD$54,'CONSOLIDADO VENTAS'!$A80,'CONSOLIDADO VENTAS'!C$78)</f>
        <v>227</v>
      </c>
      <c r="D12" s="16">
        <f>INDEX('[1]ISE 210 b y c'!$AS$50:$BD$54,'CONSOLIDADO VENTAS'!$A80,'CONSOLIDADO VENTAS'!D$78)</f>
        <v>227</v>
      </c>
      <c r="E12" s="16">
        <f>INDEX('[1]ISE 210 b y c'!$AS$50:$BD$54,'CONSOLIDADO VENTAS'!$A80,'CONSOLIDADO VENTAS'!E$78)</f>
        <v>318</v>
      </c>
      <c r="F12" s="16">
        <f>INDEX('[1]ISE 210 b y c'!$AS$50:$BD$54,'CONSOLIDADO VENTAS'!$A80,'CONSOLIDADO VENTAS'!F$78)</f>
        <v>346</v>
      </c>
      <c r="G12" s="16"/>
      <c r="H12" s="16"/>
      <c r="I12" s="16"/>
      <c r="J12" s="16"/>
      <c r="K12" s="16"/>
      <c r="L12" s="16"/>
      <c r="M12" s="16"/>
      <c r="N12" s="17"/>
      <c r="Q12" s="15" t="s">
        <v>26</v>
      </c>
      <c r="R12" s="16">
        <f>+B12</f>
        <v>226</v>
      </c>
      <c r="S12" s="16">
        <f t="shared" si="0"/>
        <v>227</v>
      </c>
      <c r="T12" s="16">
        <f t="shared" si="0"/>
        <v>227</v>
      </c>
      <c r="U12" s="16">
        <f>+E12</f>
        <v>318</v>
      </c>
      <c r="V12" s="16">
        <f t="shared" si="0"/>
        <v>346</v>
      </c>
      <c r="W12" s="16"/>
      <c r="X12" s="16"/>
      <c r="Y12" s="16"/>
      <c r="Z12" s="16"/>
      <c r="AA12" s="16"/>
      <c r="AB12" s="16"/>
      <c r="AC12" s="16"/>
      <c r="AD12" s="17"/>
    </row>
    <row r="13" spans="1:30" x14ac:dyDescent="0.25">
      <c r="A13" s="15" t="s">
        <v>27</v>
      </c>
      <c r="B13" s="16">
        <f>INDEX('[1]ISE 210 b y c'!$AS$50:$BD$54,'CONSOLIDADO VENTAS'!$A81,'CONSOLIDADO VENTAS'!B$78)</f>
        <v>28</v>
      </c>
      <c r="C13" s="16">
        <f>INDEX('[1]ISE 210 b y c'!$AS$50:$BD$54,'CONSOLIDADO VENTAS'!$A81,'CONSOLIDADO VENTAS'!C$78)</f>
        <v>28</v>
      </c>
      <c r="D13" s="16">
        <f>INDEX('[1]ISE 210 b y c'!$AS$50:$BD$54,'CONSOLIDADO VENTAS'!$A81,'CONSOLIDADO VENTAS'!D$78)</f>
        <v>27</v>
      </c>
      <c r="E13" s="16">
        <f>INDEX('[1]ISE 210 b y c'!$AS$50:$BD$54,'CONSOLIDADO VENTAS'!$A81,'CONSOLIDADO VENTAS'!E$78)</f>
        <v>30</v>
      </c>
      <c r="F13" s="16">
        <f>INDEX('[1]ISE 210 b y c'!$AS$50:$BD$54,'CONSOLIDADO VENTAS'!$A81,'CONSOLIDADO VENTAS'!F$78)</f>
        <v>27</v>
      </c>
      <c r="G13" s="16"/>
      <c r="H13" s="16"/>
      <c r="I13" s="16"/>
      <c r="J13" s="16"/>
      <c r="K13" s="16"/>
      <c r="L13" s="16"/>
      <c r="M13" s="16"/>
      <c r="N13" s="17"/>
      <c r="Q13" s="15" t="s">
        <v>25</v>
      </c>
      <c r="R13" s="16">
        <f>+B13</f>
        <v>28</v>
      </c>
      <c r="S13" s="16">
        <f t="shared" si="0"/>
        <v>28</v>
      </c>
      <c r="T13" s="16">
        <f t="shared" si="0"/>
        <v>27</v>
      </c>
      <c r="U13" s="16">
        <f t="shared" si="0"/>
        <v>30</v>
      </c>
      <c r="V13" s="16">
        <f t="shared" si="0"/>
        <v>27</v>
      </c>
      <c r="W13" s="16"/>
      <c r="X13" s="16"/>
      <c r="Y13" s="16"/>
      <c r="Z13" s="16"/>
      <c r="AA13" s="16"/>
      <c r="AB13" s="16"/>
      <c r="AC13" s="16"/>
      <c r="AD13" s="17"/>
    </row>
    <row r="14" spans="1:30" x14ac:dyDescent="0.25">
      <c r="A14" s="15" t="s">
        <v>28</v>
      </c>
      <c r="B14" s="16">
        <f>INDEX('[1]ISE 210 b y c'!$AS$50:$BD$54,'CONSOLIDADO VENTAS'!$A82,'CONSOLIDADO VENTAS'!B$78)</f>
        <v>29</v>
      </c>
      <c r="C14" s="16">
        <f>INDEX('[1]ISE 210 b y c'!$AS$50:$BD$54,'CONSOLIDADO VENTAS'!$A82,'CONSOLIDADO VENTAS'!C$78)</f>
        <v>29</v>
      </c>
      <c r="D14" s="16">
        <f>INDEX('[1]ISE 210 b y c'!$AS$50:$BD$54,'CONSOLIDADO VENTAS'!$A82,'CONSOLIDADO VENTAS'!D$78)</f>
        <v>29</v>
      </c>
      <c r="E14" s="16">
        <f>INDEX('[1]ISE 210 b y c'!$AS$50:$BD$54,'CONSOLIDADO VENTAS'!$A82,'CONSOLIDADO VENTAS'!E$78)</f>
        <v>29</v>
      </c>
      <c r="F14" s="16">
        <f>INDEX('[1]ISE 210 b y c'!$AS$50:$BD$54,'CONSOLIDADO VENTAS'!$A82,'CONSOLIDADO VENTAS'!F$78)</f>
        <v>29</v>
      </c>
      <c r="G14" s="16"/>
      <c r="H14" s="16"/>
      <c r="I14" s="16"/>
      <c r="J14" s="16"/>
      <c r="K14" s="16"/>
      <c r="L14" s="16"/>
      <c r="M14" s="16"/>
      <c r="N14" s="17"/>
      <c r="Q14" s="15" t="s">
        <v>27</v>
      </c>
      <c r="R14" s="16">
        <f>+B14</f>
        <v>29</v>
      </c>
      <c r="S14" s="16">
        <f t="shared" si="0"/>
        <v>29</v>
      </c>
      <c r="T14" s="16">
        <f t="shared" si="0"/>
        <v>29</v>
      </c>
      <c r="U14" s="16">
        <f t="shared" si="0"/>
        <v>29</v>
      </c>
      <c r="V14" s="16">
        <f t="shared" si="0"/>
        <v>29</v>
      </c>
      <c r="W14" s="16"/>
      <c r="X14" s="16"/>
      <c r="Y14" s="16"/>
      <c r="Z14" s="16"/>
      <c r="AA14" s="16"/>
      <c r="AB14" s="16"/>
      <c r="AC14" s="16"/>
      <c r="AD14" s="17"/>
    </row>
    <row r="15" spans="1:30" x14ac:dyDescent="0.25">
      <c r="A15" s="18" t="s">
        <v>29</v>
      </c>
      <c r="B15" s="16">
        <f>INDEX('[1]ISE 210 b y c'!$AS$50:$BD$54,'CONSOLIDADO VENTAS'!$A83,'CONSOLIDADO VENTAS'!B$78)</f>
        <v>94</v>
      </c>
      <c r="C15" s="16">
        <f>INDEX('[1]ISE 210 b y c'!$AS$50:$BD$54,'CONSOLIDADO VENTAS'!$A83,'CONSOLIDADO VENTAS'!C$78)</f>
        <v>92</v>
      </c>
      <c r="D15" s="16">
        <f>INDEX('[1]ISE 210 b y c'!$AS$50:$BD$54,'CONSOLIDADO VENTAS'!$A83,'CONSOLIDADO VENTAS'!D$78)</f>
        <v>93</v>
      </c>
      <c r="E15" s="16">
        <f>INDEX('[1]ISE 210 b y c'!$AS$50:$BD$54,'CONSOLIDADO VENTAS'!$A83,'CONSOLIDADO VENTAS'!E$78)</f>
        <v>0</v>
      </c>
      <c r="F15" s="16">
        <f>INDEX('[1]ISE 210 b y c'!$AS$50:$BD$54,'CONSOLIDADO VENTAS'!$A83,'CONSOLIDADO VENTAS'!F$78)</f>
        <v>0</v>
      </c>
      <c r="G15" s="16"/>
      <c r="H15" s="16"/>
      <c r="I15" s="16"/>
      <c r="J15" s="16"/>
      <c r="K15" s="16"/>
      <c r="L15" s="16"/>
      <c r="M15" s="16"/>
      <c r="N15" s="17"/>
      <c r="Q15" s="18" t="s">
        <v>30</v>
      </c>
      <c r="R15" s="16">
        <f>+B15</f>
        <v>94</v>
      </c>
      <c r="S15" s="16">
        <f t="shared" si="0"/>
        <v>92</v>
      </c>
      <c r="T15" s="16">
        <f t="shared" si="0"/>
        <v>93</v>
      </c>
      <c r="U15" s="16">
        <f t="shared" si="0"/>
        <v>0</v>
      </c>
      <c r="V15" s="16">
        <f t="shared" si="0"/>
        <v>0</v>
      </c>
      <c r="W15" s="16"/>
      <c r="X15" s="16"/>
      <c r="Y15" s="16"/>
      <c r="Z15" s="16"/>
      <c r="AA15" s="16"/>
      <c r="AB15" s="16"/>
      <c r="AC15" s="16"/>
      <c r="AD15" s="17"/>
    </row>
    <row r="16" spans="1:30" x14ac:dyDescent="0.25">
      <c r="A16" s="19" t="s">
        <v>31</v>
      </c>
      <c r="B16" s="20">
        <f>SUM(B11:B15)</f>
        <v>2516</v>
      </c>
      <c r="C16" s="20">
        <f t="shared" ref="C16:F16" si="1">SUM(C11:C15)</f>
        <v>2522</v>
      </c>
      <c r="D16" s="20">
        <f t="shared" si="1"/>
        <v>2545</v>
      </c>
      <c r="E16" s="20">
        <f t="shared" si="1"/>
        <v>2555</v>
      </c>
      <c r="F16" s="20">
        <f t="shared" si="1"/>
        <v>2562</v>
      </c>
      <c r="G16" s="20"/>
      <c r="H16" s="20"/>
      <c r="I16" s="20"/>
      <c r="J16" s="20"/>
      <c r="K16" s="20"/>
      <c r="L16" s="20"/>
      <c r="M16" s="20"/>
      <c r="N16" s="21"/>
      <c r="Q16" s="19" t="s">
        <v>31</v>
      </c>
      <c r="R16" s="20">
        <f>SUM(R11:R15)</f>
        <v>2516</v>
      </c>
      <c r="S16" s="20">
        <f>SUM(S11:S15)</f>
        <v>2522</v>
      </c>
      <c r="T16" s="20">
        <f t="shared" ref="T16:V16" si="2">SUM(T11:T15)</f>
        <v>2545</v>
      </c>
      <c r="U16" s="20">
        <f t="shared" si="2"/>
        <v>2555</v>
      </c>
      <c r="V16" s="20">
        <f t="shared" si="2"/>
        <v>2562</v>
      </c>
      <c r="W16" s="20"/>
      <c r="X16" s="20"/>
      <c r="Y16" s="20"/>
      <c r="Z16" s="20"/>
      <c r="AA16" s="20"/>
      <c r="AB16" s="20"/>
      <c r="AC16" s="20"/>
      <c r="AD16" s="21"/>
    </row>
    <row r="17" spans="1:30" x14ac:dyDescent="0.25"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3"/>
    </row>
    <row r="18" spans="1:30" x14ac:dyDescent="0.25">
      <c r="A18" s="6" t="s">
        <v>32</v>
      </c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3"/>
      <c r="Q18" s="6" t="s">
        <v>32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25" t="s">
        <v>7</v>
      </c>
      <c r="B20" s="9" t="s">
        <v>21</v>
      </c>
      <c r="C20" s="9" t="s">
        <v>22</v>
      </c>
      <c r="D20" s="9" t="s">
        <v>23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18</v>
      </c>
      <c r="M20" s="9" t="s">
        <v>19</v>
      </c>
      <c r="N20" s="10" t="s">
        <v>33</v>
      </c>
      <c r="O20" s="11"/>
      <c r="P20" s="11"/>
      <c r="Q20" s="25" t="s">
        <v>7</v>
      </c>
      <c r="R20" s="9" t="s">
        <v>21</v>
      </c>
      <c r="S20" s="9" t="s">
        <v>22</v>
      </c>
      <c r="T20" s="9" t="s">
        <v>23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9" t="s">
        <v>19</v>
      </c>
      <c r="AD20" s="10" t="s">
        <v>33</v>
      </c>
    </row>
    <row r="21" spans="1:30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1:30" x14ac:dyDescent="0.25">
      <c r="A22" s="15" t="s">
        <v>24</v>
      </c>
      <c r="B22" s="16">
        <f>INDEX('[1]ISE 210 b y c'!$AS$56:$BD$60,'CONSOLIDADO VENTAS'!$A79,'CONSOLIDADO VENTAS'!B$78)</f>
        <v>186.553</v>
      </c>
      <c r="C22" s="16">
        <f>INDEX('[1]ISE 210 b y c'!$AS$56:$BD$60,'CONSOLIDADO VENTAS'!$A79,'CONSOLIDADO VENTAS'!C$78)</f>
        <v>173.34100000000001</v>
      </c>
      <c r="D22" s="16">
        <f>INDEX('[1]ISE 210 b y c'!$AS$56:$BD$60,'CONSOLIDADO VENTAS'!$A79,'CONSOLIDADO VENTAS'!D$78)</f>
        <v>173.749</v>
      </c>
      <c r="E22" s="16">
        <f>INDEX('[1]ISE 210 b y c'!$AS$56:$BD$60,'CONSOLIDADO VENTAS'!$A79,'CONSOLIDADO VENTAS'!E$78)</f>
        <v>176.959</v>
      </c>
      <c r="F22" s="16">
        <f>INDEX('[1]ISE 210 b y c'!$AS$56:$BD$60,'CONSOLIDADO VENTAS'!$A79,'CONSOLIDADO VENTAS'!F$78)</f>
        <v>166.37299999999999</v>
      </c>
      <c r="G22" s="16"/>
      <c r="H22" s="16"/>
      <c r="I22" s="16"/>
      <c r="J22" s="16"/>
      <c r="K22" s="16"/>
      <c r="L22" s="16"/>
      <c r="M22" s="16"/>
      <c r="N22" s="26">
        <f>SUM(B22:M22)</f>
        <v>876.97500000000014</v>
      </c>
      <c r="Q22" s="15" t="s">
        <v>24</v>
      </c>
      <c r="R22" s="27">
        <f>+B22</f>
        <v>186.553</v>
      </c>
      <c r="S22" s="27">
        <f t="shared" ref="S22:V26" si="3">+C22</f>
        <v>173.34100000000001</v>
      </c>
      <c r="T22" s="27">
        <f t="shared" si="3"/>
        <v>173.749</v>
      </c>
      <c r="U22" s="27">
        <f t="shared" si="3"/>
        <v>176.959</v>
      </c>
      <c r="V22" s="27">
        <f t="shared" si="3"/>
        <v>166.37299999999999</v>
      </c>
      <c r="W22" s="27"/>
      <c r="X22" s="27"/>
      <c r="Y22" s="27"/>
      <c r="Z22" s="27"/>
      <c r="AA22" s="27"/>
      <c r="AB22" s="27"/>
      <c r="AC22" s="27"/>
      <c r="AD22" s="26">
        <f>SUM(R22:AC22)</f>
        <v>876.97500000000014</v>
      </c>
    </row>
    <row r="23" spans="1:30" x14ac:dyDescent="0.25">
      <c r="A23" s="15" t="s">
        <v>25</v>
      </c>
      <c r="B23" s="16">
        <f>INDEX('[1]ISE 210 b y c'!$AS$56:$BD$60,'CONSOLIDADO VENTAS'!$A80,'CONSOLIDADO VENTAS'!B$78)</f>
        <v>61.789000000000001</v>
      </c>
      <c r="C23" s="16">
        <f>INDEX('[1]ISE 210 b y c'!$AS$56:$BD$60,'CONSOLIDADO VENTAS'!$A80,'CONSOLIDADO VENTAS'!C$78)</f>
        <v>57.534999999999997</v>
      </c>
      <c r="D23" s="16">
        <f>INDEX('[1]ISE 210 b y c'!$AS$56:$BD$60,'CONSOLIDADO VENTAS'!$A80,'CONSOLIDADO VENTAS'!D$78)</f>
        <v>56.701999999999998</v>
      </c>
      <c r="E23" s="16">
        <f>INDEX('[1]ISE 210 b y c'!$AS$56:$BD$60,'CONSOLIDADO VENTAS'!$A80,'CONSOLIDADO VENTAS'!E$78)</f>
        <v>89.451999999999998</v>
      </c>
      <c r="F23" s="16">
        <f>INDEX('[1]ISE 210 b y c'!$AS$56:$BD$60,'CONSOLIDADO VENTAS'!$A80,'CONSOLIDADO VENTAS'!F$78)</f>
        <v>90.459000000000003</v>
      </c>
      <c r="G23" s="16"/>
      <c r="H23" s="16"/>
      <c r="I23" s="16"/>
      <c r="J23" s="16"/>
      <c r="K23" s="16"/>
      <c r="L23" s="16"/>
      <c r="M23" s="16"/>
      <c r="N23" s="26">
        <f t="shared" ref="N23:N25" si="4">SUM(B23:M23)</f>
        <v>355.93700000000001</v>
      </c>
      <c r="Q23" s="15" t="s">
        <v>26</v>
      </c>
      <c r="R23" s="27">
        <f>+B23</f>
        <v>61.789000000000001</v>
      </c>
      <c r="S23" s="27">
        <f t="shared" si="3"/>
        <v>57.534999999999997</v>
      </c>
      <c r="T23" s="27">
        <f t="shared" si="3"/>
        <v>56.701999999999998</v>
      </c>
      <c r="U23" s="27">
        <f t="shared" si="3"/>
        <v>89.451999999999998</v>
      </c>
      <c r="V23" s="27">
        <f t="shared" si="3"/>
        <v>90.459000000000003</v>
      </c>
      <c r="W23" s="27"/>
      <c r="X23" s="27"/>
      <c r="Y23" s="27"/>
      <c r="Z23" s="27"/>
      <c r="AA23" s="27"/>
      <c r="AB23" s="27"/>
      <c r="AC23" s="27"/>
      <c r="AD23" s="26">
        <f t="shared" ref="AD23:AD25" si="5">SUM(R23:AC23)</f>
        <v>355.93700000000001</v>
      </c>
    </row>
    <row r="24" spans="1:30" x14ac:dyDescent="0.25">
      <c r="A24" s="15" t="s">
        <v>27</v>
      </c>
      <c r="B24" s="16">
        <f>INDEX('[1]ISE 210 b y c'!$AS$56:$BD$60,'CONSOLIDADO VENTAS'!$A81,'CONSOLIDADO VENTAS'!B$78)</f>
        <v>14.345000000000001</v>
      </c>
      <c r="C24" s="16">
        <f>INDEX('[1]ISE 210 b y c'!$AS$56:$BD$60,'CONSOLIDADO VENTAS'!$A81,'CONSOLIDADO VENTAS'!C$78)</f>
        <v>14.608000000000001</v>
      </c>
      <c r="D24" s="16">
        <f>INDEX('[1]ISE 210 b y c'!$AS$56:$BD$60,'CONSOLIDADO VENTAS'!$A81,'CONSOLIDADO VENTAS'!D$78)</f>
        <v>12.916</v>
      </c>
      <c r="E24" s="16">
        <f>INDEX('[1]ISE 210 b y c'!$AS$56:$BD$60,'CONSOLIDADO VENTAS'!$A81,'CONSOLIDADO VENTAS'!E$78)</f>
        <v>12.444000000000001</v>
      </c>
      <c r="F24" s="16">
        <f>INDEX('[1]ISE 210 b y c'!$AS$56:$BD$60,'CONSOLIDADO VENTAS'!$A81,'CONSOLIDADO VENTAS'!F$78)</f>
        <v>11.818</v>
      </c>
      <c r="G24" s="16"/>
      <c r="H24" s="16"/>
      <c r="I24" s="16"/>
      <c r="J24" s="16"/>
      <c r="K24" s="16"/>
      <c r="L24" s="16"/>
      <c r="M24" s="16"/>
      <c r="N24" s="26">
        <f t="shared" si="4"/>
        <v>66.131</v>
      </c>
      <c r="Q24" s="15" t="s">
        <v>25</v>
      </c>
      <c r="R24" s="27">
        <f>+B24</f>
        <v>14.345000000000001</v>
      </c>
      <c r="S24" s="27">
        <f t="shared" si="3"/>
        <v>14.608000000000001</v>
      </c>
      <c r="T24" s="27">
        <f t="shared" si="3"/>
        <v>12.916</v>
      </c>
      <c r="U24" s="27">
        <f t="shared" si="3"/>
        <v>12.444000000000001</v>
      </c>
      <c r="V24" s="27">
        <f t="shared" si="3"/>
        <v>11.818</v>
      </c>
      <c r="W24" s="27"/>
      <c r="X24" s="27"/>
      <c r="Y24" s="27"/>
      <c r="Z24" s="27"/>
      <c r="AA24" s="27"/>
      <c r="AB24" s="27"/>
      <c r="AC24" s="27"/>
      <c r="AD24" s="26">
        <f t="shared" si="5"/>
        <v>66.131</v>
      </c>
    </row>
    <row r="25" spans="1:30" x14ac:dyDescent="0.25">
      <c r="A25" s="15" t="s">
        <v>28</v>
      </c>
      <c r="B25" s="16">
        <f>INDEX('[1]ISE 210 b y c'!$AS$56:$BD$60,'CONSOLIDADO VENTAS'!$A82,'CONSOLIDADO VENTAS'!B$78)</f>
        <v>37.307000000000002</v>
      </c>
      <c r="C25" s="16">
        <f>INDEX('[1]ISE 210 b y c'!$AS$56:$BD$60,'CONSOLIDADO VENTAS'!$A82,'CONSOLIDADO VENTAS'!C$78)</f>
        <v>33.935000000000002</v>
      </c>
      <c r="D25" s="16">
        <f>INDEX('[1]ISE 210 b y c'!$AS$56:$BD$60,'CONSOLIDADO VENTAS'!$A82,'CONSOLIDADO VENTAS'!D$78)</f>
        <v>39.343000000000004</v>
      </c>
      <c r="E25" s="16">
        <f>INDEX('[1]ISE 210 b y c'!$AS$56:$BD$60,'CONSOLIDADO VENTAS'!$A82,'CONSOLIDADO VENTAS'!E$78)</f>
        <v>36.881999999999998</v>
      </c>
      <c r="F25" s="16">
        <f>INDEX('[1]ISE 210 b y c'!$AS$56:$BD$60,'CONSOLIDADO VENTAS'!$A82,'CONSOLIDADO VENTAS'!F$78)</f>
        <v>44.478000000000002</v>
      </c>
      <c r="G25" s="16"/>
      <c r="H25" s="16"/>
      <c r="I25" s="16"/>
      <c r="J25" s="16"/>
      <c r="K25" s="16"/>
      <c r="L25" s="16"/>
      <c r="M25" s="16"/>
      <c r="N25" s="26">
        <f t="shared" si="4"/>
        <v>191.94500000000002</v>
      </c>
      <c r="Q25" s="15" t="s">
        <v>27</v>
      </c>
      <c r="R25" s="27">
        <f>+B25</f>
        <v>37.307000000000002</v>
      </c>
      <c r="S25" s="27">
        <f t="shared" si="3"/>
        <v>33.935000000000002</v>
      </c>
      <c r="T25" s="27">
        <f t="shared" si="3"/>
        <v>39.343000000000004</v>
      </c>
      <c r="U25" s="27">
        <f t="shared" si="3"/>
        <v>36.881999999999998</v>
      </c>
      <c r="V25" s="27">
        <f t="shared" si="3"/>
        <v>44.478000000000002</v>
      </c>
      <c r="W25" s="27"/>
      <c r="X25" s="27"/>
      <c r="Y25" s="27"/>
      <c r="Z25" s="27"/>
      <c r="AA25" s="27"/>
      <c r="AB25" s="27"/>
      <c r="AC25" s="27"/>
      <c r="AD25" s="26">
        <f t="shared" si="5"/>
        <v>191.94500000000002</v>
      </c>
    </row>
    <row r="26" spans="1:30" x14ac:dyDescent="0.25">
      <c r="A26" s="15" t="s">
        <v>29</v>
      </c>
      <c r="B26" s="16">
        <f>INDEX('[1]ISE 210 b y c'!$AS$56:$BD$60,'CONSOLIDADO VENTAS'!$A83,'CONSOLIDADO VENTAS'!B$78)</f>
        <v>33.121000000000002</v>
      </c>
      <c r="C26" s="16">
        <f>INDEX('[1]ISE 210 b y c'!$AS$56:$BD$60,'CONSOLIDADO VENTAS'!$A83,'CONSOLIDADO VENTAS'!C$78)</f>
        <v>33.755000000000003</v>
      </c>
      <c r="D26" s="16">
        <f>INDEX('[1]ISE 210 b y c'!$AS$56:$BD$60,'CONSOLIDADO VENTAS'!$A83,'CONSOLIDADO VENTAS'!D$78)</f>
        <v>34.491999999999997</v>
      </c>
      <c r="E26" s="16">
        <f>INDEX('[1]ISE 210 b y c'!$AS$56:$BD$60,'CONSOLIDADO VENTAS'!$A83,'CONSOLIDADO VENTAS'!E$78)</f>
        <v>0</v>
      </c>
      <c r="F26" s="16">
        <f>INDEX('[1]ISE 210 b y c'!$AS$56:$BD$60,'CONSOLIDADO VENTAS'!$A83,'CONSOLIDADO VENTAS'!F$78)</f>
        <v>0</v>
      </c>
      <c r="G26" s="16"/>
      <c r="H26" s="16"/>
      <c r="I26" s="16"/>
      <c r="J26" s="16"/>
      <c r="K26" s="16"/>
      <c r="L26" s="16"/>
      <c r="M26" s="16"/>
      <c r="N26" s="26">
        <f>SUM(B26:M26)</f>
        <v>101.36799999999999</v>
      </c>
      <c r="Q26" s="15" t="s">
        <v>30</v>
      </c>
      <c r="R26" s="27">
        <f>+B26</f>
        <v>33.121000000000002</v>
      </c>
      <c r="S26" s="27">
        <f t="shared" si="3"/>
        <v>33.755000000000003</v>
      </c>
      <c r="T26" s="27">
        <f t="shared" si="3"/>
        <v>34.491999999999997</v>
      </c>
      <c r="U26" s="27">
        <f t="shared" si="3"/>
        <v>0</v>
      </c>
      <c r="V26" s="27">
        <f t="shared" si="3"/>
        <v>0</v>
      </c>
      <c r="W26" s="27"/>
      <c r="X26" s="27"/>
      <c r="Y26" s="27"/>
      <c r="Z26" s="27"/>
      <c r="AA26" s="27"/>
      <c r="AB26" s="27"/>
      <c r="AC26" s="27"/>
      <c r="AD26" s="26">
        <f t="shared" ref="AD26" si="6">SUM(R26:AC26)</f>
        <v>101.36799999999999</v>
      </c>
    </row>
    <row r="27" spans="1:30" x14ac:dyDescent="0.25">
      <c r="A27" s="28" t="s">
        <v>31</v>
      </c>
      <c r="B27" s="29">
        <f>SUM(B22:B26)</f>
        <v>333.11500000000001</v>
      </c>
      <c r="C27" s="29">
        <f t="shared" ref="C27:F27" si="7">SUM(C22:C26)</f>
        <v>313.17399999999998</v>
      </c>
      <c r="D27" s="29">
        <f t="shared" si="7"/>
        <v>317.202</v>
      </c>
      <c r="E27" s="29">
        <f t="shared" si="7"/>
        <v>315.73700000000002</v>
      </c>
      <c r="F27" s="29">
        <f t="shared" si="7"/>
        <v>313.12799999999999</v>
      </c>
      <c r="G27" s="29"/>
      <c r="H27" s="29"/>
      <c r="I27" s="29"/>
      <c r="J27" s="29"/>
      <c r="K27" s="29"/>
      <c r="L27" s="29"/>
      <c r="M27" s="29"/>
      <c r="N27" s="43">
        <f>SUM(B27:M27)</f>
        <v>1592.356</v>
      </c>
      <c r="Q27" s="28" t="s">
        <v>31</v>
      </c>
      <c r="R27" s="31">
        <f>SUM(R22:R26)</f>
        <v>333.11500000000001</v>
      </c>
      <c r="S27" s="31">
        <f>SUM(S22:S26)</f>
        <v>313.17399999999998</v>
      </c>
      <c r="T27" s="31">
        <f t="shared" ref="T27:V27" si="8">SUM(T22:T26)</f>
        <v>317.202</v>
      </c>
      <c r="U27" s="31">
        <f t="shared" si="8"/>
        <v>315.73700000000002</v>
      </c>
      <c r="V27" s="31">
        <f t="shared" si="8"/>
        <v>313.12799999999999</v>
      </c>
      <c r="W27" s="31"/>
      <c r="X27" s="31"/>
      <c r="Y27" s="31"/>
      <c r="Z27" s="31"/>
      <c r="AA27" s="31"/>
      <c r="AB27" s="31"/>
      <c r="AC27" s="31"/>
      <c r="AD27" s="43">
        <f>SUM(R27:AC27)</f>
        <v>1592.356</v>
      </c>
    </row>
    <row r="28" spans="1:30" x14ac:dyDescent="0.25"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3"/>
      <c r="R28" s="1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3"/>
    </row>
    <row r="29" spans="1:30" x14ac:dyDescent="0.25">
      <c r="A29" s="6" t="s">
        <v>34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3"/>
      <c r="Q29" s="6" t="s">
        <v>34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5.5" x14ac:dyDescent="0.25">
      <c r="A31" s="34" t="s">
        <v>35</v>
      </c>
      <c r="B31" s="35" t="s">
        <v>36</v>
      </c>
      <c r="C31" s="35" t="s">
        <v>37</v>
      </c>
      <c r="D31" s="35" t="s">
        <v>38</v>
      </c>
      <c r="E31" s="35" t="s">
        <v>39</v>
      </c>
      <c r="F31" s="35" t="s">
        <v>40</v>
      </c>
      <c r="G31" s="35" t="s">
        <v>41</v>
      </c>
      <c r="H31" s="35" t="s">
        <v>14</v>
      </c>
      <c r="I31" s="35" t="s">
        <v>15</v>
      </c>
      <c r="J31" s="35" t="s">
        <v>16</v>
      </c>
      <c r="K31" s="35" t="s">
        <v>17</v>
      </c>
      <c r="L31" s="35" t="s">
        <v>18</v>
      </c>
      <c r="M31" s="35" t="s">
        <v>19</v>
      </c>
      <c r="N31" s="36" t="s">
        <v>42</v>
      </c>
      <c r="O31" s="13"/>
      <c r="Q31" s="34" t="s">
        <v>35</v>
      </c>
      <c r="R31" s="35" t="s">
        <v>36</v>
      </c>
      <c r="S31" s="9" t="s">
        <v>22</v>
      </c>
      <c r="T31" s="35" t="s">
        <v>38</v>
      </c>
      <c r="U31" s="35" t="s">
        <v>39</v>
      </c>
      <c r="V31" s="35" t="s">
        <v>40</v>
      </c>
      <c r="W31" s="35" t="s">
        <v>41</v>
      </c>
      <c r="X31" s="35" t="s">
        <v>14</v>
      </c>
      <c r="Y31" s="35" t="s">
        <v>15</v>
      </c>
      <c r="Z31" s="35" t="s">
        <v>16</v>
      </c>
      <c r="AA31" s="35" t="s">
        <v>17</v>
      </c>
      <c r="AB31" s="35" t="s">
        <v>18</v>
      </c>
      <c r="AC31" s="35" t="s">
        <v>19</v>
      </c>
      <c r="AD31" s="36" t="s">
        <v>42</v>
      </c>
    </row>
    <row r="32" spans="1:30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Q32" s="15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</row>
    <row r="33" spans="1:30" x14ac:dyDescent="0.25">
      <c r="A33" s="15" t="s">
        <v>24</v>
      </c>
      <c r="B33" s="39">
        <f>(INDEX('[1]ISE 210 b y c'!$AS$62:$BD$66,'CONSOLIDADO VENTAS'!$A79,'CONSOLIDADO VENTAS'!B$78))/1000/0.87</f>
        <v>296.66191954022986</v>
      </c>
      <c r="C33" s="39">
        <f>(INDEX('[1]ISE 210 b y c'!$AS$62:$BD$66,'CONSOLIDADO VENTAS'!$A79,'CONSOLIDADO VENTAS'!C$78))/1000/0.87</f>
        <v>273.9550804597701</v>
      </c>
      <c r="D33" s="39">
        <f>(INDEX('[1]ISE 210 b y c'!$AS$62:$BD$66,'CONSOLIDADO VENTAS'!$A79,'CONSOLIDADO VENTAS'!D$78))/1000/0.87</f>
        <v>274.03063218390804</v>
      </c>
      <c r="E33" s="39">
        <f>(INDEX('[1]ISE 210 b y c'!$AS$62:$BD$66,'CONSOLIDADO VENTAS'!$A79,'CONSOLIDADO VENTAS'!E$78))/1000/0.87</f>
        <v>273.170183908046</v>
      </c>
      <c r="F33" s="39">
        <f>(INDEX('[1]ISE 210 b y c'!$AS$62:$BD$66,'CONSOLIDADO VENTAS'!$A79,'CONSOLIDADO VENTAS'!F$78))/1000/0.87</f>
        <v>256.80034482758617</v>
      </c>
      <c r="G33" s="39"/>
      <c r="H33" s="39"/>
      <c r="I33" s="39"/>
      <c r="J33" s="39"/>
      <c r="K33" s="39"/>
      <c r="L33" s="39"/>
      <c r="M33" s="39"/>
      <c r="N33" s="26">
        <f>SUM(B33:M33)</f>
        <v>1374.6181609195401</v>
      </c>
      <c r="Q33" s="15" t="s">
        <v>24</v>
      </c>
      <c r="R33" s="27">
        <f>+B33*0.87</f>
        <v>258.09586999999999</v>
      </c>
      <c r="S33" s="27">
        <f t="shared" ref="S33:V37" si="9">+C33*0.87</f>
        <v>238.34091999999998</v>
      </c>
      <c r="T33" s="27">
        <f t="shared" si="9"/>
        <v>238.40664999999998</v>
      </c>
      <c r="U33" s="27">
        <f t="shared" si="9"/>
        <v>237.65806000000001</v>
      </c>
      <c r="V33" s="27">
        <f t="shared" si="9"/>
        <v>223.41629999999998</v>
      </c>
      <c r="W33" s="27"/>
      <c r="X33" s="27"/>
      <c r="Y33" s="27"/>
      <c r="Z33" s="27"/>
      <c r="AA33" s="27"/>
      <c r="AB33" s="27"/>
      <c r="AC33" s="27"/>
      <c r="AD33" s="26">
        <f>SUM(R33:AC33)</f>
        <v>1195.9177999999999</v>
      </c>
    </row>
    <row r="34" spans="1:30" x14ac:dyDescent="0.25">
      <c r="A34" s="15" t="s">
        <v>25</v>
      </c>
      <c r="B34" s="39">
        <f>(INDEX('[1]ISE 210 b y c'!$AS$62:$BD$66,'CONSOLIDADO VENTAS'!$A80,'CONSOLIDADO VENTAS'!B$78))/1000/0.87</f>
        <v>116.43433333333333</v>
      </c>
      <c r="C34" s="39">
        <f>(INDEX('[1]ISE 210 b y c'!$AS$62:$BD$66,'CONSOLIDADO VENTAS'!$A80,'CONSOLIDADO VENTAS'!C$78))/1000/0.87</f>
        <v>108.4775172413793</v>
      </c>
      <c r="D34" s="39">
        <f>(INDEX('[1]ISE 210 b y c'!$AS$62:$BD$66,'CONSOLIDADO VENTAS'!$A80,'CONSOLIDADO VENTAS'!D$78))/1000/0.87</f>
        <v>106.92206896551724</v>
      </c>
      <c r="E34" s="39">
        <f>(INDEX('[1]ISE 210 b y c'!$AS$62:$BD$66,'CONSOLIDADO VENTAS'!$A80,'CONSOLIDADO VENTAS'!E$78))/1000/0.87</f>
        <v>162.90437931034484</v>
      </c>
      <c r="F34" s="39">
        <f>(INDEX('[1]ISE 210 b y c'!$AS$62:$BD$66,'CONSOLIDADO VENTAS'!$A80,'CONSOLIDADO VENTAS'!F$78))/1000/0.87</f>
        <v>167.73624137931034</v>
      </c>
      <c r="G34" s="39"/>
      <c r="H34" s="39"/>
      <c r="I34" s="39"/>
      <c r="J34" s="39"/>
      <c r="K34" s="39"/>
      <c r="L34" s="39"/>
      <c r="M34" s="39"/>
      <c r="N34" s="26">
        <f t="shared" ref="N34:N36" si="10">SUM(B34:M34)</f>
        <v>662.47454022988506</v>
      </c>
      <c r="Q34" s="15" t="s">
        <v>26</v>
      </c>
      <c r="R34" s="27">
        <f t="shared" ref="R34:R37" si="11">+B34*0.87</f>
        <v>101.29786999999999</v>
      </c>
      <c r="S34" s="27">
        <f t="shared" si="9"/>
        <v>94.375439999999998</v>
      </c>
      <c r="T34" s="27">
        <f t="shared" si="9"/>
        <v>93.022199999999998</v>
      </c>
      <c r="U34" s="27">
        <f t="shared" si="9"/>
        <v>141.72681</v>
      </c>
      <c r="V34" s="27">
        <f t="shared" si="9"/>
        <v>145.93053</v>
      </c>
      <c r="W34" s="27"/>
      <c r="X34" s="27"/>
      <c r="Y34" s="27"/>
      <c r="Z34" s="27"/>
      <c r="AA34" s="27"/>
      <c r="AB34" s="27"/>
      <c r="AC34" s="27"/>
      <c r="AD34" s="26">
        <f t="shared" ref="AD34:AD37" si="12">SUM(R34:AC34)</f>
        <v>576.35284999999999</v>
      </c>
    </row>
    <row r="35" spans="1:30" x14ac:dyDescent="0.25">
      <c r="A35" s="15" t="s">
        <v>27</v>
      </c>
      <c r="B35" s="39">
        <f>(INDEX('[1]ISE 210 b y c'!$AS$62:$BD$66,'CONSOLIDADO VENTAS'!$A81,'CONSOLIDADO VENTAS'!B$78))/1000/0.87</f>
        <v>25.706275862068964</v>
      </c>
      <c r="C35" s="39">
        <f>(INDEX('[1]ISE 210 b y c'!$AS$62:$BD$66,'CONSOLIDADO VENTAS'!$A81,'CONSOLIDADO VENTAS'!C$78))/1000/0.87</f>
        <v>26.125609195402298</v>
      </c>
      <c r="D35" s="39">
        <f>(INDEX('[1]ISE 210 b y c'!$AS$62:$BD$66,'CONSOLIDADO VENTAS'!$A81,'CONSOLIDADO VENTAS'!D$78))/1000/0.87</f>
        <v>23.12942528735632</v>
      </c>
      <c r="E35" s="39">
        <f>(INDEX('[1]ISE 210 b y c'!$AS$62:$BD$66,'CONSOLIDADO VENTAS'!$A81,'CONSOLIDADO VENTAS'!E$78))/1000/0.87</f>
        <v>20.851160919540227</v>
      </c>
      <c r="F35" s="39">
        <f>(INDEX('[1]ISE 210 b y c'!$AS$62:$BD$66,'CONSOLIDADO VENTAS'!$A81,'CONSOLIDADO VENTAS'!F$78))/1000/0.87</f>
        <v>20.9781724137931</v>
      </c>
      <c r="G35" s="39"/>
      <c r="H35" s="39"/>
      <c r="I35" s="39"/>
      <c r="J35" s="39"/>
      <c r="K35" s="39"/>
      <c r="L35" s="39"/>
      <c r="M35" s="39"/>
      <c r="N35" s="26">
        <f t="shared" si="10"/>
        <v>116.79064367816092</v>
      </c>
      <c r="Q35" s="15" t="s">
        <v>25</v>
      </c>
      <c r="R35" s="27">
        <f t="shared" si="11"/>
        <v>22.364459999999998</v>
      </c>
      <c r="S35" s="27">
        <f t="shared" si="9"/>
        <v>22.729279999999999</v>
      </c>
      <c r="T35" s="27">
        <f t="shared" si="9"/>
        <v>20.122599999999998</v>
      </c>
      <c r="U35" s="27">
        <f t="shared" si="9"/>
        <v>18.140509999999999</v>
      </c>
      <c r="V35" s="27">
        <f t="shared" si="9"/>
        <v>18.251009999999997</v>
      </c>
      <c r="W35" s="27"/>
      <c r="X35" s="27"/>
      <c r="Y35" s="27"/>
      <c r="Z35" s="27"/>
      <c r="AA35" s="27"/>
      <c r="AB35" s="27"/>
      <c r="AC35" s="27"/>
      <c r="AD35" s="26">
        <f t="shared" si="12"/>
        <v>101.60786</v>
      </c>
    </row>
    <row r="36" spans="1:30" x14ac:dyDescent="0.25">
      <c r="A36" s="15" t="s">
        <v>28</v>
      </c>
      <c r="B36" s="39">
        <f>(INDEX('[1]ISE 210 b y c'!$AS$62:$BD$66,'CONSOLIDADO VENTAS'!$A82,'CONSOLIDADO VENTAS'!B$78))/1000/0.87</f>
        <v>69.596896551724143</v>
      </c>
      <c r="C36" s="39">
        <f>(INDEX('[1]ISE 210 b y c'!$AS$62:$BD$66,'CONSOLIDADO VENTAS'!$A82,'CONSOLIDADO VENTAS'!C$78))/1000/0.87</f>
        <v>63.306551724137925</v>
      </c>
      <c r="D36" s="39">
        <f>(INDEX('[1]ISE 210 b y c'!$AS$62:$BD$66,'CONSOLIDADO VENTAS'!$A82,'CONSOLIDADO VENTAS'!D$78))/1000/0.87</f>
        <v>73.395172413793105</v>
      </c>
      <c r="E36" s="39">
        <f>(INDEX('[1]ISE 210 b y c'!$AS$62:$BD$66,'CONSOLIDADO VENTAS'!$A82,'CONSOLIDADO VENTAS'!E$78))/1000/0.87</f>
        <v>70.584586206896546</v>
      </c>
      <c r="F36" s="39">
        <f>(INDEX('[1]ISE 210 b y c'!$AS$62:$BD$66,'CONSOLIDADO VENTAS'!$A82,'CONSOLIDADO VENTAS'!F$78))/1000/0.87</f>
        <v>85.275172413793101</v>
      </c>
      <c r="G36" s="39"/>
      <c r="H36" s="39"/>
      <c r="I36" s="39"/>
      <c r="J36" s="39"/>
      <c r="K36" s="39"/>
      <c r="L36" s="39"/>
      <c r="M36" s="39"/>
      <c r="N36" s="26">
        <f t="shared" si="10"/>
        <v>362.15837931034486</v>
      </c>
      <c r="Q36" s="15" t="s">
        <v>27</v>
      </c>
      <c r="R36" s="27">
        <f t="shared" si="11"/>
        <v>60.549300000000002</v>
      </c>
      <c r="S36" s="27">
        <f t="shared" si="9"/>
        <v>55.076699999999995</v>
      </c>
      <c r="T36" s="27">
        <f t="shared" si="9"/>
        <v>63.8538</v>
      </c>
      <c r="U36" s="27">
        <f t="shared" si="9"/>
        <v>61.408589999999997</v>
      </c>
      <c r="V36" s="27">
        <f t="shared" si="9"/>
        <v>74.189399999999992</v>
      </c>
      <c r="W36" s="27"/>
      <c r="X36" s="27"/>
      <c r="Y36" s="27"/>
      <c r="Z36" s="27"/>
      <c r="AA36" s="27"/>
      <c r="AB36" s="27"/>
      <c r="AC36" s="27"/>
      <c r="AD36" s="26">
        <f t="shared" si="12"/>
        <v>315.07778999999999</v>
      </c>
    </row>
    <row r="37" spans="1:30" x14ac:dyDescent="0.25">
      <c r="A37" s="15" t="s">
        <v>29</v>
      </c>
      <c r="B37" s="39">
        <f>(INDEX('[1]ISE 210 b y c'!$AS$62:$BD$66,'CONSOLIDADO VENTAS'!$A83,'CONSOLIDADO VENTAS'!B$78))/1000/0.87</f>
        <v>56.395275862068964</v>
      </c>
      <c r="C37" s="39">
        <f>(INDEX('[1]ISE 210 b y c'!$AS$62:$BD$66,'CONSOLIDADO VENTAS'!$A83,'CONSOLIDADO VENTAS'!C$78))/1000/0.87</f>
        <v>57.409494252873564</v>
      </c>
      <c r="D37" s="39">
        <f>(INDEX('[1]ISE 210 b y c'!$AS$62:$BD$66,'CONSOLIDADO VENTAS'!$A83,'CONSOLIDADO VENTAS'!D$78))/1000/0.87</f>
        <v>58.644241379310337</v>
      </c>
      <c r="E37" s="39">
        <f>(INDEX('[1]ISE 210 b y c'!$AS$62:$BD$66,'CONSOLIDADO VENTAS'!$A83,'CONSOLIDADO VENTAS'!E$78))/1000/0.87</f>
        <v>0</v>
      </c>
      <c r="F37" s="39">
        <f>(INDEX('[1]ISE 210 b y c'!$AS$62:$BD$66,'CONSOLIDADO VENTAS'!$A83,'CONSOLIDADO VENTAS'!F$78))/1000/0.87</f>
        <v>0</v>
      </c>
      <c r="G37" s="39"/>
      <c r="H37" s="39"/>
      <c r="I37" s="39"/>
      <c r="J37" s="39"/>
      <c r="K37" s="39"/>
      <c r="L37" s="39"/>
      <c r="M37" s="39"/>
      <c r="N37" s="26">
        <f>SUM(B37:M37)</f>
        <v>172.44901149425286</v>
      </c>
      <c r="Q37" s="15" t="s">
        <v>30</v>
      </c>
      <c r="R37" s="27">
        <f t="shared" si="11"/>
        <v>49.063890000000001</v>
      </c>
      <c r="S37" s="27">
        <f t="shared" si="9"/>
        <v>49.946260000000002</v>
      </c>
      <c r="T37" s="27">
        <f t="shared" si="9"/>
        <v>51.020489999999995</v>
      </c>
      <c r="U37" s="27">
        <f t="shared" si="9"/>
        <v>0</v>
      </c>
      <c r="V37" s="27">
        <f t="shared" si="9"/>
        <v>0</v>
      </c>
      <c r="W37" s="27"/>
      <c r="X37" s="27"/>
      <c r="Y37" s="27"/>
      <c r="Z37" s="27"/>
      <c r="AA37" s="27"/>
      <c r="AB37" s="27"/>
      <c r="AC37" s="27"/>
      <c r="AD37" s="26">
        <f t="shared" si="12"/>
        <v>150.03064000000001</v>
      </c>
    </row>
    <row r="38" spans="1:30" x14ac:dyDescent="0.25">
      <c r="A38" s="28" t="s">
        <v>31</v>
      </c>
      <c r="B38" s="31">
        <f>SUM(B33:B37)</f>
        <v>564.79470114942524</v>
      </c>
      <c r="C38" s="31">
        <f t="shared" ref="C38:F38" si="13">SUM(C33:C37)</f>
        <v>529.27425287356323</v>
      </c>
      <c r="D38" s="31">
        <f t="shared" si="13"/>
        <v>536.121540229885</v>
      </c>
      <c r="E38" s="31">
        <f t="shared" si="13"/>
        <v>527.51031034482764</v>
      </c>
      <c r="F38" s="31">
        <f t="shared" si="13"/>
        <v>530.78993103448272</v>
      </c>
      <c r="G38" s="31"/>
      <c r="H38" s="31"/>
      <c r="I38" s="31"/>
      <c r="J38" s="31"/>
      <c r="K38" s="31"/>
      <c r="L38" s="31"/>
      <c r="M38" s="31"/>
      <c r="N38" s="43">
        <f>SUM(B38:M38)</f>
        <v>2688.4907356321842</v>
      </c>
      <c r="Q38" s="28" t="s">
        <v>31</v>
      </c>
      <c r="R38" s="31">
        <f>+SUM(R33:R37)</f>
        <v>491.37139000000002</v>
      </c>
      <c r="S38" s="31">
        <f>+SUM(S33:S37)</f>
        <v>460.46860000000004</v>
      </c>
      <c r="T38" s="31">
        <f t="shared" ref="T38:V38" si="14">+SUM(T33:T37)</f>
        <v>466.42573999999996</v>
      </c>
      <c r="U38" s="31">
        <f t="shared" si="14"/>
        <v>458.93396999999999</v>
      </c>
      <c r="V38" s="31">
        <f t="shared" si="14"/>
        <v>461.78723999999994</v>
      </c>
      <c r="W38" s="31"/>
      <c r="X38" s="31"/>
      <c r="Y38" s="31"/>
      <c r="Z38" s="31"/>
      <c r="AA38" s="31"/>
      <c r="AB38" s="31"/>
      <c r="AC38" s="31"/>
      <c r="AD38" s="43">
        <f>SUM(R38:AC38)</f>
        <v>2338.9869400000002</v>
      </c>
    </row>
    <row r="39" spans="1:30" x14ac:dyDescent="0.25"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V39" s="42"/>
      <c r="AB39" s="7"/>
    </row>
    <row r="40" spans="1:30" x14ac:dyDescent="0.25">
      <c r="A40" s="6" t="s">
        <v>43</v>
      </c>
      <c r="L40" s="7"/>
      <c r="Q40" s="6" t="s">
        <v>43</v>
      </c>
      <c r="AB40" s="7"/>
    </row>
    <row r="41" spans="1:30" x14ac:dyDescent="0.25">
      <c r="L41" s="7"/>
      <c r="AB41" s="7"/>
    </row>
    <row r="42" spans="1:30" ht="25.5" x14ac:dyDescent="0.25">
      <c r="A42" s="34" t="s">
        <v>35</v>
      </c>
      <c r="B42" s="35" t="s">
        <v>36</v>
      </c>
      <c r="C42" s="35" t="s">
        <v>37</v>
      </c>
      <c r="D42" s="35" t="s">
        <v>38</v>
      </c>
      <c r="E42" s="35" t="s">
        <v>39</v>
      </c>
      <c r="F42" s="35" t="s">
        <v>40</v>
      </c>
      <c r="G42" s="35" t="s">
        <v>41</v>
      </c>
      <c r="H42" s="35" t="s">
        <v>14</v>
      </c>
      <c r="I42" s="35" t="s">
        <v>15</v>
      </c>
      <c r="J42" s="35" t="s">
        <v>16</v>
      </c>
      <c r="K42" s="35" t="s">
        <v>17</v>
      </c>
      <c r="L42" s="35" t="s">
        <v>18</v>
      </c>
      <c r="M42" s="35" t="s">
        <v>19</v>
      </c>
      <c r="N42" s="36" t="s">
        <v>42</v>
      </c>
      <c r="O42" s="13"/>
      <c r="Q42" s="34" t="s">
        <v>35</v>
      </c>
      <c r="R42" s="35" t="s">
        <v>36</v>
      </c>
      <c r="S42" s="35" t="s">
        <v>37</v>
      </c>
      <c r="T42" s="35" t="s">
        <v>38</v>
      </c>
      <c r="U42" s="35" t="s">
        <v>39</v>
      </c>
      <c r="V42" s="35" t="s">
        <v>40</v>
      </c>
      <c r="W42" s="35" t="s">
        <v>41</v>
      </c>
      <c r="X42" s="35" t="s">
        <v>14</v>
      </c>
      <c r="Y42" s="35" t="s">
        <v>15</v>
      </c>
      <c r="Z42" s="35" t="s">
        <v>16</v>
      </c>
      <c r="AA42" s="35" t="s">
        <v>17</v>
      </c>
      <c r="AB42" s="35" t="s">
        <v>18</v>
      </c>
      <c r="AC42" s="35" t="s">
        <v>19</v>
      </c>
      <c r="AD42" s="36" t="s">
        <v>42</v>
      </c>
    </row>
    <row r="43" spans="1:30" x14ac:dyDescent="0.25">
      <c r="A43" s="1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Q43" s="15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</row>
    <row r="44" spans="1:30" x14ac:dyDescent="0.25">
      <c r="A44" s="15" t="s">
        <v>24</v>
      </c>
      <c r="B44" s="39">
        <f>+B33/B$74</f>
        <v>42.623839014400843</v>
      </c>
      <c r="C44" s="39">
        <f>+C33/C$74</f>
        <v>39.361362135024443</v>
      </c>
      <c r="D44" s="39">
        <f t="shared" ref="D44:F48" si="15">+D33/D$74</f>
        <v>39.372217267802881</v>
      </c>
      <c r="E44" s="39">
        <f t="shared" si="15"/>
        <v>39.248589641960635</v>
      </c>
      <c r="F44" s="39">
        <f t="shared" si="15"/>
        <v>36.896601268331345</v>
      </c>
      <c r="G44" s="39"/>
      <c r="H44" s="39"/>
      <c r="I44" s="39"/>
      <c r="J44" s="39"/>
      <c r="K44" s="39"/>
      <c r="L44" s="39"/>
      <c r="M44" s="39"/>
      <c r="N44" s="26">
        <f>SUM(B44:M44)</f>
        <v>197.50260932752016</v>
      </c>
      <c r="Q44" s="15" t="s">
        <v>24</v>
      </c>
      <c r="R44" s="39">
        <f>+R33/$R$74</f>
        <v>37.082739942528733</v>
      </c>
      <c r="S44" s="39">
        <f>+S33/$S$74</f>
        <v>34.244385057471263</v>
      </c>
      <c r="T44" s="39">
        <f>+T33/$T$74</f>
        <v>34.253829022988505</v>
      </c>
      <c r="U44" s="39">
        <f t="shared" ref="U44:V48" si="16">+U33/U$74</f>
        <v>34.14627298850575</v>
      </c>
      <c r="V44" s="39">
        <f t="shared" si="16"/>
        <v>32.100043103448272</v>
      </c>
      <c r="W44" s="39"/>
      <c r="X44" s="39"/>
      <c r="Y44" s="39"/>
      <c r="Z44" s="39"/>
      <c r="AA44" s="39"/>
      <c r="AB44" s="39"/>
      <c r="AC44" s="39"/>
      <c r="AD44" s="26">
        <f>SUM(R44:AC44)</f>
        <v>171.82727011494251</v>
      </c>
    </row>
    <row r="45" spans="1:30" x14ac:dyDescent="0.25">
      <c r="A45" s="15" t="s">
        <v>26</v>
      </c>
      <c r="B45" s="39">
        <f t="shared" ref="B45:C48" si="17">+B34/B$74</f>
        <v>16.729070881226054</v>
      </c>
      <c r="C45" s="39">
        <f t="shared" si="17"/>
        <v>15.585850178359095</v>
      </c>
      <c r="D45" s="39">
        <f t="shared" si="15"/>
        <v>15.362366230677765</v>
      </c>
      <c r="E45" s="39">
        <f t="shared" si="15"/>
        <v>23.405801625049545</v>
      </c>
      <c r="F45" s="39">
        <f t="shared" si="15"/>
        <v>24.100034680935394</v>
      </c>
      <c r="G45" s="39"/>
      <c r="H45" s="39"/>
      <c r="I45" s="39"/>
      <c r="J45" s="39"/>
      <c r="K45" s="39"/>
      <c r="L45" s="39"/>
      <c r="M45" s="39"/>
      <c r="N45" s="26">
        <f t="shared" ref="N45:N47" si="18">SUM(B45:M45)</f>
        <v>95.183123596247853</v>
      </c>
      <c r="Q45" s="15" t="s">
        <v>26</v>
      </c>
      <c r="R45" s="39">
        <f>+R34/$R$74</f>
        <v>14.554291666666666</v>
      </c>
      <c r="S45" s="39">
        <f>+S34/$S$74</f>
        <v>13.559689655172413</v>
      </c>
      <c r="T45" s="39">
        <f>+T34/$T$74</f>
        <v>13.365258620689655</v>
      </c>
      <c r="U45" s="39">
        <f t="shared" si="16"/>
        <v>20.363047413793105</v>
      </c>
      <c r="V45" s="39">
        <f t="shared" si="16"/>
        <v>20.967030172413793</v>
      </c>
      <c r="W45" s="39"/>
      <c r="X45" s="39"/>
      <c r="Y45" s="39"/>
      <c r="Z45" s="39"/>
      <c r="AA45" s="39"/>
      <c r="AB45" s="39"/>
      <c r="AC45" s="39"/>
      <c r="AD45" s="26">
        <f t="shared" ref="AD45:AD47" si="19">SUM(R45:AC45)</f>
        <v>82.809317528735633</v>
      </c>
    </row>
    <row r="46" spans="1:30" x14ac:dyDescent="0.25">
      <c r="A46" s="15" t="s">
        <v>25</v>
      </c>
      <c r="B46" s="39">
        <f t="shared" si="17"/>
        <v>3.6934304399524374</v>
      </c>
      <c r="C46" s="39">
        <f t="shared" si="17"/>
        <v>3.7536794820980313</v>
      </c>
      <c r="D46" s="39">
        <f t="shared" si="15"/>
        <v>3.3231932884132642</v>
      </c>
      <c r="E46" s="39">
        <f t="shared" si="15"/>
        <v>2.9958564539569292</v>
      </c>
      <c r="F46" s="39">
        <f t="shared" si="15"/>
        <v>3.0141052318668247</v>
      </c>
      <c r="G46" s="39"/>
      <c r="H46" s="39"/>
      <c r="I46" s="39"/>
      <c r="J46" s="39"/>
      <c r="K46" s="39"/>
      <c r="L46" s="39"/>
      <c r="M46" s="39"/>
      <c r="N46" s="26">
        <f t="shared" si="18"/>
        <v>16.780264896287488</v>
      </c>
      <c r="Q46" s="15" t="s">
        <v>25</v>
      </c>
      <c r="R46" s="39">
        <f>+R35/$R$74</f>
        <v>3.2132844827586204</v>
      </c>
      <c r="S46" s="39">
        <f>+S35/$S$74</f>
        <v>3.2657011494252872</v>
      </c>
      <c r="T46" s="39">
        <f>+T35/$T$74</f>
        <v>2.8911781609195399</v>
      </c>
      <c r="U46" s="39">
        <f t="shared" si="16"/>
        <v>2.6063951149425284</v>
      </c>
      <c r="V46" s="39">
        <f t="shared" si="16"/>
        <v>2.6222715517241375</v>
      </c>
      <c r="W46" s="39"/>
      <c r="X46" s="39"/>
      <c r="Y46" s="39"/>
      <c r="Z46" s="39"/>
      <c r="AA46" s="39"/>
      <c r="AB46" s="39"/>
      <c r="AC46" s="39"/>
      <c r="AD46" s="26">
        <f t="shared" si="19"/>
        <v>14.598830459770115</v>
      </c>
    </row>
    <row r="47" spans="1:30" x14ac:dyDescent="0.25">
      <c r="A47" s="15" t="s">
        <v>27</v>
      </c>
      <c r="B47" s="39">
        <f t="shared" si="17"/>
        <v>9.999554102259216</v>
      </c>
      <c r="C47" s="39">
        <f t="shared" si="17"/>
        <v>9.0957689258818863</v>
      </c>
      <c r="D47" s="39">
        <f t="shared" si="15"/>
        <v>10.545283392786367</v>
      </c>
      <c r="E47" s="39">
        <f t="shared" si="15"/>
        <v>10.141463535473642</v>
      </c>
      <c r="F47" s="39">
        <f t="shared" si="15"/>
        <v>12.252179944510504</v>
      </c>
      <c r="G47" s="39"/>
      <c r="H47" s="39"/>
      <c r="I47" s="39"/>
      <c r="J47" s="39"/>
      <c r="K47" s="39"/>
      <c r="L47" s="39"/>
      <c r="M47" s="39"/>
      <c r="N47" s="26">
        <f t="shared" si="18"/>
        <v>52.034249900911611</v>
      </c>
      <c r="Q47" s="15" t="s">
        <v>27</v>
      </c>
      <c r="R47" s="39">
        <f>+R36/$R$74</f>
        <v>8.6996120689655179</v>
      </c>
      <c r="S47" s="39">
        <f>+S36/$S$74</f>
        <v>7.9133189655172407</v>
      </c>
      <c r="T47" s="39">
        <f>+T36/$T$74</f>
        <v>9.1743965517241381</v>
      </c>
      <c r="U47" s="39">
        <f t="shared" si="16"/>
        <v>8.8230732758620682</v>
      </c>
      <c r="V47" s="39">
        <f t="shared" si="16"/>
        <v>10.659396551724138</v>
      </c>
      <c r="W47" s="39"/>
      <c r="X47" s="39"/>
      <c r="Y47" s="39"/>
      <c r="Z47" s="39"/>
      <c r="AA47" s="39"/>
      <c r="AB47" s="39"/>
      <c r="AC47" s="39"/>
      <c r="AD47" s="26">
        <f t="shared" si="19"/>
        <v>45.269797413793107</v>
      </c>
    </row>
    <row r="48" spans="1:30" x14ac:dyDescent="0.25">
      <c r="A48" s="15" t="s">
        <v>30</v>
      </c>
      <c r="B48" s="39">
        <f t="shared" si="17"/>
        <v>8.1027695204122079</v>
      </c>
      <c r="C48" s="39">
        <f t="shared" si="17"/>
        <v>8.248490553573788</v>
      </c>
      <c r="D48" s="39">
        <f t="shared" si="15"/>
        <v>8.425896749900911</v>
      </c>
      <c r="E48" s="39">
        <f t="shared" si="15"/>
        <v>0</v>
      </c>
      <c r="F48" s="39">
        <f t="shared" si="15"/>
        <v>0</v>
      </c>
      <c r="G48" s="39"/>
      <c r="H48" s="39"/>
      <c r="I48" s="39"/>
      <c r="J48" s="39"/>
      <c r="K48" s="39"/>
      <c r="L48" s="39"/>
      <c r="M48" s="39"/>
      <c r="N48" s="26">
        <f>SUM(B48:M48)</f>
        <v>24.777156823886909</v>
      </c>
      <c r="Q48" s="15" t="s">
        <v>30</v>
      </c>
      <c r="R48" s="39">
        <f>+R37/$R$74</f>
        <v>7.0494094827586204</v>
      </c>
      <c r="S48" s="39">
        <f>+S37/$S$74</f>
        <v>7.1761867816091955</v>
      </c>
      <c r="T48" s="39">
        <f>+T37/$T$74</f>
        <v>7.3305301724137921</v>
      </c>
      <c r="U48" s="39">
        <f t="shared" si="16"/>
        <v>0</v>
      </c>
      <c r="V48" s="39">
        <f t="shared" si="16"/>
        <v>0</v>
      </c>
      <c r="W48" s="13"/>
      <c r="X48" s="13"/>
      <c r="Y48" s="13"/>
      <c r="Z48" s="13"/>
      <c r="AA48" s="13"/>
      <c r="AB48" s="13"/>
      <c r="AC48" s="13"/>
      <c r="AD48" s="26">
        <f>SUM(R48:AC48)</f>
        <v>21.556126436781607</v>
      </c>
    </row>
    <row r="49" spans="1:30" x14ac:dyDescent="0.25">
      <c r="A49" s="28" t="s">
        <v>31</v>
      </c>
      <c r="B49" s="31">
        <f>SUM(B44:B48)</f>
        <v>81.148663958250751</v>
      </c>
      <c r="C49" s="31">
        <f t="shared" ref="C49:F49" si="20">SUM(C44:C48)</f>
        <v>76.04515127493724</v>
      </c>
      <c r="D49" s="31">
        <f t="shared" si="20"/>
        <v>77.028956929581199</v>
      </c>
      <c r="E49" s="31">
        <f t="shared" si="20"/>
        <v>75.791711256440763</v>
      </c>
      <c r="F49" s="31">
        <f t="shared" si="20"/>
        <v>76.26292112564407</v>
      </c>
      <c r="G49" s="31"/>
      <c r="H49" s="31"/>
      <c r="I49" s="31"/>
      <c r="J49" s="31"/>
      <c r="K49" s="31"/>
      <c r="L49" s="31"/>
      <c r="M49" s="31"/>
      <c r="N49" s="30">
        <f>SUM(B49:M49)</f>
        <v>386.27740454485405</v>
      </c>
      <c r="Q49" s="28" t="s">
        <v>31</v>
      </c>
      <c r="R49" s="31">
        <f>SUM(R44:R47)</f>
        <v>63.549928160919535</v>
      </c>
      <c r="S49" s="31">
        <f>SUM(S44:S47)</f>
        <v>58.983094827586207</v>
      </c>
      <c r="T49" s="31">
        <f>SUM(T44:T47)</f>
        <v>59.68466235632183</v>
      </c>
      <c r="U49" s="31">
        <f t="shared" ref="U49:V49" si="21">SUM(U44:U47)</f>
        <v>65.938788793103456</v>
      </c>
      <c r="V49" s="31">
        <f t="shared" si="21"/>
        <v>66.34874137931034</v>
      </c>
      <c r="W49" s="31"/>
      <c r="X49" s="31"/>
      <c r="Y49" s="31"/>
      <c r="Z49" s="31"/>
      <c r="AA49" s="31"/>
      <c r="AB49" s="31"/>
      <c r="AC49" s="31"/>
      <c r="AD49" s="43">
        <f>SUM(R49:AC49)</f>
        <v>314.50521551724137</v>
      </c>
    </row>
    <row r="50" spans="1:30" x14ac:dyDescent="0.25">
      <c r="L50" s="7"/>
      <c r="AB50" s="7"/>
    </row>
    <row r="51" spans="1:30" x14ac:dyDescent="0.25">
      <c r="A51" s="6" t="s">
        <v>44</v>
      </c>
      <c r="L51" s="7"/>
      <c r="Q51" s="6" t="s">
        <v>44</v>
      </c>
      <c r="AB51" s="7"/>
    </row>
    <row r="52" spans="1:30" x14ac:dyDescent="0.25">
      <c r="L52" s="7"/>
      <c r="AB52" s="7"/>
    </row>
    <row r="53" spans="1:30" ht="25.5" x14ac:dyDescent="0.25">
      <c r="A53" s="34" t="s">
        <v>35</v>
      </c>
      <c r="B53" s="35" t="s">
        <v>36</v>
      </c>
      <c r="C53" s="35" t="s">
        <v>37</v>
      </c>
      <c r="D53" s="35" t="s">
        <v>38</v>
      </c>
      <c r="E53" s="35" t="s">
        <v>39</v>
      </c>
      <c r="F53" s="35" t="s">
        <v>40</v>
      </c>
      <c r="G53" s="35" t="s">
        <v>41</v>
      </c>
      <c r="H53" s="35" t="s">
        <v>14</v>
      </c>
      <c r="I53" s="35" t="s">
        <v>15</v>
      </c>
      <c r="J53" s="35" t="s">
        <v>16</v>
      </c>
      <c r="K53" s="35" t="s">
        <v>17</v>
      </c>
      <c r="L53" s="35" t="s">
        <v>18</v>
      </c>
      <c r="M53" s="35" t="s">
        <v>19</v>
      </c>
      <c r="N53" s="36" t="s">
        <v>42</v>
      </c>
      <c r="O53" s="13"/>
      <c r="Q53" s="34" t="s">
        <v>35</v>
      </c>
      <c r="R53" s="35" t="s">
        <v>36</v>
      </c>
      <c r="S53" s="35" t="s">
        <v>37</v>
      </c>
      <c r="T53" s="35" t="s">
        <v>38</v>
      </c>
      <c r="U53" s="35" t="s">
        <v>39</v>
      </c>
      <c r="V53" s="35" t="s">
        <v>40</v>
      </c>
      <c r="W53" s="35" t="s">
        <v>41</v>
      </c>
      <c r="X53" s="35" t="s">
        <v>14</v>
      </c>
      <c r="Y53" s="35" t="s">
        <v>15</v>
      </c>
      <c r="Z53" s="35" t="s">
        <v>16</v>
      </c>
      <c r="AA53" s="35" t="s">
        <v>17</v>
      </c>
      <c r="AB53" s="35" t="s">
        <v>18</v>
      </c>
      <c r="AC53" s="35" t="s">
        <v>19</v>
      </c>
      <c r="AD53" s="36" t="s">
        <v>42</v>
      </c>
    </row>
    <row r="54" spans="1:30" x14ac:dyDescent="0.25">
      <c r="A54" s="15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Q54" s="15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8"/>
    </row>
    <row r="55" spans="1:30" x14ac:dyDescent="0.25">
      <c r="A55" s="15" t="s">
        <v>24</v>
      </c>
      <c r="B55" s="39">
        <f>+B33/B22*100</f>
        <v>159.02286188923784</v>
      </c>
      <c r="C55" s="39">
        <f>+C33/C22*100</f>
        <v>158.04401754909114</v>
      </c>
      <c r="D55" s="39">
        <f t="shared" ref="B55:N60" si="22">+D33/D22*100</f>
        <v>157.71637948069227</v>
      </c>
      <c r="E55" s="39">
        <f t="shared" si="22"/>
        <v>154.36919507233085</v>
      </c>
      <c r="F55" s="39">
        <f t="shared" si="22"/>
        <v>154.35217542965879</v>
      </c>
      <c r="G55" s="39"/>
      <c r="H55" s="39"/>
      <c r="I55" s="39"/>
      <c r="J55" s="39"/>
      <c r="K55" s="39"/>
      <c r="L55" s="39"/>
      <c r="M55" s="39"/>
      <c r="N55" s="26">
        <f>+N33/N22*100</f>
        <v>156.74542158209067</v>
      </c>
      <c r="Q55" s="15" t="s">
        <v>24</v>
      </c>
      <c r="R55" s="39">
        <f>+R33/R22*100</f>
        <v>138.34988984363693</v>
      </c>
      <c r="S55" s="39">
        <f>+S33/S22*100</f>
        <v>137.4982952677093</v>
      </c>
      <c r="T55" s="39">
        <f>+T33/T22*100</f>
        <v>137.21325014820229</v>
      </c>
      <c r="U55" s="39">
        <f>+U33/U22*100</f>
        <v>134.30119971292785</v>
      </c>
      <c r="V55" s="39">
        <f t="shared" ref="V55:AD55" si="23">+V33/V22*100</f>
        <v>134.28639262380312</v>
      </c>
      <c r="W55" s="39"/>
      <c r="X55" s="39"/>
      <c r="Y55" s="39"/>
      <c r="Z55" s="39"/>
      <c r="AA55" s="39"/>
      <c r="AB55" s="39"/>
      <c r="AC55" s="39"/>
      <c r="AD55" s="26">
        <f t="shared" si="23"/>
        <v>136.36851677641891</v>
      </c>
    </row>
    <row r="56" spans="1:30" x14ac:dyDescent="0.25">
      <c r="A56" s="15" t="s">
        <v>26</v>
      </c>
      <c r="B56" s="39">
        <f t="shared" ref="B56:C59" si="24">+B34/B23*100</f>
        <v>188.43861097174792</v>
      </c>
      <c r="C56" s="39">
        <f t="shared" si="24"/>
        <v>188.54178715804173</v>
      </c>
      <c r="D56" s="39">
        <f t="shared" si="22"/>
        <v>188.56842609699351</v>
      </c>
      <c r="E56" s="39">
        <f t="shared" si="22"/>
        <v>182.11373620527752</v>
      </c>
      <c r="F56" s="39">
        <f t="shared" si="22"/>
        <v>185.4279191449279</v>
      </c>
      <c r="G56" s="39"/>
      <c r="H56" s="39"/>
      <c r="I56" s="39"/>
      <c r="J56" s="39"/>
      <c r="K56" s="39"/>
      <c r="L56" s="39"/>
      <c r="M56" s="39"/>
      <c r="N56" s="26">
        <f t="shared" si="22"/>
        <v>186.1212911919483</v>
      </c>
      <c r="Q56" s="15" t="s">
        <v>26</v>
      </c>
      <c r="R56" s="39">
        <f t="shared" ref="R56:AD59" si="25">+R34/R23*100</f>
        <v>163.94159154542069</v>
      </c>
      <c r="S56" s="39">
        <f t="shared" si="25"/>
        <v>164.0313548274963</v>
      </c>
      <c r="T56" s="39">
        <f t="shared" si="25"/>
        <v>164.05453070438432</v>
      </c>
      <c r="U56" s="39">
        <f t="shared" si="25"/>
        <v>158.43895049859142</v>
      </c>
      <c r="V56" s="39">
        <f t="shared" si="25"/>
        <v>161.32228965608729</v>
      </c>
      <c r="W56" s="39"/>
      <c r="X56" s="39"/>
      <c r="Y56" s="39"/>
      <c r="Z56" s="39"/>
      <c r="AA56" s="39"/>
      <c r="AB56" s="39"/>
      <c r="AC56" s="39"/>
      <c r="AD56" s="26">
        <f t="shared" si="25"/>
        <v>161.92552333699501</v>
      </c>
    </row>
    <row r="57" spans="1:30" x14ac:dyDescent="0.25">
      <c r="A57" s="15" t="s">
        <v>25</v>
      </c>
      <c r="B57" s="39">
        <f t="shared" si="24"/>
        <v>179.20024999699521</v>
      </c>
      <c r="C57" s="39">
        <f t="shared" si="24"/>
        <v>178.84453173194345</v>
      </c>
      <c r="D57" s="39">
        <f t="shared" si="22"/>
        <v>179.07576097364756</v>
      </c>
      <c r="E57" s="39">
        <f t="shared" si="22"/>
        <v>167.5599559590182</v>
      </c>
      <c r="F57" s="39">
        <f t="shared" si="22"/>
        <v>177.51034366045948</v>
      </c>
      <c r="G57" s="39"/>
      <c r="H57" s="39"/>
      <c r="I57" s="39"/>
      <c r="J57" s="39"/>
      <c r="K57" s="39"/>
      <c r="L57" s="39"/>
      <c r="M57" s="39"/>
      <c r="N57" s="26">
        <f t="shared" si="22"/>
        <v>176.6049865844474</v>
      </c>
      <c r="Q57" s="15" t="s">
        <v>25</v>
      </c>
      <c r="R57" s="39">
        <f t="shared" si="25"/>
        <v>155.90421749738584</v>
      </c>
      <c r="S57" s="39">
        <f t="shared" si="25"/>
        <v>155.59474260679079</v>
      </c>
      <c r="T57" s="39">
        <f t="shared" si="25"/>
        <v>155.79591204707336</v>
      </c>
      <c r="U57" s="39">
        <f t="shared" si="25"/>
        <v>145.77716168434586</v>
      </c>
      <c r="V57" s="39">
        <f t="shared" si="25"/>
        <v>154.43399898459975</v>
      </c>
      <c r="W57" s="39"/>
      <c r="X57" s="39"/>
      <c r="Y57" s="39"/>
      <c r="Z57" s="39"/>
      <c r="AA57" s="39"/>
      <c r="AB57" s="39"/>
      <c r="AC57" s="39"/>
      <c r="AD57" s="26">
        <f t="shared" si="25"/>
        <v>153.64633832846926</v>
      </c>
    </row>
    <row r="58" spans="1:30" x14ac:dyDescent="0.25">
      <c r="A58" s="15" t="s">
        <v>27</v>
      </c>
      <c r="B58" s="39">
        <f t="shared" si="24"/>
        <v>186.55184429657743</v>
      </c>
      <c r="C58" s="39">
        <f t="shared" si="24"/>
        <v>186.55238462984508</v>
      </c>
      <c r="D58" s="39">
        <f t="shared" si="22"/>
        <v>186.55204842994459</v>
      </c>
      <c r="E58" s="39">
        <f t="shared" si="22"/>
        <v>191.37949733446277</v>
      </c>
      <c r="F58" s="39">
        <f t="shared" si="22"/>
        <v>191.72438601958967</v>
      </c>
      <c r="G58" s="39"/>
      <c r="H58" s="39"/>
      <c r="I58" s="39"/>
      <c r="J58" s="39"/>
      <c r="K58" s="39"/>
      <c r="L58" s="39"/>
      <c r="M58" s="39"/>
      <c r="N58" s="26">
        <f t="shared" si="22"/>
        <v>188.67820433475464</v>
      </c>
      <c r="Q58" s="15" t="s">
        <v>27</v>
      </c>
      <c r="R58" s="39">
        <f t="shared" si="25"/>
        <v>162.30010453802234</v>
      </c>
      <c r="S58" s="39">
        <f t="shared" si="25"/>
        <v>162.3005746279652</v>
      </c>
      <c r="T58" s="39">
        <f t="shared" si="25"/>
        <v>162.3002821340518</v>
      </c>
      <c r="U58" s="39">
        <f t="shared" si="25"/>
        <v>166.50016268098261</v>
      </c>
      <c r="V58" s="39">
        <f t="shared" si="25"/>
        <v>166.800215837043</v>
      </c>
      <c r="W58" s="39"/>
      <c r="X58" s="39"/>
      <c r="Y58" s="39"/>
      <c r="Z58" s="39"/>
      <c r="AA58" s="39"/>
      <c r="AB58" s="39"/>
      <c r="AC58" s="39"/>
      <c r="AD58" s="26">
        <f t="shared" si="25"/>
        <v>164.15003777123653</v>
      </c>
    </row>
    <row r="59" spans="1:30" x14ac:dyDescent="0.25">
      <c r="A59" s="15" t="s">
        <v>30</v>
      </c>
      <c r="B59" s="39">
        <f t="shared" si="24"/>
        <v>170.27045035496801</v>
      </c>
      <c r="C59" s="39">
        <f t="shared" si="24"/>
        <v>170.07700859983279</v>
      </c>
      <c r="D59" s="39">
        <f t="shared" si="22"/>
        <v>170.02273390731284</v>
      </c>
      <c r="E59" s="39" t="s">
        <v>47</v>
      </c>
      <c r="F59" s="39" t="s">
        <v>47</v>
      </c>
      <c r="G59" s="39"/>
      <c r="H59" s="39"/>
      <c r="I59" s="39"/>
      <c r="J59" s="39"/>
      <c r="K59" s="39"/>
      <c r="L59" s="39"/>
      <c r="M59" s="39"/>
      <c r="N59" s="26">
        <f>+N37/N26*100</f>
        <v>170.12174600885177</v>
      </c>
      <c r="Q59" s="15" t="s">
        <v>30</v>
      </c>
      <c r="R59" s="39">
        <f>+R37/R26*100</f>
        <v>148.13529180882219</v>
      </c>
      <c r="S59" s="39">
        <f>+S37/S26*100</f>
        <v>147.96699748185455</v>
      </c>
      <c r="T59" s="39">
        <f>+T37/T26*100</f>
        <v>147.91977849936217</v>
      </c>
      <c r="U59" s="39" t="s">
        <v>47</v>
      </c>
      <c r="V59" s="39" t="s">
        <v>47</v>
      </c>
      <c r="W59" s="39"/>
      <c r="X59" s="39"/>
      <c r="Y59" s="39"/>
      <c r="Z59" s="39"/>
      <c r="AA59" s="39"/>
      <c r="AB59" s="39"/>
      <c r="AC59" s="39"/>
      <c r="AD59" s="26">
        <f t="shared" si="25"/>
        <v>148.00591902770105</v>
      </c>
    </row>
    <row r="60" spans="1:30" x14ac:dyDescent="0.25">
      <c r="A60" s="28" t="s">
        <v>31</v>
      </c>
      <c r="B60" s="43">
        <f t="shared" si="22"/>
        <v>169.54946524456275</v>
      </c>
      <c r="C60" s="43">
        <f t="shared" si="22"/>
        <v>169.0032546998037</v>
      </c>
      <c r="D60" s="43">
        <f t="shared" si="22"/>
        <v>169.01581333972831</v>
      </c>
      <c r="E60" s="43">
        <f t="shared" si="22"/>
        <v>167.07269352176894</v>
      </c>
      <c r="F60" s="43">
        <f t="shared" si="22"/>
        <v>169.5121263618976</v>
      </c>
      <c r="G60" s="43"/>
      <c r="H60" s="43"/>
      <c r="I60" s="43"/>
      <c r="J60" s="43"/>
      <c r="K60" s="43"/>
      <c r="L60" s="43"/>
      <c r="M60" s="43"/>
      <c r="N60" s="43">
        <f t="shared" si="22"/>
        <v>168.83729113541094</v>
      </c>
      <c r="Q60" s="28" t="s">
        <v>31</v>
      </c>
      <c r="R60" s="44">
        <f t="shared" ref="R60:AD60" si="26">+R38/R27*100</f>
        <v>147.50803476276963</v>
      </c>
      <c r="S60" s="44">
        <f t="shared" si="26"/>
        <v>147.03283158882923</v>
      </c>
      <c r="T60" s="44">
        <f t="shared" si="26"/>
        <v>147.04375760556363</v>
      </c>
      <c r="U60" s="44">
        <f t="shared" si="26"/>
        <v>145.35324336393896</v>
      </c>
      <c r="V60" s="44">
        <f t="shared" si="26"/>
        <v>147.4755499348509</v>
      </c>
      <c r="W60" s="44"/>
      <c r="X60" s="44"/>
      <c r="Y60" s="44"/>
      <c r="Z60" s="44"/>
      <c r="AA60" s="44"/>
      <c r="AB60" s="44"/>
      <c r="AC60" s="44"/>
      <c r="AD60" s="43">
        <f t="shared" si="26"/>
        <v>146.88844328780752</v>
      </c>
    </row>
    <row r="61" spans="1:30" x14ac:dyDescent="0.2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AB61" s="7"/>
    </row>
    <row r="62" spans="1:30" x14ac:dyDescent="0.25">
      <c r="A62" s="6" t="s">
        <v>45</v>
      </c>
      <c r="L62" s="7"/>
      <c r="Q62" s="6" t="s">
        <v>45</v>
      </c>
      <c r="AB62" s="7"/>
    </row>
    <row r="63" spans="1:30" x14ac:dyDescent="0.25">
      <c r="B63" s="41"/>
      <c r="C63" s="41"/>
      <c r="D63" s="41"/>
      <c r="L63" s="7"/>
      <c r="AB63" s="7"/>
    </row>
    <row r="64" spans="1:30" ht="25.5" x14ac:dyDescent="0.25">
      <c r="A64" s="34" t="s">
        <v>35</v>
      </c>
      <c r="B64" s="35" t="s">
        <v>36</v>
      </c>
      <c r="C64" s="35" t="s">
        <v>37</v>
      </c>
      <c r="D64" s="35" t="s">
        <v>38</v>
      </c>
      <c r="E64" s="35" t="s">
        <v>39</v>
      </c>
      <c r="F64" s="35" t="s">
        <v>40</v>
      </c>
      <c r="G64" s="35" t="s">
        <v>41</v>
      </c>
      <c r="H64" s="35" t="s">
        <v>14</v>
      </c>
      <c r="I64" s="35" t="s">
        <v>15</v>
      </c>
      <c r="J64" s="35" t="s">
        <v>16</v>
      </c>
      <c r="K64" s="35" t="s">
        <v>17</v>
      </c>
      <c r="L64" s="35" t="s">
        <v>18</v>
      </c>
      <c r="M64" s="35" t="s">
        <v>19</v>
      </c>
      <c r="N64" s="36" t="s">
        <v>42</v>
      </c>
      <c r="O64" s="13"/>
      <c r="Q64" s="34" t="s">
        <v>35</v>
      </c>
      <c r="R64" s="35" t="s">
        <v>36</v>
      </c>
      <c r="S64" s="35" t="s">
        <v>37</v>
      </c>
      <c r="T64" s="35" t="s">
        <v>38</v>
      </c>
      <c r="U64" s="35" t="s">
        <v>39</v>
      </c>
      <c r="V64" s="35" t="s">
        <v>40</v>
      </c>
      <c r="W64" s="35" t="s">
        <v>41</v>
      </c>
      <c r="X64" s="35" t="s">
        <v>14</v>
      </c>
      <c r="Y64" s="35" t="s">
        <v>15</v>
      </c>
      <c r="Z64" s="35" t="s">
        <v>16</v>
      </c>
      <c r="AA64" s="35" t="s">
        <v>17</v>
      </c>
      <c r="AB64" s="35" t="s">
        <v>18</v>
      </c>
      <c r="AC64" s="35" t="s">
        <v>19</v>
      </c>
      <c r="AD64" s="36" t="s">
        <v>42</v>
      </c>
    </row>
    <row r="65" spans="1:30" x14ac:dyDescent="0.25">
      <c r="A65" s="1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Q65" s="15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8"/>
    </row>
    <row r="66" spans="1:30" x14ac:dyDescent="0.25">
      <c r="A66" s="15" t="s">
        <v>24</v>
      </c>
      <c r="B66" s="39">
        <f>+B44/B22*100</f>
        <v>22.848112340407738</v>
      </c>
      <c r="C66" s="39">
        <f>+C44/C22*100</f>
        <v>22.707473785788959</v>
      </c>
      <c r="D66" s="39">
        <f t="shared" ref="D66:N70" si="27">+D44/D22*100</f>
        <v>22.660399350674183</v>
      </c>
      <c r="E66" s="39">
        <f t="shared" si="27"/>
        <v>22.179482050622255</v>
      </c>
      <c r="F66" s="39">
        <f t="shared" si="27"/>
        <v>22.177036699663617</v>
      </c>
      <c r="G66" s="39"/>
      <c r="H66" s="39"/>
      <c r="I66" s="39"/>
      <c r="J66" s="39"/>
      <c r="K66" s="39"/>
      <c r="L66" s="39"/>
      <c r="M66" s="39"/>
      <c r="N66" s="26">
        <f t="shared" si="27"/>
        <v>22.520893905472803</v>
      </c>
      <c r="Q66" s="15" t="s">
        <v>24</v>
      </c>
      <c r="R66" s="39">
        <f>+R44/R22*100</f>
        <v>19.877857736154731</v>
      </c>
      <c r="S66" s="39">
        <f t="shared" ref="S66:AD66" si="28">+S44/S22*100</f>
        <v>19.755502193636392</v>
      </c>
      <c r="T66" s="39">
        <f t="shared" si="28"/>
        <v>19.714547435086534</v>
      </c>
      <c r="U66" s="39">
        <f t="shared" si="28"/>
        <v>19.296149384041357</v>
      </c>
      <c r="V66" s="39">
        <f t="shared" si="28"/>
        <v>19.294021928707348</v>
      </c>
      <c r="W66" s="39"/>
      <c r="X66" s="39"/>
      <c r="Y66" s="39"/>
      <c r="Z66" s="39"/>
      <c r="AA66" s="39"/>
      <c r="AB66" s="39"/>
      <c r="AC66" s="39"/>
      <c r="AD66" s="26">
        <f t="shared" si="28"/>
        <v>19.593177697761334</v>
      </c>
    </row>
    <row r="67" spans="1:30" x14ac:dyDescent="0.25">
      <c r="A67" s="15" t="s">
        <v>26</v>
      </c>
      <c r="B67" s="39">
        <f t="shared" ref="B67:N71" si="29">+B45/B23*100</f>
        <v>27.074513070653438</v>
      </c>
      <c r="C67" s="39">
        <f t="shared" si="29"/>
        <v>27.089337235350825</v>
      </c>
      <c r="D67" s="39">
        <f t="shared" si="27"/>
        <v>27.093164669108262</v>
      </c>
      <c r="E67" s="39">
        <f t="shared" si="27"/>
        <v>26.165766696160563</v>
      </c>
      <c r="F67" s="39">
        <f t="shared" si="27"/>
        <v>26.641942405880449</v>
      </c>
      <c r="G67" s="39"/>
      <c r="H67" s="39"/>
      <c r="I67" s="39"/>
      <c r="J67" s="39"/>
      <c r="K67" s="39"/>
      <c r="L67" s="39"/>
      <c r="M67" s="39"/>
      <c r="N67" s="26">
        <f t="shared" si="29"/>
        <v>26.741564826429354</v>
      </c>
      <c r="Q67" s="15" t="s">
        <v>26</v>
      </c>
      <c r="R67" s="39">
        <f t="shared" ref="R67:AD70" si="30">+R45/R23*100</f>
        <v>23.55482637146849</v>
      </c>
      <c r="S67" s="39">
        <f t="shared" si="30"/>
        <v>23.567723394755216</v>
      </c>
      <c r="T67" s="39">
        <f t="shared" si="30"/>
        <v>23.571053262124188</v>
      </c>
      <c r="U67" s="39">
        <f t="shared" si="30"/>
        <v>22.76421702565969</v>
      </c>
      <c r="V67" s="39">
        <f t="shared" si="30"/>
        <v>23.178489893115987</v>
      </c>
      <c r="W67" s="39"/>
      <c r="X67" s="39"/>
      <c r="Y67" s="39"/>
      <c r="Z67" s="39"/>
      <c r="AA67" s="39"/>
      <c r="AB67" s="39"/>
      <c r="AC67" s="39"/>
      <c r="AD67" s="26">
        <f t="shared" si="30"/>
        <v>23.265161398993538</v>
      </c>
    </row>
    <row r="68" spans="1:30" x14ac:dyDescent="0.25">
      <c r="A68" s="15" t="s">
        <v>25</v>
      </c>
      <c r="B68" s="39">
        <f t="shared" si="29"/>
        <v>25.747162355890119</v>
      </c>
      <c r="C68" s="39">
        <f t="shared" si="29"/>
        <v>25.696053409761987</v>
      </c>
      <c r="D68" s="39">
        <f t="shared" si="27"/>
        <v>25.729276001960855</v>
      </c>
      <c r="E68" s="39">
        <f t="shared" si="27"/>
        <v>24.074706315950891</v>
      </c>
      <c r="F68" s="39">
        <f t="shared" si="27"/>
        <v>25.504359721330381</v>
      </c>
      <c r="G68" s="39"/>
      <c r="H68" s="39"/>
      <c r="I68" s="39"/>
      <c r="J68" s="39"/>
      <c r="K68" s="39"/>
      <c r="L68" s="39"/>
      <c r="M68" s="39"/>
      <c r="N68" s="26">
        <f t="shared" si="29"/>
        <v>25.374279681673478</v>
      </c>
      <c r="Q68" s="15" t="s">
        <v>25</v>
      </c>
      <c r="R68" s="39">
        <f t="shared" si="30"/>
        <v>22.400031249624401</v>
      </c>
      <c r="S68" s="39">
        <f t="shared" si="30"/>
        <v>22.355566466492931</v>
      </c>
      <c r="T68" s="39">
        <f t="shared" si="30"/>
        <v>22.384470121705945</v>
      </c>
      <c r="U68" s="39">
        <f t="shared" si="30"/>
        <v>20.944994494877275</v>
      </c>
      <c r="V68" s="39">
        <f t="shared" si="30"/>
        <v>22.188792957557435</v>
      </c>
      <c r="W68" s="39"/>
      <c r="X68" s="39"/>
      <c r="Y68" s="39"/>
      <c r="Z68" s="39"/>
      <c r="AA68" s="39"/>
      <c r="AB68" s="39"/>
      <c r="AC68" s="39"/>
      <c r="AD68" s="26">
        <f t="shared" si="30"/>
        <v>22.075623323055925</v>
      </c>
    </row>
    <row r="69" spans="1:30" x14ac:dyDescent="0.25">
      <c r="A69" s="15" t="s">
        <v>27</v>
      </c>
      <c r="B69" s="39">
        <f t="shared" si="29"/>
        <v>26.803425904680665</v>
      </c>
      <c r="C69" s="39">
        <f t="shared" si="29"/>
        <v>26.803503538770844</v>
      </c>
      <c r="D69" s="39">
        <f t="shared" si="27"/>
        <v>26.803455234187439</v>
      </c>
      <c r="E69" s="39">
        <f t="shared" si="27"/>
        <v>27.497054214721661</v>
      </c>
      <c r="F69" s="39">
        <f t="shared" si="27"/>
        <v>27.546607186722653</v>
      </c>
      <c r="G69" s="39"/>
      <c r="H69" s="39"/>
      <c r="I69" s="39"/>
      <c r="J69" s="39"/>
      <c r="K69" s="39"/>
      <c r="L69" s="39"/>
      <c r="M69" s="39"/>
      <c r="N69" s="26">
        <f t="shared" si="29"/>
        <v>27.108937404418771</v>
      </c>
      <c r="Q69" s="15" t="s">
        <v>27</v>
      </c>
      <c r="R69" s="39">
        <f t="shared" si="30"/>
        <v>23.318980537072179</v>
      </c>
      <c r="S69" s="39">
        <f t="shared" si="30"/>
        <v>23.319048078730635</v>
      </c>
      <c r="T69" s="39">
        <f t="shared" si="30"/>
        <v>23.319006053743074</v>
      </c>
      <c r="U69" s="39">
        <f t="shared" si="30"/>
        <v>23.922437166807846</v>
      </c>
      <c r="V69" s="39">
        <f t="shared" si="30"/>
        <v>23.965548252448709</v>
      </c>
      <c r="W69" s="39"/>
      <c r="X69" s="39"/>
      <c r="Y69" s="39"/>
      <c r="Z69" s="39"/>
      <c r="AA69" s="39"/>
      <c r="AB69" s="39"/>
      <c r="AC69" s="39"/>
      <c r="AD69" s="26">
        <f t="shared" si="30"/>
        <v>23.58477554184433</v>
      </c>
    </row>
    <row r="70" spans="1:30" x14ac:dyDescent="0.25">
      <c r="A70" s="15" t="s">
        <v>30</v>
      </c>
      <c r="B70" s="39">
        <f t="shared" si="29"/>
        <v>24.46414516594368</v>
      </c>
      <c r="C70" s="39">
        <f t="shared" si="29"/>
        <v>24.436351810320804</v>
      </c>
      <c r="D70" s="39">
        <f t="shared" si="27"/>
        <v>24.428553722315062</v>
      </c>
      <c r="E70" s="39" t="s">
        <v>47</v>
      </c>
      <c r="F70" s="39" t="s">
        <v>47</v>
      </c>
      <c r="G70" s="39"/>
      <c r="H70" s="39"/>
      <c r="I70" s="39"/>
      <c r="J70" s="39"/>
      <c r="K70" s="39"/>
      <c r="L70" s="39"/>
      <c r="M70" s="39"/>
      <c r="N70" s="26">
        <f t="shared" si="27"/>
        <v>24.442779598972962</v>
      </c>
      <c r="Q70" s="15" t="s">
        <v>30</v>
      </c>
      <c r="R70" s="39">
        <f>+R48/R26*100</f>
        <v>21.283806294371001</v>
      </c>
      <c r="S70" s="39">
        <f t="shared" si="30"/>
        <v>21.259626074979099</v>
      </c>
      <c r="T70" s="39">
        <f t="shared" si="30"/>
        <v>21.252841738414105</v>
      </c>
      <c r="U70" s="39" t="s">
        <v>47</v>
      </c>
      <c r="V70" s="39" t="s">
        <v>47</v>
      </c>
      <c r="W70" s="39"/>
      <c r="X70" s="39"/>
      <c r="Y70" s="39"/>
      <c r="Z70" s="39"/>
      <c r="AA70" s="39"/>
      <c r="AB70" s="39"/>
      <c r="AC70" s="39"/>
      <c r="AD70" s="26">
        <f t="shared" si="30"/>
        <v>21.265218251106472</v>
      </c>
    </row>
    <row r="71" spans="1:30" x14ac:dyDescent="0.25">
      <c r="A71" s="28" t="s">
        <v>31</v>
      </c>
      <c r="B71" s="44">
        <f>+B49/B27*100</f>
        <v>24.360555351230282</v>
      </c>
      <c r="C71" s="44">
        <f t="shared" si="29"/>
        <v>24.282076824684438</v>
      </c>
      <c r="D71" s="44">
        <f t="shared" si="29"/>
        <v>24.283881226972465</v>
      </c>
      <c r="E71" s="44">
        <f t="shared" si="29"/>
        <v>24.004697345081745</v>
      </c>
      <c r="F71" s="44">
        <f t="shared" si="29"/>
        <v>24.355190569238164</v>
      </c>
      <c r="G71" s="44"/>
      <c r="H71" s="44"/>
      <c r="I71" s="44"/>
      <c r="J71" s="44"/>
      <c r="K71" s="44"/>
      <c r="L71" s="44"/>
      <c r="M71" s="44"/>
      <c r="N71" s="43">
        <f t="shared" si="29"/>
        <v>24.258231484972836</v>
      </c>
      <c r="Q71" s="28" t="s">
        <v>31</v>
      </c>
      <c r="R71" s="44">
        <f t="shared" ref="R71:AD71" si="31">+R49/R27*100</f>
        <v>19.077474193872845</v>
      </c>
      <c r="S71" s="31">
        <f t="shared" si="31"/>
        <v>18.83396923997082</v>
      </c>
      <c r="T71" s="31">
        <f t="shared" si="31"/>
        <v>18.815979204520094</v>
      </c>
      <c r="U71" s="31">
        <f t="shared" si="31"/>
        <v>20.884086690221118</v>
      </c>
      <c r="V71" s="31">
        <f t="shared" si="31"/>
        <v>21.1890157952372</v>
      </c>
      <c r="W71" s="31"/>
      <c r="X71" s="31"/>
      <c r="Y71" s="31"/>
      <c r="Z71" s="31"/>
      <c r="AA71" s="31"/>
      <c r="AB71" s="31"/>
      <c r="AC71" s="31"/>
      <c r="AD71" s="43">
        <f t="shared" si="31"/>
        <v>19.750936066887139</v>
      </c>
    </row>
    <row r="72" spans="1:30" x14ac:dyDescent="0.25">
      <c r="L72" s="7"/>
      <c r="W72" s="39"/>
    </row>
    <row r="73" spans="1:30" x14ac:dyDescent="0.25">
      <c r="L73" s="7"/>
    </row>
    <row r="74" spans="1:30" x14ac:dyDescent="0.25">
      <c r="A74" s="46" t="s">
        <v>48</v>
      </c>
      <c r="B74" s="52">
        <v>6.96</v>
      </c>
      <c r="C74" s="52">
        <v>6.96</v>
      </c>
      <c r="D74" s="52">
        <v>6.96</v>
      </c>
      <c r="E74" s="52">
        <v>6.96</v>
      </c>
      <c r="F74" s="52">
        <v>6.96</v>
      </c>
      <c r="G74" s="53"/>
      <c r="H74" s="53"/>
      <c r="I74" s="54"/>
      <c r="J74" s="54"/>
      <c r="K74" s="54"/>
      <c r="L74" s="54"/>
      <c r="M74" s="54"/>
      <c r="N74" s="48"/>
      <c r="O74" s="49"/>
      <c r="P74" s="49"/>
      <c r="Q74" s="46" t="s">
        <v>46</v>
      </c>
      <c r="R74" s="47">
        <f>+B74</f>
        <v>6.96</v>
      </c>
      <c r="S74" s="47">
        <f t="shared" ref="S74:V74" si="32">+C74</f>
        <v>6.96</v>
      </c>
      <c r="T74" s="47">
        <f t="shared" si="32"/>
        <v>6.96</v>
      </c>
      <c r="U74" s="47">
        <f t="shared" si="32"/>
        <v>6.96</v>
      </c>
      <c r="V74" s="47">
        <f t="shared" si="32"/>
        <v>6.96</v>
      </c>
      <c r="W74" s="47"/>
      <c r="X74" s="47"/>
      <c r="Y74" s="47"/>
      <c r="Z74" s="47"/>
      <c r="AA74" s="47"/>
      <c r="AB74" s="47"/>
      <c r="AC74" s="47"/>
      <c r="AD74" s="48"/>
    </row>
    <row r="75" spans="1:30" x14ac:dyDescent="0.25">
      <c r="L75" s="7"/>
    </row>
    <row r="76" spans="1:30" s="51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spans="1:30" s="51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</row>
    <row r="78" spans="1:30" s="51" customFormat="1" x14ac:dyDescent="0.25">
      <c r="A78" s="50"/>
      <c r="B78" s="50">
        <v>1</v>
      </c>
      <c r="C78" s="50">
        <v>2</v>
      </c>
      <c r="D78" s="50">
        <v>3</v>
      </c>
      <c r="E78" s="50">
        <v>4</v>
      </c>
      <c r="F78" s="50">
        <v>5</v>
      </c>
      <c r="G78" s="50">
        <v>6</v>
      </c>
      <c r="H78" s="50">
        <v>7</v>
      </c>
      <c r="I78" s="50">
        <v>8</v>
      </c>
      <c r="J78" s="50">
        <v>9</v>
      </c>
      <c r="K78" s="50">
        <v>10</v>
      </c>
      <c r="L78" s="50">
        <v>11</v>
      </c>
      <c r="M78" s="50">
        <v>12</v>
      </c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</row>
    <row r="79" spans="1:30" s="51" customFormat="1" x14ac:dyDescent="0.25">
      <c r="A79" s="51">
        <v>3</v>
      </c>
    </row>
    <row r="80" spans="1:30" s="51" customFormat="1" x14ac:dyDescent="0.25">
      <c r="A80" s="51">
        <v>1</v>
      </c>
    </row>
    <row r="81" spans="1:30" s="51" customFormat="1" x14ac:dyDescent="0.25">
      <c r="A81" s="51">
        <v>2</v>
      </c>
    </row>
    <row r="82" spans="1:30" s="51" customFormat="1" x14ac:dyDescent="0.25">
      <c r="A82" s="51">
        <v>4</v>
      </c>
    </row>
    <row r="83" spans="1:30" s="51" customFormat="1" x14ac:dyDescent="0.25">
      <c r="A83" s="51">
        <v>5</v>
      </c>
    </row>
    <row r="84" spans="1:30" s="51" customFormat="1" x14ac:dyDescent="0.25"/>
    <row r="85" spans="1:30" s="51" customFormat="1" x14ac:dyDescent="0.25"/>
    <row r="86" spans="1:30" s="51" customFormat="1" x14ac:dyDescent="0.25"/>
    <row r="87" spans="1:30" s="51" customFormat="1" x14ac:dyDescent="0.25"/>
    <row r="88" spans="1:30" s="51" customFormat="1" x14ac:dyDescent="0.25"/>
    <row r="89" spans="1:30" s="51" customFormat="1" x14ac:dyDescent="0.25"/>
    <row r="90" spans="1:30" s="51" customFormat="1" x14ac:dyDescent="0.25"/>
    <row r="91" spans="1:30" s="51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</row>
  </sheetData>
  <conditionalFormatting sqref="E92:M65509 E1:M10 E17:M21 E28:M32 E39:M43 E50:M54 E60:M65 E71:M75">
    <cfRule type="containsText" dxfId="1" priority="2" stopIfTrue="1" operator="containsText" text="*">
      <formula>NOT(ISERROR(SEARCH("*",E1)))</formula>
    </cfRule>
  </conditionalFormatting>
  <conditionalFormatting sqref="B92:D1048576 B28:D32 B1:D10 B39:D43 B17:D21 B50:D54 B60:D65 B66:M70 B11:M16 B22:M27 B33:M38 B44:M49 B55:M59 B71:D75">
    <cfRule type="containsText" dxfId="0" priority="1" operator="containsText" text="*">
      <formula>NOT(ISERROR(SEARCH("*",B1)))</formula>
    </cfRule>
  </conditionalFormatting>
  <pageMargins left="0.7" right="0.7" top="0.75" bottom="0.75" header="0.3" footer="0.3"/>
  <pageSetup paperSize="9" orientation="portrait" r:id="rId1"/>
  <ignoredErrors>
    <ignoredError sqref="A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VENTAS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2013-07-19T20:51:13Z</dcterms:created>
  <dcterms:modified xsi:type="dcterms:W3CDTF">2013-07-23T19:26:35Z</dcterms:modified>
</cp:coreProperties>
</file>