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ONSOLIDADO VENTA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S74" i="1" l="1"/>
  <c r="R74" i="1"/>
  <c r="C36" i="1"/>
  <c r="S36" i="1" s="1"/>
  <c r="B36" i="1"/>
  <c r="C35" i="1"/>
  <c r="S35" i="1" s="1"/>
  <c r="B35" i="1"/>
  <c r="C34" i="1"/>
  <c r="S34" i="1" s="1"/>
  <c r="B34" i="1"/>
  <c r="C33" i="1"/>
  <c r="B33" i="1"/>
  <c r="C25" i="1"/>
  <c r="B25" i="1"/>
  <c r="R25" i="1" s="1"/>
  <c r="A25" i="1"/>
  <c r="A36" i="1" s="1"/>
  <c r="C24" i="1"/>
  <c r="B24" i="1"/>
  <c r="R24" i="1" s="1"/>
  <c r="A24" i="1"/>
  <c r="A35" i="1" s="1"/>
  <c r="C23" i="1"/>
  <c r="B23" i="1"/>
  <c r="R23" i="1" s="1"/>
  <c r="A23" i="1"/>
  <c r="A34" i="1" s="1"/>
  <c r="C22" i="1"/>
  <c r="B22" i="1"/>
  <c r="R22" i="1" s="1"/>
  <c r="A22" i="1"/>
  <c r="A33" i="1" s="1"/>
  <c r="Q14" i="1"/>
  <c r="C14" i="1"/>
  <c r="S14" i="1" s="1"/>
  <c r="B14" i="1"/>
  <c r="R14" i="1" s="1"/>
  <c r="Q13" i="1"/>
  <c r="C13" i="1"/>
  <c r="S13" i="1" s="1"/>
  <c r="B13" i="1"/>
  <c r="R13" i="1" s="1"/>
  <c r="Q12" i="1"/>
  <c r="C12" i="1"/>
  <c r="S12" i="1" s="1"/>
  <c r="B12" i="1"/>
  <c r="R12" i="1" s="1"/>
  <c r="Q11" i="1"/>
  <c r="C11" i="1"/>
  <c r="C16" i="1" s="1"/>
  <c r="B11" i="1"/>
  <c r="B16" i="1" s="1"/>
  <c r="Q5" i="1"/>
  <c r="Q3" i="1"/>
  <c r="Q1" i="1"/>
  <c r="R27" i="1" l="1"/>
  <c r="A44" i="1"/>
  <c r="Q33" i="1"/>
  <c r="S11" i="1"/>
  <c r="S16" i="1" s="1"/>
  <c r="Q22" i="1"/>
  <c r="S22" i="1"/>
  <c r="Q34" i="1"/>
  <c r="A45" i="1"/>
  <c r="Q23" i="1"/>
  <c r="S23" i="1"/>
  <c r="S56" i="1" s="1"/>
  <c r="Q35" i="1"/>
  <c r="A46" i="1"/>
  <c r="Q24" i="1"/>
  <c r="S24" i="1"/>
  <c r="S57" i="1" s="1"/>
  <c r="Q36" i="1"/>
  <c r="A47" i="1"/>
  <c r="Q25" i="1"/>
  <c r="S25" i="1"/>
  <c r="B27" i="1"/>
  <c r="B55" i="1"/>
  <c r="B44" i="1"/>
  <c r="B38" i="1"/>
  <c r="N33" i="1"/>
  <c r="R33" i="1"/>
  <c r="B56" i="1"/>
  <c r="B57" i="1"/>
  <c r="B58" i="1"/>
  <c r="R11" i="1"/>
  <c r="R16" i="1" s="1"/>
  <c r="N22" i="1"/>
  <c r="N23" i="1"/>
  <c r="N24" i="1"/>
  <c r="N25" i="1"/>
  <c r="C27" i="1"/>
  <c r="C55" i="1"/>
  <c r="C44" i="1"/>
  <c r="C38" i="1"/>
  <c r="S33" i="1"/>
  <c r="S45" i="1"/>
  <c r="S67" i="1" s="1"/>
  <c r="S46" i="1"/>
  <c r="S68" i="1" s="1"/>
  <c r="S58" i="1"/>
  <c r="S47" i="1"/>
  <c r="N34" i="1"/>
  <c r="N56" i="1" s="1"/>
  <c r="R34" i="1"/>
  <c r="N35" i="1"/>
  <c r="R35" i="1"/>
  <c r="N36" i="1"/>
  <c r="N58" i="1" s="1"/>
  <c r="R36" i="1"/>
  <c r="C45" i="1"/>
  <c r="C67" i="1" s="1"/>
  <c r="C46" i="1"/>
  <c r="C68" i="1" s="1"/>
  <c r="C47" i="1"/>
  <c r="C69" i="1" s="1"/>
  <c r="C56" i="1"/>
  <c r="C57" i="1"/>
  <c r="C58" i="1"/>
  <c r="B45" i="1"/>
  <c r="B46" i="1"/>
  <c r="B47" i="1"/>
  <c r="S69" i="1" l="1"/>
  <c r="AD25" i="1"/>
  <c r="R57" i="1"/>
  <c r="R46" i="1"/>
  <c r="AD35" i="1"/>
  <c r="C60" i="1"/>
  <c r="N55" i="1"/>
  <c r="N38" i="1"/>
  <c r="B60" i="1"/>
  <c r="S27" i="1"/>
  <c r="AD23" i="1"/>
  <c r="A55" i="1"/>
  <c r="Q44" i="1"/>
  <c r="AD24" i="1"/>
  <c r="B69" i="1"/>
  <c r="N47" i="1"/>
  <c r="N69" i="1" s="1"/>
  <c r="B68" i="1"/>
  <c r="N46" i="1"/>
  <c r="N68" i="1" s="1"/>
  <c r="B67" i="1"/>
  <c r="N45" i="1"/>
  <c r="N67" i="1" s="1"/>
  <c r="R58" i="1"/>
  <c r="R47" i="1"/>
  <c r="AD36" i="1"/>
  <c r="AD58" i="1" s="1"/>
  <c r="N57" i="1"/>
  <c r="R56" i="1"/>
  <c r="R45" i="1"/>
  <c r="AD34" i="1"/>
  <c r="AD56" i="1" s="1"/>
  <c r="S38" i="1"/>
  <c r="S60" i="1" s="1"/>
  <c r="S55" i="1"/>
  <c r="S44" i="1"/>
  <c r="C66" i="1"/>
  <c r="C49" i="1"/>
  <c r="C71" i="1" s="1"/>
  <c r="R55" i="1"/>
  <c r="R44" i="1"/>
  <c r="R38" i="1"/>
  <c r="AD33" i="1"/>
  <c r="B66" i="1"/>
  <c r="N44" i="1"/>
  <c r="N66" i="1" s="1"/>
  <c r="B49" i="1"/>
  <c r="N27" i="1"/>
  <c r="A58" i="1"/>
  <c r="Q47" i="1"/>
  <c r="A57" i="1"/>
  <c r="Q46" i="1"/>
  <c r="A56" i="1"/>
  <c r="Q45" i="1"/>
  <c r="AD22" i="1"/>
  <c r="AD27" i="1" l="1"/>
  <c r="A67" i="1"/>
  <c r="Q67" i="1" s="1"/>
  <c r="Q56" i="1"/>
  <c r="A68" i="1"/>
  <c r="Q68" i="1" s="1"/>
  <c r="Q57" i="1"/>
  <c r="A69" i="1"/>
  <c r="Q69" i="1" s="1"/>
  <c r="Q58" i="1"/>
  <c r="B71" i="1"/>
  <c r="N49" i="1"/>
  <c r="N71" i="1" s="1"/>
  <c r="AD55" i="1"/>
  <c r="R66" i="1"/>
  <c r="R49" i="1"/>
  <c r="AD44" i="1"/>
  <c r="AD66" i="1" s="1"/>
  <c r="R67" i="1"/>
  <c r="AD45" i="1"/>
  <c r="AD67" i="1" s="1"/>
  <c r="R69" i="1"/>
  <c r="AD47" i="1"/>
  <c r="AD69" i="1" s="1"/>
  <c r="A66" i="1"/>
  <c r="Q66" i="1" s="1"/>
  <c r="Q55" i="1"/>
  <c r="N60" i="1"/>
  <c r="AD57" i="1"/>
  <c r="R60" i="1"/>
  <c r="AD38" i="1"/>
  <c r="AD60" i="1" s="1"/>
  <c r="S66" i="1"/>
  <c r="S49" i="1"/>
  <c r="S71" i="1" s="1"/>
  <c r="R68" i="1"/>
  <c r="AD46" i="1"/>
  <c r="AD68" i="1" s="1"/>
  <c r="R71" i="1" l="1"/>
  <c r="AD49" i="1"/>
  <c r="AD71" i="1" s="1"/>
</calcChain>
</file>

<file path=xl/sharedStrings.xml><?xml version="1.0" encoding="utf-8"?>
<sst xmlns="http://schemas.openxmlformats.org/spreadsheetml/2006/main" count="204" uniqueCount="45">
  <si>
    <t>AUTORIDAD DE FISCALIZACION Y CONTROL SOCIAL DE ELECTRICIDAD</t>
  </si>
  <si>
    <t>COOPERATIVA DE SERVICIOS PÚBLICOS CAMARGO LTDA.</t>
  </si>
  <si>
    <t>COSERCA</t>
  </si>
  <si>
    <t>CONSOLIDADO -  CON IMPUESTOS</t>
  </si>
  <si>
    <t>CONSOLIDADO -  SIN IMPUESTOS</t>
  </si>
  <si>
    <t>ESTADISTICAS GESTION 2013</t>
  </si>
  <si>
    <t>NUMERO DE USUARIOS</t>
  </si>
  <si>
    <t>CATEGORIA/MES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</si>
  <si>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</si>
  <si>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</si>
  <si>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</si>
  <si>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</si>
  <si>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</si>
  <si>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</si>
  <si>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</si>
  <si>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</si>
  <si>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</si>
  <si>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</si>
  <si>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</si>
  <si>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</si>
  <si>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</si>
  <si>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ENEROA</t>
  </si>
  <si>
    <t>FEBREROA</t>
  </si>
  <si>
    <t>MARZOA</t>
  </si>
  <si>
    <t>RESIDENCIAL</t>
  </si>
  <si>
    <t>GENERAL</t>
  </si>
  <si>
    <t>INDUSTRIAL</t>
  </si>
  <si>
    <t>ALUMBRADO PUBLICO</t>
  </si>
  <si>
    <t>TOTAL</t>
  </si>
  <si>
    <t>ENERGIA FACTURADA (MWh)</t>
  </si>
  <si>
    <t>ACUMULADO</t>
  </si>
  <si>
    <t xml:space="preserve">IMPORTE FACTURADO (MBs) </t>
  </si>
  <si>
    <t xml:space="preserve"> </t>
  </si>
  <si>
    <t xml:space="preserve"> ENEROA </t>
  </si>
  <si>
    <t xml:space="preserve"> FEBREROA </t>
  </si>
  <si>
    <t xml:space="preserve"> MARZOA </t>
  </si>
  <si>
    <t xml:space="preserve"> ABRIL </t>
  </si>
  <si>
    <t xml:space="preserve"> MAYO </t>
  </si>
  <si>
    <t xml:space="preserve"> JUNIO </t>
  </si>
  <si>
    <t xml:space="preserve"> TOTAL </t>
  </si>
  <si>
    <t>IMPORTE FACTURADO (M$us)</t>
  </si>
  <si>
    <t>TARIFA PROMEDIO (cBs/Kwh)</t>
  </si>
  <si>
    <t>TARIFA PROMEDIO (c$us/Kwh)</t>
  </si>
  <si>
    <t>TIPO CAMBIO**</t>
  </si>
  <si>
    <t>TIPO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</si>
</sst>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p_t_a_-;\-* #,##0\ _p_t_a_-;_-* &quot;-&quot;??\ _p_t_a_-;_-@_-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Unicode MS"/>
      <family val="2"/>
    </font>
    <font>
      <sz val="10"/>
      <name val="Arial"/>
      <family val="2"/>
    </font>
    <font>
      <b/>
      <sz val="14"/>
      <color indexed="12"/>
      <name val="Arial Unicode MS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entury Gothic"/>
      <family val="2"/>
    </font>
    <font>
      <sz val="10"/>
      <color theme="0"/>
      <name val="Arial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6" fillId="2" borderId="0" xfId="0" applyFont="1" applyFill="1"/>
    <xf numFmtId="2" fontId="4" fillId="2" borderId="0" xfId="0" applyNumberFormat="1" applyFont="1" applyFill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4" fillId="2" borderId="0" xfId="0" applyFont="1" applyFill="1" applyAlignment="1"/>
    <xf numFmtId="0" fontId="4" fillId="2" borderId="3" xfId="0" applyFont="1" applyFill="1" applyBorder="1"/>
    <xf numFmtId="0" fontId="4" fillId="2" borderId="0" xfId="0" applyFont="1" applyFill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/>
    <xf numFmtId="3" fontId="4" fillId="2" borderId="0" xfId="0" applyNumberFormat="1" applyFont="1" applyFill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/>
    <xf numFmtId="0" fontId="6" fillId="2" borderId="5" xfId="0" applyFont="1" applyFill="1" applyBorder="1"/>
    <xf numFmtId="3" fontId="6" fillId="2" borderId="2" xfId="0" applyNumberFormat="1" applyFont="1" applyFill="1" applyBorder="1" applyAlignment="1">
      <alignment horizontal="righ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164" fontId="4" fillId="2" borderId="0" xfId="1" applyNumberFormat="1" applyFont="1" applyFill="1" applyAlignment="1">
      <alignment horizontal="right" vertical="top" wrapText="1"/>
    </xf>
    <xf numFmtId="10" fontId="7" fillId="2" borderId="0" xfId="0" applyNumberFormat="1" applyFont="1" applyFill="1" applyAlignment="1">
      <alignment vertical="top" wrapText="1"/>
    </xf>
    <xf numFmtId="165" fontId="4" fillId="2" borderId="0" xfId="0" applyNumberFormat="1" applyFont="1" applyFill="1" applyAlignment="1">
      <alignment vertical="top" wrapText="1"/>
    </xf>
    <xf numFmtId="0" fontId="6" fillId="2" borderId="3" xfId="0" applyFont="1" applyFill="1" applyBorder="1" applyAlignment="1"/>
    <xf numFmtId="4" fontId="4" fillId="2" borderId="4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Alignment="1">
      <alignment horizontal="right" vertical="top" wrapText="1"/>
    </xf>
    <xf numFmtId="4" fontId="4" fillId="2" borderId="5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/>
    <xf numFmtId="165" fontId="6" fillId="2" borderId="2" xfId="0" applyNumberFormat="1" applyFont="1" applyFill="1" applyBorder="1" applyAlignment="1">
      <alignment horizontal="right" vertical="top" wrapText="1"/>
    </xf>
    <xf numFmtId="4" fontId="6" fillId="2" borderId="5" xfId="0" applyNumberFormat="1" applyFont="1" applyFill="1" applyBorder="1" applyAlignment="1">
      <alignment horizontal="right" vertical="top" wrapText="1"/>
    </xf>
    <xf numFmtId="4" fontId="6" fillId="2" borderId="2" xfId="0" applyNumberFormat="1" applyFont="1" applyFill="1" applyBorder="1" applyAlignment="1">
      <alignment horizontal="right" vertical="top" wrapText="1"/>
    </xf>
    <xf numFmtId="10" fontId="4" fillId="2" borderId="0" xfId="2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4" fontId="4" fillId="2" borderId="0" xfId="0" applyNumberFormat="1" applyFont="1" applyFill="1" applyAlignment="1">
      <alignment horizontal="right" vertical="top" wrapText="1"/>
    </xf>
    <xf numFmtId="165" fontId="4" fillId="2" borderId="0" xfId="0" applyNumberFormat="1" applyFont="1" applyFill="1"/>
    <xf numFmtId="4" fontId="4" fillId="2" borderId="0" xfId="0" applyNumberFormat="1" applyFont="1" applyFill="1"/>
    <xf numFmtId="10" fontId="4" fillId="2" borderId="0" xfId="2" applyNumberFormat="1" applyFont="1" applyFill="1"/>
    <xf numFmtId="4" fontId="6" fillId="2" borderId="1" xfId="0" applyNumberFormat="1" applyFont="1" applyFill="1" applyBorder="1" applyAlignment="1">
      <alignment horizontal="right" vertical="top" wrapText="1"/>
    </xf>
    <xf numFmtId="4" fontId="6" fillId="2" borderId="6" xfId="0" applyNumberFormat="1" applyFont="1" applyFill="1" applyBorder="1" applyAlignment="1">
      <alignment horizontal="right" vertical="top" wrapText="1"/>
    </xf>
    <xf numFmtId="10" fontId="7" fillId="2" borderId="0" xfId="2" applyNumberFormat="1" applyFont="1" applyFill="1"/>
    <xf numFmtId="0" fontId="6" fillId="2" borderId="1" xfId="0" applyFont="1" applyFill="1" applyBorder="1" applyAlignment="1">
      <alignment horizontal="left"/>
    </xf>
    <xf numFmtId="2" fontId="0" fillId="2" borderId="1" xfId="0" applyNumberFormat="1" applyFill="1" applyBorder="1"/>
    <xf numFmtId="4" fontId="0" fillId="2" borderId="0" xfId="0" applyNumberFormat="1" applyFill="1"/>
    <xf numFmtId="0" fontId="0" fillId="2" borderId="0" xfId="0" applyFill="1"/>
    <xf numFmtId="0" fontId="9" fillId="2" borderId="0" xfId="0" applyFont="1" applyFill="1"/>
    <xf numFmtId="0" fontId="2" fillId="0" borderId="0" xfId="0" applyFont="1"/>
    <xf numFmtId="2" fontId="10" fillId="4" borderId="1" xfId="3" applyNumberFormat="1" applyFont="1" applyFill="1" applyBorder="1"/>
    <xf numFmtId="2" fontId="8" fillId="0" borderId="1" xfId="3" applyNumberFormat="1" applyFont="1" applyFill="1" applyBorder="1"/>
    <xf numFmtId="2" fontId="0" fillId="0" borderId="1" xfId="0" applyNumberFormat="1" applyFill="1" applyBorder="1"/>
  </cellXfs>
  <cellStyles count="4">
    <cellStyle name="Diseño" xfId="3"/>
    <cellStyle name="Millares" xfId="1" builtinId="3"/>
    <cellStyle name="Normal" xfId="0" builtinId="0"/>
    <cellStyle name="Porcentaje" xfId="2" builtinId="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3\REPORTE%20ISE%20120%20160%20170%20210%20220%20310%20POR%20VALIDAR\REPORTES%20COSERCA\COSERCA%20REPORTE%20ISE%20210%20(GESTION%20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VENTAS"/>
      <sheetName val="CONSOLIDADO COMPRAS"/>
      <sheetName val="ISE 210 a"/>
      <sheetName val="ISE 210 b"/>
      <sheetName val="Hoja1"/>
    </sheetNames>
    <sheetDataSet>
      <sheetData sheetId="0"/>
      <sheetData sheetId="1"/>
      <sheetData sheetId="2"/>
      <sheetData sheetId="3">
        <row r="97">
          <cell r="AS97">
            <v>6</v>
          </cell>
          <cell r="AT97">
            <v>6</v>
          </cell>
          <cell r="AU97"/>
        </row>
        <row r="98">
          <cell r="AS98">
            <v>1003</v>
          </cell>
          <cell r="AT98">
            <v>1010</v>
          </cell>
          <cell r="AU98"/>
        </row>
        <row r="99">
          <cell r="AS99">
            <v>1</v>
          </cell>
          <cell r="AT99">
            <v>1</v>
          </cell>
          <cell r="AU99"/>
        </row>
        <row r="100">
          <cell r="AS100">
            <v>6015</v>
          </cell>
          <cell r="AT100">
            <v>6071</v>
          </cell>
          <cell r="AU100"/>
        </row>
        <row r="102">
          <cell r="AS102">
            <v>43.978999999999999</v>
          </cell>
          <cell r="AT102">
            <v>41.73</v>
          </cell>
          <cell r="AU102"/>
        </row>
        <row r="103">
          <cell r="AS103">
            <v>117.28100000000001</v>
          </cell>
          <cell r="AT103">
            <v>119.39100000000001</v>
          </cell>
          <cell r="AU103"/>
        </row>
        <row r="104">
          <cell r="AS104">
            <v>16.079999999999998</v>
          </cell>
          <cell r="AT104">
            <v>19.337</v>
          </cell>
          <cell r="AU104"/>
        </row>
        <row r="105">
          <cell r="AS105">
            <v>174.50700000000001</v>
          </cell>
          <cell r="AT105">
            <v>158.58600000000001</v>
          </cell>
          <cell r="AU105"/>
        </row>
        <row r="107">
          <cell r="AS107">
            <v>57737.29</v>
          </cell>
          <cell r="AT107">
            <v>54929.54</v>
          </cell>
          <cell r="AU107"/>
        </row>
        <row r="108">
          <cell r="AS108">
            <v>159396.44</v>
          </cell>
          <cell r="AT108">
            <v>162248.65</v>
          </cell>
          <cell r="AU108"/>
        </row>
        <row r="109">
          <cell r="AS109">
            <v>18795.48</v>
          </cell>
          <cell r="AT109">
            <v>22479.15</v>
          </cell>
          <cell r="AU109"/>
        </row>
        <row r="110">
          <cell r="AS110">
            <v>220704.65</v>
          </cell>
          <cell r="AT110">
            <v>202511.73</v>
          </cell>
          <cell r="AU110"/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workbookViewId="0"/>
  </sheetViews>
  <sheetFormatPr baseColWidth="10" defaultRowHeight="15" x14ac:dyDescent="0.25"/>
  <cols>
    <col min="1" max="1" width="24.5703125" style="2" customWidth="1"/>
    <col min="2" max="9" width="11.7109375" style="2" customWidth="1"/>
    <col min="10" max="10" width="13.85546875" style="2" customWidth="1"/>
    <col min="11" max="11" width="11.7109375" style="2" customWidth="1"/>
    <col min="12" max="12" width="13.28515625" style="2" customWidth="1"/>
    <col min="13" max="13" width="11.7109375" style="2" customWidth="1"/>
    <col min="14" max="14" width="12.85546875" style="2" bestFit="1" customWidth="1"/>
    <col min="15" max="15" width="4.5703125" style="2" customWidth="1"/>
    <col min="16" max="16" width="4.85546875" style="2" customWidth="1"/>
    <col min="17" max="17" width="20.28515625" style="2" customWidth="1"/>
    <col min="18" max="25" width="11.42578125" style="2"/>
    <col min="26" max="26" width="12.85546875" style="2" bestFit="1" customWidth="1"/>
    <col min="27" max="27" width="11.42578125" style="2"/>
    <col min="28" max="28" width="12" style="2" bestFit="1" customWidth="1"/>
    <col min="29" max="29" width="11.42578125" style="2"/>
    <col min="30" max="30" width="14.42578125" style="2" customWidth="1"/>
  </cols>
  <sheetData>
    <row r="1" spans="1:30" ht="20.25" x14ac:dyDescent="0.35">
      <c r="A1" s="1" t="s">
        <v>0</v>
      </c>
      <c r="Q1" s="1" t="str">
        <f>+A1</f>
        <v>AUTORIDAD DE FISCALIZACION Y CONTROL SOCIAL DE ELECTRICIDAD</v>
      </c>
    </row>
    <row r="2" spans="1:30" ht="20.25" x14ac:dyDescent="0.35">
      <c r="A2" s="1" t="s">
        <v>1</v>
      </c>
      <c r="Q2" s="1"/>
    </row>
    <row r="3" spans="1:30" ht="20.25" x14ac:dyDescent="0.35">
      <c r="A3" s="1" t="s">
        <v>2</v>
      </c>
      <c r="Q3" s="3" t="str">
        <f>+A3</f>
        <v>COSERCA</v>
      </c>
    </row>
    <row r="4" spans="1:30" ht="20.25" x14ac:dyDescent="0.35">
      <c r="A4" s="3" t="s">
        <v>3</v>
      </c>
      <c r="Q4" s="3" t="s">
        <v>4</v>
      </c>
    </row>
    <row r="5" spans="1:30" ht="20.25" x14ac:dyDescent="0.35">
      <c r="A5" s="4" t="s">
        <v>5</v>
      </c>
      <c r="B5" s="5"/>
      <c r="C5" s="5"/>
      <c r="Q5" s="4" t="str">
        <f>+A5</f>
        <v>ESTADISTICAS GESTION 2013</v>
      </c>
      <c r="R5" s="5"/>
      <c r="S5" s="5"/>
      <c r="T5" s="5"/>
    </row>
    <row r="6" spans="1:30" x14ac:dyDescent="0.25">
      <c r="A6" s="6"/>
    </row>
    <row r="7" spans="1:30" x14ac:dyDescent="0.25">
      <c r="A7" s="6" t="s">
        <v>6</v>
      </c>
      <c r="Q7" s="6" t="s">
        <v>6</v>
      </c>
    </row>
    <row r="8" spans="1:30" x14ac:dyDescent="0.25">
      <c r="A8" s="6"/>
      <c r="B8" s="7"/>
      <c r="Q8" s="6"/>
    </row>
    <row r="9" spans="1:30" x14ac:dyDescent="0.25">
      <c r="A9" s="8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9" t="s">
        <v>17</v>
      </c>
      <c r="L9" s="9" t="s">
        <v>18</v>
      </c>
      <c r="M9" s="9" t="s">
        <v>19</v>
      </c>
      <c r="N9" s="10" t="s">
        <v>20</v>
      </c>
      <c r="O9" s="11"/>
      <c r="P9" s="11"/>
      <c r="Q9" s="8" t="s">
        <v>7</v>
      </c>
      <c r="R9" s="9" t="s">
        <v>21</v>
      </c>
      <c r="S9" s="9" t="s">
        <v>22</v>
      </c>
      <c r="T9" s="9" t="s">
        <v>23</v>
      </c>
      <c r="U9" s="9" t="s">
        <v>11</v>
      </c>
      <c r="V9" s="9" t="s">
        <v>12</v>
      </c>
      <c r="W9" s="9" t="s">
        <v>13</v>
      </c>
      <c r="X9" s="9" t="s">
        <v>14</v>
      </c>
      <c r="Y9" s="9" t="s">
        <v>15</v>
      </c>
      <c r="Z9" s="9" t="s">
        <v>16</v>
      </c>
      <c r="AA9" s="9" t="s">
        <v>17</v>
      </c>
      <c r="AB9" s="9" t="s">
        <v>18</v>
      </c>
      <c r="AC9" s="9" t="s">
        <v>19</v>
      </c>
      <c r="AD9" s="10" t="s">
        <v>20</v>
      </c>
    </row>
    <row r="10" spans="1:30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Q10" s="12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1:30" x14ac:dyDescent="0.25">
      <c r="A11" s="15" t="s">
        <v>24</v>
      </c>
      <c r="B11" s="16">
        <f>INDEX('[1]ISE 210 b'!$AS$97:$BD$100,'CONSOLIDADO VENTAS'!$A79,'CONSOLIDADO VENTAS'!B$78)</f>
        <v>6015</v>
      </c>
      <c r="C11" s="16">
        <f>INDEX('[1]ISE 210 b'!$AS$97:$BD$100,'CONSOLIDADO VENTAS'!$A79,'CONSOLIDADO VENTAS'!C$78)</f>
        <v>6071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Q11" s="15" t="str">
        <f>+A11</f>
        <v>RESIDENCIAL</v>
      </c>
      <c r="R11" s="16">
        <f>+B11</f>
        <v>6015</v>
      </c>
      <c r="S11" s="16">
        <f t="shared" ref="S11:S14" si="0">+C11</f>
        <v>6071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0" x14ac:dyDescent="0.25">
      <c r="A12" s="15" t="s">
        <v>25</v>
      </c>
      <c r="B12" s="16">
        <f>INDEX('[1]ISE 210 b'!$AS$97:$BD$100,'CONSOLIDADO VENTAS'!$A80,'CONSOLIDADO VENTAS'!B$78)</f>
        <v>1003</v>
      </c>
      <c r="C12" s="16">
        <f>INDEX('[1]ISE 210 b'!$AS$97:$BD$100,'CONSOLIDADO VENTAS'!$A80,'CONSOLIDADO VENTAS'!C$78)</f>
        <v>1010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Q12" s="15" t="str">
        <f t="shared" ref="Q12:Q14" si="1">+A12</f>
        <v>GENERAL</v>
      </c>
      <c r="R12" s="16">
        <f>+B12</f>
        <v>1003</v>
      </c>
      <c r="S12" s="16">
        <f t="shared" si="0"/>
        <v>1010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1:30" x14ac:dyDescent="0.25">
      <c r="A13" s="15" t="s">
        <v>26</v>
      </c>
      <c r="B13" s="16">
        <f>INDEX('[1]ISE 210 b'!$AS$97:$BD$100,'CONSOLIDADO VENTAS'!$A81,'CONSOLIDADO VENTAS'!B$78)</f>
        <v>1</v>
      </c>
      <c r="C13" s="16">
        <f>INDEX('[1]ISE 210 b'!$AS$97:$BD$100,'CONSOLIDADO VENTAS'!$A81,'CONSOLIDADO VENTAS'!C$78)</f>
        <v>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Q13" s="15" t="str">
        <f t="shared" si="1"/>
        <v>INDUSTRIAL</v>
      </c>
      <c r="R13" s="16">
        <f>+B13</f>
        <v>1</v>
      </c>
      <c r="S13" s="16">
        <f t="shared" si="0"/>
        <v>1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1:30" x14ac:dyDescent="0.25">
      <c r="A14" s="15" t="s">
        <v>27</v>
      </c>
      <c r="B14" s="16">
        <f>INDEX('[1]ISE 210 b'!$AS$97:$BD$100,'CONSOLIDADO VENTAS'!$A82,'CONSOLIDADO VENTAS'!B$78)</f>
        <v>6</v>
      </c>
      <c r="C14" s="16">
        <f>INDEX('[1]ISE 210 b'!$AS$97:$BD$100,'CONSOLIDADO VENTAS'!$A82,'CONSOLIDADO VENTAS'!C$78)</f>
        <v>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Q14" s="15" t="str">
        <f t="shared" si="1"/>
        <v>ALUMBRADO PUBLICO</v>
      </c>
      <c r="R14" s="16">
        <f>+B14</f>
        <v>6</v>
      </c>
      <c r="S14" s="16">
        <f t="shared" si="0"/>
        <v>6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0" x14ac:dyDescent="0.25">
      <c r="A15" s="1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Q15" s="18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1:30" x14ac:dyDescent="0.25">
      <c r="A16" s="19" t="s">
        <v>28</v>
      </c>
      <c r="B16" s="20">
        <f>SUM(B11:B15)</f>
        <v>7025</v>
      </c>
      <c r="C16" s="20">
        <f t="shared" ref="C16" si="2">SUM(C11:C15)</f>
        <v>7088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Q16" s="19" t="s">
        <v>28</v>
      </c>
      <c r="R16" s="20">
        <f>SUM(R11:R14)</f>
        <v>7025</v>
      </c>
      <c r="S16" s="20">
        <f>SUM(S11:S14)</f>
        <v>7088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</row>
    <row r="17" spans="1:30" x14ac:dyDescent="0.25">
      <c r="B17" s="1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3"/>
    </row>
    <row r="18" spans="1:30" x14ac:dyDescent="0.25">
      <c r="A18" s="6" t="s">
        <v>29</v>
      </c>
      <c r="B18" s="1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3"/>
      <c r="Q18" s="6" t="s">
        <v>29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x14ac:dyDescent="0.25">
      <c r="B19" s="1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x14ac:dyDescent="0.25">
      <c r="A20" s="25" t="s">
        <v>7</v>
      </c>
      <c r="B20" s="9" t="s">
        <v>21</v>
      </c>
      <c r="C20" s="9" t="s">
        <v>22</v>
      </c>
      <c r="D20" s="9" t="s">
        <v>23</v>
      </c>
      <c r="E20" s="9" t="s">
        <v>11</v>
      </c>
      <c r="F20" s="9" t="s">
        <v>12</v>
      </c>
      <c r="G20" s="9" t="s">
        <v>13</v>
      </c>
      <c r="H20" s="9" t="s">
        <v>14</v>
      </c>
      <c r="I20" s="9" t="s">
        <v>15</v>
      </c>
      <c r="J20" s="9" t="s">
        <v>16</v>
      </c>
      <c r="K20" s="9" t="s">
        <v>17</v>
      </c>
      <c r="L20" s="9" t="s">
        <v>18</v>
      </c>
      <c r="M20" s="9" t="s">
        <v>19</v>
      </c>
      <c r="N20" s="10" t="s">
        <v>30</v>
      </c>
      <c r="O20" s="11"/>
      <c r="P20" s="11"/>
      <c r="Q20" s="25" t="s">
        <v>7</v>
      </c>
      <c r="R20" s="9" t="s">
        <v>21</v>
      </c>
      <c r="S20" s="9" t="s">
        <v>22</v>
      </c>
      <c r="T20" s="9" t="s">
        <v>23</v>
      </c>
      <c r="U20" s="9" t="s">
        <v>11</v>
      </c>
      <c r="V20" s="9" t="s">
        <v>12</v>
      </c>
      <c r="W20" s="9" t="s">
        <v>13</v>
      </c>
      <c r="X20" s="9" t="s">
        <v>14</v>
      </c>
      <c r="Y20" s="9" t="s">
        <v>15</v>
      </c>
      <c r="Z20" s="9" t="s">
        <v>16</v>
      </c>
      <c r="AA20" s="9" t="s">
        <v>17</v>
      </c>
      <c r="AB20" s="9" t="s">
        <v>18</v>
      </c>
      <c r="AC20" s="9" t="s">
        <v>19</v>
      </c>
      <c r="AD20" s="10" t="s">
        <v>30</v>
      </c>
    </row>
    <row r="21" spans="1:30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</row>
    <row r="22" spans="1:30" x14ac:dyDescent="0.25">
      <c r="A22" s="15" t="str">
        <f>+A11</f>
        <v>RESIDENCIAL</v>
      </c>
      <c r="B22" s="16">
        <f>INDEX('[1]ISE 210 b'!$AS$102:$BD$105,'CONSOLIDADO VENTAS'!$A79,'CONSOLIDADO VENTAS'!B$78)</f>
        <v>174.50700000000001</v>
      </c>
      <c r="C22" s="16">
        <f>INDEX('[1]ISE 210 b'!$AS$102:$BD$105,'CONSOLIDADO VENTAS'!$A79,'CONSOLIDADO VENTAS'!C$78)</f>
        <v>158.58600000000001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6">
        <f>SUM(B22:M22)</f>
        <v>333.09300000000002</v>
      </c>
      <c r="Q22" s="15" t="str">
        <f>+A22</f>
        <v>RESIDENCIAL</v>
      </c>
      <c r="R22" s="27">
        <f>+B22</f>
        <v>174.50700000000001</v>
      </c>
      <c r="S22" s="27">
        <f t="shared" ref="S22:S25" si="3">+C22</f>
        <v>158.58600000000001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6">
        <f>SUM(R22:AC22)</f>
        <v>333.09300000000002</v>
      </c>
    </row>
    <row r="23" spans="1:30" x14ac:dyDescent="0.25">
      <c r="A23" s="15" t="str">
        <f t="shared" ref="A23:A25" si="4">+A12</f>
        <v>GENERAL</v>
      </c>
      <c r="B23" s="16">
        <f>INDEX('[1]ISE 210 b'!$AS$102:$BD$105,'CONSOLIDADO VENTAS'!$A80,'CONSOLIDADO VENTAS'!B$78)</f>
        <v>117.28100000000001</v>
      </c>
      <c r="C23" s="16">
        <f>INDEX('[1]ISE 210 b'!$AS$102:$BD$105,'CONSOLIDADO VENTAS'!$A80,'CONSOLIDADO VENTAS'!C$78)</f>
        <v>119.39100000000001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6">
        <f t="shared" ref="N23:N25" si="5">SUM(B23:M23)</f>
        <v>236.67200000000003</v>
      </c>
      <c r="Q23" s="15" t="str">
        <f t="shared" ref="Q23:Q25" si="6">+A23</f>
        <v>GENERAL</v>
      </c>
      <c r="R23" s="27">
        <f>+B23</f>
        <v>117.28100000000001</v>
      </c>
      <c r="S23" s="27">
        <f t="shared" si="3"/>
        <v>119.39100000000001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6">
        <f t="shared" ref="AD23:AD25" si="7">SUM(R23:AC23)</f>
        <v>236.67200000000003</v>
      </c>
    </row>
    <row r="24" spans="1:30" x14ac:dyDescent="0.25">
      <c r="A24" s="15" t="str">
        <f t="shared" si="4"/>
        <v>INDUSTRIAL</v>
      </c>
      <c r="B24" s="16">
        <f>INDEX('[1]ISE 210 b'!$AS$102:$BD$105,'CONSOLIDADO VENTAS'!$A81,'CONSOLIDADO VENTAS'!B$78)</f>
        <v>16.079999999999998</v>
      </c>
      <c r="C24" s="16">
        <f>INDEX('[1]ISE 210 b'!$AS$102:$BD$105,'CONSOLIDADO VENTAS'!$A81,'CONSOLIDADO VENTAS'!C$78)</f>
        <v>19.337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6">
        <f t="shared" si="5"/>
        <v>35.417000000000002</v>
      </c>
      <c r="Q24" s="15" t="str">
        <f t="shared" si="6"/>
        <v>INDUSTRIAL</v>
      </c>
      <c r="R24" s="27">
        <f>+B24</f>
        <v>16.079999999999998</v>
      </c>
      <c r="S24" s="27">
        <f t="shared" si="3"/>
        <v>19.337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6">
        <f t="shared" si="7"/>
        <v>35.417000000000002</v>
      </c>
    </row>
    <row r="25" spans="1:30" x14ac:dyDescent="0.25">
      <c r="A25" s="15" t="str">
        <f t="shared" si="4"/>
        <v>ALUMBRADO PUBLICO</v>
      </c>
      <c r="B25" s="16">
        <f>INDEX('[1]ISE 210 b'!$AS$102:$BD$105,'CONSOLIDADO VENTAS'!$A82,'CONSOLIDADO VENTAS'!B$78)</f>
        <v>43.978999999999999</v>
      </c>
      <c r="C25" s="16">
        <f>INDEX('[1]ISE 210 b'!$AS$102:$BD$105,'CONSOLIDADO VENTAS'!$A82,'CONSOLIDADO VENTAS'!C$78)</f>
        <v>41.73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6">
        <f t="shared" si="5"/>
        <v>85.709000000000003</v>
      </c>
      <c r="Q25" s="15" t="str">
        <f t="shared" si="6"/>
        <v>ALUMBRADO PUBLICO</v>
      </c>
      <c r="R25" s="27">
        <f>+B25</f>
        <v>43.978999999999999</v>
      </c>
      <c r="S25" s="27">
        <f t="shared" si="3"/>
        <v>41.73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6">
        <f t="shared" si="7"/>
        <v>85.709000000000003</v>
      </c>
    </row>
    <row r="26" spans="1:30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8"/>
      <c r="Q26" s="15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6"/>
    </row>
    <row r="27" spans="1:30" x14ac:dyDescent="0.25">
      <c r="A27" s="29" t="s">
        <v>28</v>
      </c>
      <c r="B27" s="30">
        <f>SUM(B22:B26)</f>
        <v>351.84699999999998</v>
      </c>
      <c r="C27" s="30">
        <f t="shared" ref="C27" si="8">SUM(C22:C26)</f>
        <v>339.04400000000004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>
        <f>SUM(B27:M27)</f>
        <v>690.89100000000008</v>
      </c>
      <c r="Q27" s="29" t="s">
        <v>28</v>
      </c>
      <c r="R27" s="32">
        <f>SUM(R22:R25)</f>
        <v>351.84699999999998</v>
      </c>
      <c r="S27" s="32">
        <f t="shared" ref="S27" si="9">SUM(S22:S25)</f>
        <v>339.04400000000004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44">
        <f>SUM(R27:AC27)</f>
        <v>690.89100000000008</v>
      </c>
    </row>
    <row r="28" spans="1:30" x14ac:dyDescent="0.25">
      <c r="B28" s="1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13"/>
      <c r="R28" s="1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13"/>
    </row>
    <row r="29" spans="1:30" x14ac:dyDescent="0.25">
      <c r="A29" s="6" t="s">
        <v>31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13"/>
      <c r="Q29" s="6" t="s">
        <v>31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25.5" x14ac:dyDescent="0.25">
      <c r="A31" s="35" t="s">
        <v>32</v>
      </c>
      <c r="B31" s="36" t="s">
        <v>33</v>
      </c>
      <c r="C31" s="36" t="s">
        <v>34</v>
      </c>
      <c r="D31" s="36" t="s">
        <v>35</v>
      </c>
      <c r="E31" s="36" t="s">
        <v>36</v>
      </c>
      <c r="F31" s="36" t="s">
        <v>37</v>
      </c>
      <c r="G31" s="36" t="s">
        <v>38</v>
      </c>
      <c r="H31" s="36" t="s">
        <v>14</v>
      </c>
      <c r="I31" s="36" t="s">
        <v>15</v>
      </c>
      <c r="J31" s="36" t="s">
        <v>16</v>
      </c>
      <c r="K31" s="36" t="s">
        <v>17</v>
      </c>
      <c r="L31" s="36" t="s">
        <v>18</v>
      </c>
      <c r="M31" s="36" t="s">
        <v>19</v>
      </c>
      <c r="N31" s="37" t="s">
        <v>39</v>
      </c>
      <c r="O31" s="13"/>
      <c r="Q31" s="35" t="s">
        <v>32</v>
      </c>
      <c r="R31" s="36" t="s">
        <v>33</v>
      </c>
      <c r="S31" s="9" t="s">
        <v>22</v>
      </c>
      <c r="T31" s="36" t="s">
        <v>35</v>
      </c>
      <c r="U31" s="36" t="s">
        <v>36</v>
      </c>
      <c r="V31" s="36" t="s">
        <v>37</v>
      </c>
      <c r="W31" s="36" t="s">
        <v>38</v>
      </c>
      <c r="X31" s="36" t="s">
        <v>14</v>
      </c>
      <c r="Y31" s="36" t="s">
        <v>15</v>
      </c>
      <c r="Z31" s="36" t="s">
        <v>16</v>
      </c>
      <c r="AA31" s="36" t="s">
        <v>17</v>
      </c>
      <c r="AB31" s="36" t="s">
        <v>18</v>
      </c>
      <c r="AC31" s="36" t="s">
        <v>19</v>
      </c>
      <c r="AD31" s="37" t="s">
        <v>39</v>
      </c>
    </row>
    <row r="32" spans="1:30" x14ac:dyDescent="0.25">
      <c r="A32" s="15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Q32" s="15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9"/>
    </row>
    <row r="33" spans="1:30" x14ac:dyDescent="0.25">
      <c r="A33" s="15" t="str">
        <f>+A22</f>
        <v>RESIDENCIAL</v>
      </c>
      <c r="B33" s="40">
        <f>(INDEX('[1]ISE 210 b'!$AS$107:$BD$110,'CONSOLIDADO VENTAS'!$A79,'CONSOLIDADO VENTAS'!B$78))/1000/0.87</f>
        <v>253.68350574712642</v>
      </c>
      <c r="C33" s="40">
        <f>(INDEX('[1]ISE 210 b'!$AS$107:$BD$110,'CONSOLIDADO VENTAS'!$A79,'CONSOLIDADO VENTAS'!C$78))/1000/0.87</f>
        <v>232.77210344827586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26">
        <f>SUM(B33:M33)</f>
        <v>486.4556091954023</v>
      </c>
      <c r="Q33" s="15" t="str">
        <f>+A33</f>
        <v>RESIDENCIAL</v>
      </c>
      <c r="R33" s="27">
        <f>+B33*0.87</f>
        <v>220.70464999999999</v>
      </c>
      <c r="S33" s="27">
        <f t="shared" ref="S33:S36" si="10">+C33*0.87</f>
        <v>202.51173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6">
        <f>SUM(R33:AC33)</f>
        <v>423.21637999999996</v>
      </c>
    </row>
    <row r="34" spans="1:30" x14ac:dyDescent="0.25">
      <c r="A34" s="15" t="str">
        <f t="shared" ref="A34:A36" si="11">+A23</f>
        <v>GENERAL</v>
      </c>
      <c r="B34" s="40">
        <f>(INDEX('[1]ISE 210 b'!$AS$107:$BD$110,'CONSOLIDADO VENTAS'!$A80,'CONSOLIDADO VENTAS'!B$78))/1000/0.87</f>
        <v>183.21429885057472</v>
      </c>
      <c r="C34" s="40">
        <f>(INDEX('[1]ISE 210 b'!$AS$107:$BD$110,'CONSOLIDADO VENTAS'!$A80,'CONSOLIDADO VENTAS'!C$78))/1000/0.87</f>
        <v>186.49270114942527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26">
        <f t="shared" ref="N34:N36" si="12">SUM(B34:M34)</f>
        <v>369.70699999999999</v>
      </c>
      <c r="Q34" s="15" t="str">
        <f t="shared" ref="Q34:Q36" si="13">+A34</f>
        <v>GENERAL</v>
      </c>
      <c r="R34" s="27">
        <f t="shared" ref="R34:R36" si="14">+B34*0.87</f>
        <v>159.39644000000001</v>
      </c>
      <c r="S34" s="27">
        <f t="shared" si="10"/>
        <v>162.24865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6">
        <f t="shared" ref="AD34:AD36" si="15">SUM(R34:AC34)</f>
        <v>321.64508999999998</v>
      </c>
    </row>
    <row r="35" spans="1:30" x14ac:dyDescent="0.25">
      <c r="A35" s="15" t="str">
        <f t="shared" si="11"/>
        <v>INDUSTRIAL</v>
      </c>
      <c r="B35" s="40">
        <f>(INDEX('[1]ISE 210 b'!$AS$107:$BD$110,'CONSOLIDADO VENTAS'!$A81,'CONSOLIDADO VENTAS'!B$78))/1000/0.87</f>
        <v>21.604000000000003</v>
      </c>
      <c r="C35" s="40">
        <f>(INDEX('[1]ISE 210 b'!$AS$107:$BD$110,'CONSOLIDADO VENTAS'!$A81,'CONSOLIDADO VENTAS'!C$78))/1000/0.87</f>
        <v>25.838103448275863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26">
        <f t="shared" si="12"/>
        <v>47.442103448275866</v>
      </c>
      <c r="Q35" s="15" t="str">
        <f t="shared" si="13"/>
        <v>INDUSTRIAL</v>
      </c>
      <c r="R35" s="27">
        <f t="shared" si="14"/>
        <v>18.795480000000001</v>
      </c>
      <c r="S35" s="27">
        <f t="shared" si="10"/>
        <v>22.479150000000001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6">
        <f t="shared" si="15"/>
        <v>41.274630000000002</v>
      </c>
    </row>
    <row r="36" spans="1:30" x14ac:dyDescent="0.25">
      <c r="A36" s="15" t="str">
        <f t="shared" si="11"/>
        <v>ALUMBRADO PUBLICO</v>
      </c>
      <c r="B36" s="40">
        <f>(INDEX('[1]ISE 210 b'!$AS$107:$BD$110,'CONSOLIDADO VENTAS'!$A82,'CONSOLIDADO VENTAS'!B$78))/1000/0.87</f>
        <v>66.364701149425287</v>
      </c>
      <c r="C36" s="40">
        <f>(INDEX('[1]ISE 210 b'!$AS$107:$BD$110,'CONSOLIDADO VENTAS'!$A82,'CONSOLIDADO VENTAS'!C$78))/1000/0.87</f>
        <v>63.137402298850581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26">
        <f t="shared" si="12"/>
        <v>129.50210344827588</v>
      </c>
      <c r="Q36" s="15" t="str">
        <f t="shared" si="13"/>
        <v>ALUMBRADO PUBLICO</v>
      </c>
      <c r="R36" s="27">
        <f t="shared" si="14"/>
        <v>57.737290000000002</v>
      </c>
      <c r="S36" s="27">
        <f t="shared" si="10"/>
        <v>54.929540000000003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6">
        <f t="shared" si="15"/>
        <v>112.66683</v>
      </c>
    </row>
    <row r="37" spans="1:30" x14ac:dyDescent="0.25">
      <c r="A37" s="15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28"/>
      <c r="Q37" s="15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6"/>
    </row>
    <row r="38" spans="1:30" x14ac:dyDescent="0.25">
      <c r="A38" s="29" t="s">
        <v>28</v>
      </c>
      <c r="B38" s="32">
        <f>SUM(B33:B37)</f>
        <v>524.86650574712644</v>
      </c>
      <c r="C38" s="32">
        <f t="shared" ref="C38" si="16">SUM(C33:C37)</f>
        <v>508.24031034482761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>
        <f>SUM(B38:M38)</f>
        <v>1033.106816091954</v>
      </c>
      <c r="Q38" s="29" t="s">
        <v>28</v>
      </c>
      <c r="R38" s="32">
        <f>+SUM(R33:R36)</f>
        <v>456.63386000000003</v>
      </c>
      <c r="S38" s="32">
        <f>+SUM(S33:S36)</f>
        <v>442.16907000000003</v>
      </c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44">
        <f>SUM(R38:AC38)</f>
        <v>898.80293000000006</v>
      </c>
    </row>
    <row r="39" spans="1:30" x14ac:dyDescent="0.25">
      <c r="B39" s="41"/>
      <c r="C39" s="41"/>
      <c r="D39" s="41"/>
      <c r="E39" s="42"/>
      <c r="F39" s="42"/>
      <c r="G39" s="42"/>
      <c r="H39" s="42"/>
      <c r="I39" s="42"/>
      <c r="J39" s="42"/>
      <c r="K39" s="42"/>
      <c r="L39" s="42"/>
      <c r="M39" s="42"/>
      <c r="V39" s="43"/>
      <c r="AB39" s="7"/>
    </row>
    <row r="40" spans="1:30" x14ac:dyDescent="0.25">
      <c r="A40" s="6" t="s">
        <v>40</v>
      </c>
      <c r="L40" s="7"/>
      <c r="Q40" s="6" t="s">
        <v>40</v>
      </c>
      <c r="AB40" s="7"/>
    </row>
    <row r="41" spans="1:30" x14ac:dyDescent="0.25">
      <c r="L41" s="7"/>
      <c r="AB41" s="7"/>
    </row>
    <row r="42" spans="1:30" ht="25.5" x14ac:dyDescent="0.25">
      <c r="A42" s="35" t="s">
        <v>32</v>
      </c>
      <c r="B42" s="36" t="s">
        <v>33</v>
      </c>
      <c r="C42" s="36" t="s">
        <v>34</v>
      </c>
      <c r="D42" s="36" t="s">
        <v>35</v>
      </c>
      <c r="E42" s="36" t="s">
        <v>36</v>
      </c>
      <c r="F42" s="36" t="s">
        <v>37</v>
      </c>
      <c r="G42" s="36" t="s">
        <v>38</v>
      </c>
      <c r="H42" s="36" t="s">
        <v>14</v>
      </c>
      <c r="I42" s="36" t="s">
        <v>15</v>
      </c>
      <c r="J42" s="36" t="s">
        <v>16</v>
      </c>
      <c r="K42" s="36" t="s">
        <v>17</v>
      </c>
      <c r="L42" s="36" t="s">
        <v>18</v>
      </c>
      <c r="M42" s="36" t="s">
        <v>19</v>
      </c>
      <c r="N42" s="37" t="s">
        <v>39</v>
      </c>
      <c r="O42" s="13"/>
      <c r="Q42" s="35" t="s">
        <v>32</v>
      </c>
      <c r="R42" s="36" t="s">
        <v>33</v>
      </c>
      <c r="S42" s="36" t="s">
        <v>34</v>
      </c>
      <c r="T42" s="36" t="s">
        <v>35</v>
      </c>
      <c r="U42" s="36" t="s">
        <v>36</v>
      </c>
      <c r="V42" s="36" t="s">
        <v>37</v>
      </c>
      <c r="W42" s="36" t="s">
        <v>38</v>
      </c>
      <c r="X42" s="36" t="s">
        <v>14</v>
      </c>
      <c r="Y42" s="36" t="s">
        <v>15</v>
      </c>
      <c r="Z42" s="36" t="s">
        <v>16</v>
      </c>
      <c r="AA42" s="36" t="s">
        <v>17</v>
      </c>
      <c r="AB42" s="36" t="s">
        <v>18</v>
      </c>
      <c r="AC42" s="36" t="s">
        <v>19</v>
      </c>
      <c r="AD42" s="37" t="s">
        <v>39</v>
      </c>
    </row>
    <row r="43" spans="1:30" x14ac:dyDescent="0.25">
      <c r="A43" s="15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Q43" s="15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9"/>
    </row>
    <row r="44" spans="1:30" x14ac:dyDescent="0.25">
      <c r="A44" s="15" t="str">
        <f>+A33</f>
        <v>RESIDENCIAL</v>
      </c>
      <c r="B44" s="40">
        <f>+B33/B$74</f>
        <v>36.448779561368738</v>
      </c>
      <c r="C44" s="40">
        <f>+C33/C$74</f>
        <v>33.444267736821246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26">
        <f>SUM(B44:M44)</f>
        <v>69.893047298189984</v>
      </c>
      <c r="Q44" s="15" t="str">
        <f>+A44</f>
        <v>RESIDENCIAL</v>
      </c>
      <c r="R44" s="40">
        <f>+R33/$R$74</f>
        <v>31.710438218390802</v>
      </c>
      <c r="S44" s="40">
        <f>+S33/$S$74</f>
        <v>29.096512931034482</v>
      </c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26">
        <f>SUM(R44:AC44)</f>
        <v>60.806951149425288</v>
      </c>
    </row>
    <row r="45" spans="1:30" x14ac:dyDescent="0.25">
      <c r="A45" s="15" t="str">
        <f t="shared" ref="A45:A47" si="17">+A34</f>
        <v>GENERAL</v>
      </c>
      <c r="B45" s="40">
        <f t="shared" ref="B45:C47" si="18">+B34/B$74</f>
        <v>26.323893513013608</v>
      </c>
      <c r="C45" s="40">
        <f t="shared" si="18"/>
        <v>26.794928326066849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26">
        <f t="shared" ref="N45:N47" si="19">SUM(B45:M45)</f>
        <v>53.118821839080454</v>
      </c>
      <c r="Q45" s="15" t="str">
        <f t="shared" ref="Q45:Q47" si="20">+A45</f>
        <v>GENERAL</v>
      </c>
      <c r="R45" s="40">
        <f>+R34/$R$74</f>
        <v>22.90178735632184</v>
      </c>
      <c r="S45" s="40">
        <f>+S34/$S$74</f>
        <v>23.311587643678159</v>
      </c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26">
        <f t="shared" ref="AD45:AD47" si="21">SUM(R45:AC45)</f>
        <v>46.213374999999999</v>
      </c>
    </row>
    <row r="46" spans="1:30" x14ac:dyDescent="0.25">
      <c r="A46" s="15" t="str">
        <f t="shared" si="17"/>
        <v>INDUSTRIAL</v>
      </c>
      <c r="B46" s="40">
        <f t="shared" si="18"/>
        <v>3.1040229885057475</v>
      </c>
      <c r="C46" s="40">
        <f t="shared" si="18"/>
        <v>3.7123711850971066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26">
        <f t="shared" si="19"/>
        <v>6.8163941736028537</v>
      </c>
      <c r="Q46" s="15" t="str">
        <f t="shared" si="20"/>
        <v>INDUSTRIAL</v>
      </c>
      <c r="R46" s="40">
        <f>+R35/$R$74</f>
        <v>2.7005000000000003</v>
      </c>
      <c r="S46" s="40">
        <f>+S35/$S$74</f>
        <v>3.2297629310344829</v>
      </c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26">
        <f t="shared" si="21"/>
        <v>5.9302629310344832</v>
      </c>
    </row>
    <row r="47" spans="1:30" x14ac:dyDescent="0.25">
      <c r="A47" s="15" t="str">
        <f t="shared" si="17"/>
        <v>ALUMBRADO PUBLICO</v>
      </c>
      <c r="B47" s="40">
        <f t="shared" si="18"/>
        <v>9.5351582111243225</v>
      </c>
      <c r="C47" s="40">
        <f t="shared" si="18"/>
        <v>9.0714658475360039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26">
        <f t="shared" si="19"/>
        <v>18.606624058660326</v>
      </c>
      <c r="Q47" s="15" t="str">
        <f t="shared" si="20"/>
        <v>ALUMBRADO PUBLICO</v>
      </c>
      <c r="R47" s="40">
        <f>+R36/$R$74</f>
        <v>8.2955876436781608</v>
      </c>
      <c r="S47" s="40">
        <f>+S36/$S$74</f>
        <v>7.8921752873563227</v>
      </c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26">
        <f t="shared" si="21"/>
        <v>16.187762931034484</v>
      </c>
    </row>
    <row r="48" spans="1:30" x14ac:dyDescent="0.25">
      <c r="A48" s="1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28"/>
      <c r="Q48" s="15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28"/>
    </row>
    <row r="49" spans="1:30" x14ac:dyDescent="0.25">
      <c r="A49" s="29" t="s">
        <v>28</v>
      </c>
      <c r="B49" s="32">
        <f>SUM(B44:B48)</f>
        <v>75.411854274012427</v>
      </c>
      <c r="C49" s="32">
        <f t="shared" ref="C49" si="22">SUM(C44:C48)</f>
        <v>73.023033095521214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1">
        <f>SUM(B49:M49)</f>
        <v>148.43488736953364</v>
      </c>
      <c r="Q49" s="29" t="s">
        <v>28</v>
      </c>
      <c r="R49" s="32">
        <f>SUM(R44:R47)</f>
        <v>65.608313218390805</v>
      </c>
      <c r="S49" s="32">
        <f>SUM(S44:S47)</f>
        <v>63.530038793103451</v>
      </c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1">
        <f>SUM(R49:AC49)</f>
        <v>129.13835201149425</v>
      </c>
    </row>
    <row r="50" spans="1:30" x14ac:dyDescent="0.25">
      <c r="L50" s="7"/>
      <c r="AB50" s="7"/>
    </row>
    <row r="51" spans="1:30" x14ac:dyDescent="0.25">
      <c r="A51" s="6" t="s">
        <v>41</v>
      </c>
      <c r="L51" s="7"/>
      <c r="Q51" s="6" t="s">
        <v>41</v>
      </c>
      <c r="AB51" s="7"/>
    </row>
    <row r="52" spans="1:30" x14ac:dyDescent="0.25">
      <c r="L52" s="7"/>
      <c r="AB52" s="7"/>
    </row>
    <row r="53" spans="1:30" ht="25.5" x14ac:dyDescent="0.25">
      <c r="A53" s="35" t="s">
        <v>32</v>
      </c>
      <c r="B53" s="36" t="s">
        <v>33</v>
      </c>
      <c r="C53" s="36" t="s">
        <v>34</v>
      </c>
      <c r="D53" s="36" t="s">
        <v>35</v>
      </c>
      <c r="E53" s="36" t="s">
        <v>36</v>
      </c>
      <c r="F53" s="36" t="s">
        <v>37</v>
      </c>
      <c r="G53" s="36" t="s">
        <v>38</v>
      </c>
      <c r="H53" s="36" t="s">
        <v>14</v>
      </c>
      <c r="I53" s="36" t="s">
        <v>15</v>
      </c>
      <c r="J53" s="36" t="s">
        <v>16</v>
      </c>
      <c r="K53" s="36" t="s">
        <v>17</v>
      </c>
      <c r="L53" s="36" t="s">
        <v>18</v>
      </c>
      <c r="M53" s="36" t="s">
        <v>19</v>
      </c>
      <c r="N53" s="37" t="s">
        <v>39</v>
      </c>
      <c r="O53" s="13"/>
      <c r="Q53" s="35" t="s">
        <v>32</v>
      </c>
      <c r="R53" s="36" t="s">
        <v>33</v>
      </c>
      <c r="S53" s="36" t="s">
        <v>34</v>
      </c>
      <c r="T53" s="36" t="s">
        <v>35</v>
      </c>
      <c r="U53" s="36" t="s">
        <v>36</v>
      </c>
      <c r="V53" s="36" t="s">
        <v>37</v>
      </c>
      <c r="W53" s="36" t="s">
        <v>38</v>
      </c>
      <c r="X53" s="36" t="s">
        <v>14</v>
      </c>
      <c r="Y53" s="36" t="s">
        <v>15</v>
      </c>
      <c r="Z53" s="36" t="s">
        <v>16</v>
      </c>
      <c r="AA53" s="36" t="s">
        <v>17</v>
      </c>
      <c r="AB53" s="36" t="s">
        <v>18</v>
      </c>
      <c r="AC53" s="36" t="s">
        <v>19</v>
      </c>
      <c r="AD53" s="37" t="s">
        <v>39</v>
      </c>
    </row>
    <row r="54" spans="1:30" x14ac:dyDescent="0.25">
      <c r="A54" s="15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  <c r="Q54" s="15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9"/>
    </row>
    <row r="55" spans="1:30" x14ac:dyDescent="0.25">
      <c r="A55" s="15" t="str">
        <f>+A44</f>
        <v>RESIDENCIAL</v>
      </c>
      <c r="B55" s="40">
        <f>+B33/B22*100</f>
        <v>145.37153566740957</v>
      </c>
      <c r="C55" s="40">
        <f>+C33/C22*100</f>
        <v>146.7797305236754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6">
        <f>+N33/N22*100</f>
        <v>146.04197902549808</v>
      </c>
      <c r="Q55" s="15" t="str">
        <f>+A55</f>
        <v>RESIDENCIAL</v>
      </c>
      <c r="R55" s="40">
        <f>+R33/R22*100</f>
        <v>126.47323603064633</v>
      </c>
      <c r="S55" s="40">
        <f>+S33/S22*100</f>
        <v>127.69836555559759</v>
      </c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26">
        <f t="shared" ref="AD55" si="23">+AD33/AD22*100</f>
        <v>127.05652175218331</v>
      </c>
    </row>
    <row r="56" spans="1:30" x14ac:dyDescent="0.25">
      <c r="A56" s="15" t="str">
        <f t="shared" ref="A56:A58" si="24">+A45</f>
        <v>GENERAL</v>
      </c>
      <c r="B56" s="40">
        <f t="shared" ref="B56:C58" si="25">+B34/B23*100</f>
        <v>156.21822703641232</v>
      </c>
      <c r="C56" s="40">
        <f t="shared" si="25"/>
        <v>156.20331612049924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26">
        <f t="shared" ref="B56:N60" si="26">+N34/N23*100</f>
        <v>156.21070511087072</v>
      </c>
      <c r="Q56" s="15" t="str">
        <f t="shared" ref="Q56:Q58" si="27">+A56</f>
        <v>GENERAL</v>
      </c>
      <c r="R56" s="40">
        <f t="shared" ref="R56:AD58" si="28">+R34/R23*100</f>
        <v>135.9098575216787</v>
      </c>
      <c r="S56" s="40">
        <f t="shared" si="28"/>
        <v>135.89688502483438</v>
      </c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26">
        <f t="shared" si="28"/>
        <v>135.90331344645753</v>
      </c>
    </row>
    <row r="57" spans="1:30" x14ac:dyDescent="0.25">
      <c r="A57" s="15" t="str">
        <f t="shared" si="24"/>
        <v>INDUSTRIAL</v>
      </c>
      <c r="B57" s="40">
        <f t="shared" si="25"/>
        <v>134.3532338308458</v>
      </c>
      <c r="C57" s="40">
        <f t="shared" si="25"/>
        <v>133.6200209353874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26">
        <f t="shared" si="26"/>
        <v>133.95291370888518</v>
      </c>
      <c r="Q57" s="15" t="str">
        <f t="shared" si="27"/>
        <v>INDUSTRIAL</v>
      </c>
      <c r="R57" s="40">
        <f t="shared" si="28"/>
        <v>116.88731343283585</v>
      </c>
      <c r="S57" s="40">
        <f t="shared" si="28"/>
        <v>116.24941821378705</v>
      </c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26">
        <f t="shared" si="28"/>
        <v>116.5390349267301</v>
      </c>
    </row>
    <row r="58" spans="1:30" x14ac:dyDescent="0.25">
      <c r="A58" s="15" t="str">
        <f t="shared" si="24"/>
        <v>ALUMBRADO PUBLICO</v>
      </c>
      <c r="B58" s="40">
        <f t="shared" si="25"/>
        <v>150.90088712664064</v>
      </c>
      <c r="C58" s="40">
        <f t="shared" si="25"/>
        <v>151.29978983668963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6">
        <f t="shared" si="26"/>
        <v>151.09510488778992</v>
      </c>
      <c r="Q58" s="15" t="str">
        <f t="shared" si="27"/>
        <v>ALUMBRADO PUBLICO</v>
      </c>
      <c r="R58" s="40">
        <f t="shared" si="28"/>
        <v>131.28377180017736</v>
      </c>
      <c r="S58" s="40">
        <f t="shared" si="28"/>
        <v>131.63081715791998</v>
      </c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26">
        <f t="shared" si="28"/>
        <v>131.45274125237722</v>
      </c>
    </row>
    <row r="59" spans="1:30" x14ac:dyDescent="0.25">
      <c r="A59" s="15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26"/>
      <c r="Q59" s="15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26"/>
    </row>
    <row r="60" spans="1:30" x14ac:dyDescent="0.25">
      <c r="A60" s="29" t="s">
        <v>28</v>
      </c>
      <c r="B60" s="44">
        <f t="shared" si="26"/>
        <v>149.17464288373253</v>
      </c>
      <c r="C60" s="44">
        <f t="shared" si="26"/>
        <v>149.90393882352367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>
        <f t="shared" si="26"/>
        <v>149.53253350991022</v>
      </c>
      <c r="Q60" s="29" t="s">
        <v>28</v>
      </c>
      <c r="R60" s="45">
        <f t="shared" ref="R60:AD60" si="29">+R38/R27*100</f>
        <v>129.78193930884731</v>
      </c>
      <c r="S60" s="45">
        <f t="shared" si="29"/>
        <v>130.41642677646558</v>
      </c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4">
        <f t="shared" si="29"/>
        <v>130.09330415362192</v>
      </c>
    </row>
    <row r="61" spans="1:30" x14ac:dyDescent="0.2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AB61" s="7"/>
    </row>
    <row r="62" spans="1:30" x14ac:dyDescent="0.25">
      <c r="A62" s="6" t="s">
        <v>42</v>
      </c>
      <c r="L62" s="7"/>
      <c r="Q62" s="6" t="s">
        <v>42</v>
      </c>
      <c r="AB62" s="7"/>
    </row>
    <row r="63" spans="1:30" x14ac:dyDescent="0.25">
      <c r="B63" s="42"/>
      <c r="C63" s="42"/>
      <c r="D63" s="42"/>
      <c r="L63" s="7"/>
      <c r="AB63" s="7"/>
    </row>
    <row r="64" spans="1:30" ht="25.5" x14ac:dyDescent="0.25">
      <c r="A64" s="35" t="s">
        <v>32</v>
      </c>
      <c r="B64" s="36" t="s">
        <v>33</v>
      </c>
      <c r="C64" s="36" t="s">
        <v>34</v>
      </c>
      <c r="D64" s="36" t="s">
        <v>35</v>
      </c>
      <c r="E64" s="36" t="s">
        <v>36</v>
      </c>
      <c r="F64" s="36" t="s">
        <v>37</v>
      </c>
      <c r="G64" s="36" t="s">
        <v>38</v>
      </c>
      <c r="H64" s="36" t="s">
        <v>14</v>
      </c>
      <c r="I64" s="36" t="s">
        <v>15</v>
      </c>
      <c r="J64" s="36" t="s">
        <v>16</v>
      </c>
      <c r="K64" s="36" t="s">
        <v>17</v>
      </c>
      <c r="L64" s="36" t="s">
        <v>18</v>
      </c>
      <c r="M64" s="36" t="s">
        <v>19</v>
      </c>
      <c r="N64" s="37" t="s">
        <v>39</v>
      </c>
      <c r="O64" s="13"/>
      <c r="Q64" s="35" t="s">
        <v>32</v>
      </c>
      <c r="R64" s="36" t="s">
        <v>33</v>
      </c>
      <c r="S64" s="36" t="s">
        <v>34</v>
      </c>
      <c r="T64" s="36" t="s">
        <v>35</v>
      </c>
      <c r="U64" s="36" t="s">
        <v>36</v>
      </c>
      <c r="V64" s="36" t="s">
        <v>37</v>
      </c>
      <c r="W64" s="36" t="s">
        <v>38</v>
      </c>
      <c r="X64" s="36" t="s">
        <v>14</v>
      </c>
      <c r="Y64" s="36" t="s">
        <v>15</v>
      </c>
      <c r="Z64" s="36" t="s">
        <v>16</v>
      </c>
      <c r="AA64" s="36" t="s">
        <v>17</v>
      </c>
      <c r="AB64" s="36" t="s">
        <v>18</v>
      </c>
      <c r="AC64" s="36" t="s">
        <v>19</v>
      </c>
      <c r="AD64" s="37" t="s">
        <v>39</v>
      </c>
    </row>
    <row r="65" spans="1:30" x14ac:dyDescent="0.25">
      <c r="A65" s="1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Q65" s="15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9"/>
    </row>
    <row r="66" spans="1:30" x14ac:dyDescent="0.25">
      <c r="A66" s="15" t="str">
        <f>+A55</f>
        <v>RESIDENCIAL</v>
      </c>
      <c r="B66" s="40">
        <f>+B44/B22*100</f>
        <v>20.886714894742752</v>
      </c>
      <c r="C66" s="40">
        <f>+C44/C22*100</f>
        <v>21.089041741907383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26">
        <f t="shared" ref="N66" si="30">+N44/N22*100</f>
        <v>20.983042963433629</v>
      </c>
      <c r="Q66" s="15" t="str">
        <f>+A66</f>
        <v>RESIDENCIAL</v>
      </c>
      <c r="R66" s="40">
        <f>+R44/R22*100</f>
        <v>18.171441958426197</v>
      </c>
      <c r="S66" s="40">
        <f t="shared" ref="S66:AD66" si="31">+S44/S22*100</f>
        <v>18.347466315459425</v>
      </c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26">
        <f t="shared" si="31"/>
        <v>18.25524737818726</v>
      </c>
    </row>
    <row r="67" spans="1:30" x14ac:dyDescent="0.25">
      <c r="A67" s="15" t="str">
        <f t="shared" ref="A67:A69" si="32">+A56</f>
        <v>GENERAL</v>
      </c>
      <c r="B67" s="40">
        <f t="shared" ref="B67:N71" si="33">+B45/B23*100</f>
        <v>22.445147562702918</v>
      </c>
      <c r="C67" s="40">
        <f t="shared" si="33"/>
        <v>22.443005189726904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26">
        <f t="shared" si="33"/>
        <v>22.444066826274529</v>
      </c>
      <c r="Q67" s="15" t="str">
        <f t="shared" ref="Q67:Q69" si="34">+A67</f>
        <v>GENERAL</v>
      </c>
      <c r="R67" s="40">
        <f t="shared" ref="R67:AD69" si="35">+R45/R23*100</f>
        <v>19.527278379551539</v>
      </c>
      <c r="S67" s="40">
        <f t="shared" si="35"/>
        <v>19.525414515062405</v>
      </c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26">
        <f t="shared" si="35"/>
        <v>19.52633813885884</v>
      </c>
    </row>
    <row r="68" spans="1:30" x14ac:dyDescent="0.25">
      <c r="A68" s="15" t="str">
        <f t="shared" si="32"/>
        <v>INDUSTRIAL</v>
      </c>
      <c r="B68" s="40">
        <f t="shared" si="33"/>
        <v>19.303625550408878</v>
      </c>
      <c r="C68" s="40">
        <f t="shared" si="33"/>
        <v>19.198278870026925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26">
        <f t="shared" si="33"/>
        <v>19.246108291506488</v>
      </c>
      <c r="Q68" s="15" t="str">
        <f t="shared" si="34"/>
        <v>INDUSTRIAL</v>
      </c>
      <c r="R68" s="40">
        <f t="shared" si="35"/>
        <v>16.794154228855724</v>
      </c>
      <c r="S68" s="40">
        <f t="shared" si="35"/>
        <v>16.702502616923425</v>
      </c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26">
        <f t="shared" si="35"/>
        <v>16.744114213610647</v>
      </c>
    </row>
    <row r="69" spans="1:30" x14ac:dyDescent="0.25">
      <c r="A69" s="15" t="str">
        <f t="shared" si="32"/>
        <v>ALUMBRADO PUBLICO</v>
      </c>
      <c r="B69" s="40">
        <f t="shared" si="33"/>
        <v>21.681161943482849</v>
      </c>
      <c r="C69" s="40">
        <f t="shared" si="33"/>
        <v>21.738475551248513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26">
        <f t="shared" si="33"/>
        <v>21.709066794222689</v>
      </c>
      <c r="Q69" s="15" t="str">
        <f t="shared" si="34"/>
        <v>ALUMBRADO PUBLICO</v>
      </c>
      <c r="R69" s="40">
        <f t="shared" si="35"/>
        <v>18.86261089083008</v>
      </c>
      <c r="S69" s="40">
        <f t="shared" si="35"/>
        <v>18.912473729586203</v>
      </c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26">
        <f t="shared" si="35"/>
        <v>18.886888110973739</v>
      </c>
    </row>
    <row r="70" spans="1:30" x14ac:dyDescent="0.25">
      <c r="A70" s="15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26"/>
      <c r="Q70" s="15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26"/>
    </row>
    <row r="71" spans="1:30" x14ac:dyDescent="0.25">
      <c r="A71" s="29" t="s">
        <v>28</v>
      </c>
      <c r="B71" s="45">
        <f>+B49/B27*100</f>
        <v>21.433138345363876</v>
      </c>
      <c r="C71" s="45">
        <f t="shared" si="33"/>
        <v>21.537922244759148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4">
        <f t="shared" si="33"/>
        <v>21.484559412343426</v>
      </c>
      <c r="Q71" s="29" t="s">
        <v>28</v>
      </c>
      <c r="R71" s="45">
        <f t="shared" ref="R71:AD71" si="36">+R49/R27*100</f>
        <v>18.646830360466566</v>
      </c>
      <c r="S71" s="32">
        <f t="shared" si="36"/>
        <v>18.737992352940459</v>
      </c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44">
        <f t="shared" si="36"/>
        <v>18.691566688738778</v>
      </c>
    </row>
    <row r="72" spans="1:30" x14ac:dyDescent="0.25">
      <c r="L72" s="7"/>
      <c r="W72" s="40"/>
    </row>
    <row r="73" spans="1:30" x14ac:dyDescent="0.25">
      <c r="L73" s="7"/>
    </row>
    <row r="74" spans="1:30" x14ac:dyDescent="0.25">
      <c r="A74" s="47" t="s">
        <v>44</v>
      </c>
      <c r="B74" s="53">
        <v>6.96</v>
      </c>
      <c r="C74" s="53">
        <v>6.96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49"/>
      <c r="O74" s="50"/>
      <c r="P74" s="50"/>
      <c r="Q74" s="47" t="s">
        <v>43</v>
      </c>
      <c r="R74" s="48">
        <f>+B74</f>
        <v>6.96</v>
      </c>
      <c r="S74" s="48">
        <f t="shared" ref="S74" si="37">+C74</f>
        <v>6.96</v>
      </c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9"/>
    </row>
    <row r="75" spans="1:30" x14ac:dyDescent="0.25">
      <c r="L75" s="7"/>
    </row>
    <row r="78" spans="1:30" s="52" customFormat="1" x14ac:dyDescent="0.25">
      <c r="A78" s="51"/>
      <c r="B78" s="51">
        <v>1</v>
      </c>
      <c r="C78" s="51">
        <v>2</v>
      </c>
      <c r="D78" s="51">
        <v>3</v>
      </c>
      <c r="E78" s="51">
        <v>4</v>
      </c>
      <c r="F78" s="51">
        <v>5</v>
      </c>
      <c r="G78" s="51">
        <v>6</v>
      </c>
      <c r="H78" s="51">
        <v>7</v>
      </c>
      <c r="I78" s="51">
        <v>8</v>
      </c>
      <c r="J78" s="51">
        <v>9</v>
      </c>
      <c r="K78" s="51">
        <v>10</v>
      </c>
      <c r="L78" s="51">
        <v>11</v>
      </c>
      <c r="M78" s="51">
        <v>12</v>
      </c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1:30" s="52" customFormat="1" x14ac:dyDescent="0.25">
      <c r="A79" s="52">
        <v>4</v>
      </c>
    </row>
    <row r="80" spans="1:30" s="52" customFormat="1" x14ac:dyDescent="0.25">
      <c r="A80" s="52">
        <v>2</v>
      </c>
    </row>
    <row r="81" spans="1:30" s="52" customFormat="1" x14ac:dyDescent="0.25">
      <c r="A81" s="52">
        <v>3</v>
      </c>
    </row>
    <row r="82" spans="1:30" s="52" customFormat="1" x14ac:dyDescent="0.25">
      <c r="A82" s="52">
        <v>1</v>
      </c>
    </row>
    <row r="83" spans="1:30" x14ac:dyDescent="0.25">
      <c r="A83" s="52">
        <v>1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</sheetData>
  <conditionalFormatting sqref="E91:M65509 E1:M10 E17:M21 E28:M32 E39:M43 E50:M54 E60:M65 E71:M77">
    <cfRule type="containsText" dxfId="1" priority="2" stopIfTrue="1" operator="containsText" text="*">
      <formula>NOT(ISERROR(SEARCH("*",E1)))</formula>
    </cfRule>
  </conditionalFormatting>
  <conditionalFormatting sqref="B83:D1048576 B28:D32 B1:D10 B39:D43 B17:D21 B50:D54 B44:M49 B60:D65 B55:M59 B66:M70 B11:M16 B22:M27 B33:M38 B71:D77">
    <cfRule type="containsText" dxfId="0" priority="1" operator="containsText" text="*">
      <formula>NOT(ISERROR(SEARCH("*",B1)))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VENTAS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2013-07-19T20:36:15Z</dcterms:created>
  <dcterms:modified xsi:type="dcterms:W3CDTF">2013-07-23T19:25:45Z</dcterms:modified>
</cp:coreProperties>
</file>