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 VENTA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V74" i="1" l="1"/>
  <c r="U74" i="1"/>
  <c r="T74" i="1"/>
  <c r="S74" i="1"/>
  <c r="R74" i="1"/>
  <c r="F36" i="1"/>
  <c r="E36" i="1"/>
  <c r="U36" i="1" s="1"/>
  <c r="D36" i="1"/>
  <c r="C36" i="1"/>
  <c r="S36" i="1" s="1"/>
  <c r="B36" i="1"/>
  <c r="F35" i="1"/>
  <c r="E35" i="1"/>
  <c r="U35" i="1" s="1"/>
  <c r="D35" i="1"/>
  <c r="C35" i="1"/>
  <c r="S35" i="1" s="1"/>
  <c r="B35" i="1"/>
  <c r="F34" i="1"/>
  <c r="E34" i="1"/>
  <c r="U34" i="1" s="1"/>
  <c r="D34" i="1"/>
  <c r="C34" i="1"/>
  <c r="S34" i="1" s="1"/>
  <c r="B34" i="1"/>
  <c r="F33" i="1"/>
  <c r="E33" i="1"/>
  <c r="D33" i="1"/>
  <c r="C33" i="1"/>
  <c r="B33" i="1"/>
  <c r="F25" i="1"/>
  <c r="E25" i="1"/>
  <c r="D25" i="1"/>
  <c r="C25" i="1"/>
  <c r="B25" i="1"/>
  <c r="R25" i="1" s="1"/>
  <c r="A25" i="1"/>
  <c r="A36" i="1" s="1"/>
  <c r="F24" i="1"/>
  <c r="E24" i="1"/>
  <c r="D24" i="1"/>
  <c r="C24" i="1"/>
  <c r="B24" i="1"/>
  <c r="R24" i="1" s="1"/>
  <c r="A24" i="1"/>
  <c r="A35" i="1" s="1"/>
  <c r="F23" i="1"/>
  <c r="E23" i="1"/>
  <c r="D23" i="1"/>
  <c r="C23" i="1"/>
  <c r="B23" i="1"/>
  <c r="R23" i="1" s="1"/>
  <c r="A23" i="1"/>
  <c r="A34" i="1" s="1"/>
  <c r="F22" i="1"/>
  <c r="F27" i="1" s="1"/>
  <c r="E22" i="1"/>
  <c r="E27" i="1" s="1"/>
  <c r="D22" i="1"/>
  <c r="D27" i="1" s="1"/>
  <c r="C22" i="1"/>
  <c r="B22" i="1"/>
  <c r="R22" i="1" s="1"/>
  <c r="A22" i="1"/>
  <c r="A33" i="1" s="1"/>
  <c r="Q14" i="1"/>
  <c r="F14" i="1"/>
  <c r="V14" i="1" s="1"/>
  <c r="E14" i="1"/>
  <c r="U14" i="1" s="1"/>
  <c r="D14" i="1"/>
  <c r="T14" i="1" s="1"/>
  <c r="C14" i="1"/>
  <c r="S14" i="1" s="1"/>
  <c r="B14" i="1"/>
  <c r="R14" i="1" s="1"/>
  <c r="Q13" i="1"/>
  <c r="F13" i="1"/>
  <c r="V13" i="1" s="1"/>
  <c r="E13" i="1"/>
  <c r="U13" i="1" s="1"/>
  <c r="D13" i="1"/>
  <c r="T13" i="1" s="1"/>
  <c r="C13" i="1"/>
  <c r="S13" i="1" s="1"/>
  <c r="B13" i="1"/>
  <c r="R13" i="1" s="1"/>
  <c r="Q12" i="1"/>
  <c r="F12" i="1"/>
  <c r="V12" i="1" s="1"/>
  <c r="E12" i="1"/>
  <c r="U12" i="1" s="1"/>
  <c r="D12" i="1"/>
  <c r="T12" i="1" s="1"/>
  <c r="C12" i="1"/>
  <c r="S12" i="1" s="1"/>
  <c r="B12" i="1"/>
  <c r="R12" i="1" s="1"/>
  <c r="Q11" i="1"/>
  <c r="F11" i="1"/>
  <c r="F16" i="1" s="1"/>
  <c r="E11" i="1"/>
  <c r="E16" i="1" s="1"/>
  <c r="D11" i="1"/>
  <c r="D16" i="1" s="1"/>
  <c r="C11" i="1"/>
  <c r="S11" i="1" s="1"/>
  <c r="S16" i="1" s="1"/>
  <c r="B11" i="1"/>
  <c r="B16" i="1" s="1"/>
  <c r="Q5" i="1"/>
  <c r="Q3" i="1"/>
  <c r="Q1" i="1"/>
  <c r="A44" i="1" l="1"/>
  <c r="Q33" i="1"/>
  <c r="R27" i="1"/>
  <c r="U11" i="1"/>
  <c r="U16" i="1" s="1"/>
  <c r="C16" i="1"/>
  <c r="Q22" i="1"/>
  <c r="S22" i="1"/>
  <c r="U22" i="1"/>
  <c r="Q34" i="1"/>
  <c r="A45" i="1"/>
  <c r="Q23" i="1"/>
  <c r="S23" i="1"/>
  <c r="U23" i="1"/>
  <c r="Q35" i="1"/>
  <c r="A46" i="1"/>
  <c r="Q24" i="1"/>
  <c r="S24" i="1"/>
  <c r="U24" i="1"/>
  <c r="Q36" i="1"/>
  <c r="A47" i="1"/>
  <c r="Q25" i="1"/>
  <c r="S25" i="1"/>
  <c r="U25" i="1"/>
  <c r="B27" i="1"/>
  <c r="B55" i="1"/>
  <c r="B44" i="1"/>
  <c r="B38" i="1"/>
  <c r="D55" i="1"/>
  <c r="D44" i="1"/>
  <c r="D38" i="1"/>
  <c r="F55" i="1"/>
  <c r="F44" i="1"/>
  <c r="F38" i="1"/>
  <c r="N33" i="1"/>
  <c r="R33" i="1"/>
  <c r="T33" i="1"/>
  <c r="V33" i="1"/>
  <c r="B56" i="1"/>
  <c r="D56" i="1"/>
  <c r="F56" i="1"/>
  <c r="B58" i="1"/>
  <c r="D58" i="1"/>
  <c r="F58" i="1"/>
  <c r="R11" i="1"/>
  <c r="R16" i="1" s="1"/>
  <c r="T11" i="1"/>
  <c r="T16" i="1" s="1"/>
  <c r="V11" i="1"/>
  <c r="V16" i="1" s="1"/>
  <c r="N22" i="1"/>
  <c r="T22" i="1"/>
  <c r="V22" i="1"/>
  <c r="N23" i="1"/>
  <c r="T23" i="1"/>
  <c r="V23" i="1"/>
  <c r="N24" i="1"/>
  <c r="T24" i="1"/>
  <c r="V24" i="1"/>
  <c r="N25" i="1"/>
  <c r="T25" i="1"/>
  <c r="V25" i="1"/>
  <c r="C27" i="1"/>
  <c r="C55" i="1"/>
  <c r="C44" i="1"/>
  <c r="C38" i="1"/>
  <c r="E55" i="1"/>
  <c r="E44" i="1"/>
  <c r="E38" i="1"/>
  <c r="S33" i="1"/>
  <c r="U33" i="1"/>
  <c r="U38" i="1" s="1"/>
  <c r="S56" i="1"/>
  <c r="S45" i="1"/>
  <c r="S67" i="1" s="1"/>
  <c r="U56" i="1"/>
  <c r="U45" i="1"/>
  <c r="U67" i="1" s="1"/>
  <c r="S46" i="1"/>
  <c r="U46" i="1"/>
  <c r="S58" i="1"/>
  <c r="S47" i="1"/>
  <c r="S69" i="1" s="1"/>
  <c r="U58" i="1"/>
  <c r="U47" i="1"/>
  <c r="U69" i="1" s="1"/>
  <c r="N34" i="1"/>
  <c r="N56" i="1" s="1"/>
  <c r="R34" i="1"/>
  <c r="T34" i="1"/>
  <c r="V34" i="1"/>
  <c r="N35" i="1"/>
  <c r="R35" i="1"/>
  <c r="T35" i="1"/>
  <c r="V35" i="1"/>
  <c r="N36" i="1"/>
  <c r="N58" i="1" s="1"/>
  <c r="R36" i="1"/>
  <c r="T36" i="1"/>
  <c r="V36" i="1"/>
  <c r="C45" i="1"/>
  <c r="C67" i="1" s="1"/>
  <c r="E45" i="1"/>
  <c r="E67" i="1" s="1"/>
  <c r="C46" i="1"/>
  <c r="E46" i="1"/>
  <c r="C47" i="1"/>
  <c r="C69" i="1" s="1"/>
  <c r="E47" i="1"/>
  <c r="E69" i="1" s="1"/>
  <c r="C56" i="1"/>
  <c r="E56" i="1"/>
  <c r="C58" i="1"/>
  <c r="E58" i="1"/>
  <c r="B45" i="1"/>
  <c r="D45" i="1"/>
  <c r="D67" i="1" s="1"/>
  <c r="F45" i="1"/>
  <c r="F67" i="1" s="1"/>
  <c r="B46" i="1"/>
  <c r="D46" i="1"/>
  <c r="F46" i="1"/>
  <c r="B47" i="1"/>
  <c r="D47" i="1"/>
  <c r="D69" i="1" s="1"/>
  <c r="F47" i="1"/>
  <c r="F69" i="1" s="1"/>
  <c r="T27" i="1" l="1"/>
  <c r="T38" i="1"/>
  <c r="U27" i="1"/>
  <c r="V27" i="1"/>
  <c r="V38" i="1"/>
  <c r="F49" i="1"/>
  <c r="E49" i="1"/>
  <c r="D49" i="1"/>
  <c r="AD25" i="1"/>
  <c r="AD23" i="1"/>
  <c r="AD24" i="1"/>
  <c r="T58" i="1"/>
  <c r="T47" i="1"/>
  <c r="T69" i="1" s="1"/>
  <c r="V46" i="1"/>
  <c r="R46" i="1"/>
  <c r="AD35" i="1"/>
  <c r="T56" i="1"/>
  <c r="T45" i="1"/>
  <c r="T67" i="1" s="1"/>
  <c r="U55" i="1"/>
  <c r="U44" i="1"/>
  <c r="U49" i="1" s="1"/>
  <c r="E66" i="1"/>
  <c r="E71" i="1"/>
  <c r="C60" i="1"/>
  <c r="T55" i="1"/>
  <c r="T44" i="1"/>
  <c r="T60" i="1"/>
  <c r="N55" i="1"/>
  <c r="F60" i="1"/>
  <c r="D66" i="1"/>
  <c r="D71" i="1"/>
  <c r="N38" i="1"/>
  <c r="B60" i="1"/>
  <c r="A58" i="1"/>
  <c r="Q47" i="1"/>
  <c r="S27" i="1"/>
  <c r="A55" i="1"/>
  <c r="Q44" i="1"/>
  <c r="B69" i="1"/>
  <c r="N47" i="1"/>
  <c r="N69" i="1" s="1"/>
  <c r="N46" i="1"/>
  <c r="B67" i="1"/>
  <c r="N45" i="1"/>
  <c r="N67" i="1" s="1"/>
  <c r="V58" i="1"/>
  <c r="V47" i="1"/>
  <c r="V69" i="1" s="1"/>
  <c r="R58" i="1"/>
  <c r="R47" i="1"/>
  <c r="AD36" i="1"/>
  <c r="AD58" i="1" s="1"/>
  <c r="T46" i="1"/>
  <c r="V56" i="1"/>
  <c r="V45" i="1"/>
  <c r="V67" i="1" s="1"/>
  <c r="R56" i="1"/>
  <c r="R45" i="1"/>
  <c r="AD34" i="1"/>
  <c r="AD56" i="1" s="1"/>
  <c r="S38" i="1"/>
  <c r="S60" i="1" s="1"/>
  <c r="S55" i="1"/>
  <c r="S44" i="1"/>
  <c r="E60" i="1"/>
  <c r="C66" i="1"/>
  <c r="C49" i="1"/>
  <c r="C71" i="1" s="1"/>
  <c r="V55" i="1"/>
  <c r="V44" i="1"/>
  <c r="V49" i="1" s="1"/>
  <c r="V60" i="1"/>
  <c r="R55" i="1"/>
  <c r="R44" i="1"/>
  <c r="R38" i="1"/>
  <c r="AD33" i="1"/>
  <c r="F66" i="1"/>
  <c r="F71" i="1"/>
  <c r="D60" i="1"/>
  <c r="B66" i="1"/>
  <c r="N44" i="1"/>
  <c r="N66" i="1" s="1"/>
  <c r="B49" i="1"/>
  <c r="N27" i="1"/>
  <c r="A57" i="1"/>
  <c r="Q46" i="1"/>
  <c r="A56" i="1"/>
  <c r="Q45" i="1"/>
  <c r="AD27" i="1"/>
  <c r="AD22" i="1"/>
  <c r="T49" i="1" l="1"/>
  <c r="A67" i="1"/>
  <c r="Q67" i="1" s="1"/>
  <c r="Q56" i="1"/>
  <c r="A68" i="1"/>
  <c r="Q68" i="1" s="1"/>
  <c r="Q57" i="1"/>
  <c r="B71" i="1"/>
  <c r="N49" i="1"/>
  <c r="N71" i="1" s="1"/>
  <c r="AD55" i="1"/>
  <c r="R66" i="1"/>
  <c r="R49" i="1"/>
  <c r="AD44" i="1"/>
  <c r="AD66" i="1" s="1"/>
  <c r="S66" i="1"/>
  <c r="S49" i="1"/>
  <c r="S71" i="1" s="1"/>
  <c r="R67" i="1"/>
  <c r="AD45" i="1"/>
  <c r="AD67" i="1" s="1"/>
  <c r="A69" i="1"/>
  <c r="Q69" i="1" s="1"/>
  <c r="Q58" i="1"/>
  <c r="N60" i="1"/>
  <c r="U66" i="1"/>
  <c r="U71" i="1"/>
  <c r="U60" i="1"/>
  <c r="AD46" i="1"/>
  <c r="R60" i="1"/>
  <c r="AD38" i="1"/>
  <c r="AD60" i="1" s="1"/>
  <c r="V66" i="1"/>
  <c r="V71" i="1"/>
  <c r="R69" i="1"/>
  <c r="AD47" i="1"/>
  <c r="AD69" i="1" s="1"/>
  <c r="A66" i="1"/>
  <c r="Q66" i="1" s="1"/>
  <c r="Q55" i="1"/>
  <c r="T66" i="1"/>
  <c r="T71" i="1"/>
  <c r="R71" i="1" l="1"/>
  <c r="AD49" i="1"/>
  <c r="AD71" i="1" s="1"/>
</calcChain>
</file>

<file path=xl/sharedStrings.xml><?xml version="1.0" encoding="utf-8"?>
<sst xmlns="http://schemas.openxmlformats.org/spreadsheetml/2006/main" count="204" uniqueCount="45">
  <si>
    <t>AUTORIDAD DE FISCALIZACION Y CONTROL SOCIAL DE ELECTRICIDAD</t>
  </si>
  <si>
    <t>COOPERATIVA DE SERVICIOS ELÉCTRICOS CAYUBABA LTDA.</t>
  </si>
  <si>
    <t>COSEC</t>
  </si>
  <si>
    <t>CONSOLIDADO -  CON IMPUESTOS</t>
  </si>
  <si>
    <t>CONSOLIDADO -  SIN IMPUESTOS</t>
  </si>
  <si>
    <t>ESTADISTICAS GESTION 2013</t>
  </si>
  <si>
    <t>NUMERO DE USUARIOS</t>
  </si>
  <si>
    <t>CATEGORIA/MES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</si>
  <si>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</si>
  <si>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</si>
  <si>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</si>
  <si>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</si>
  <si>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</si>
  <si>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</si>
  <si>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</si>
  <si>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</si>
  <si>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</si>
  <si>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</si>
  <si>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</si>
  <si>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</si>
  <si>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</si>
  <si>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ENEROA</t>
  </si>
  <si>
    <t>FEBREROA</t>
  </si>
  <si>
    <t>MARZOA</t>
  </si>
  <si>
    <t>RESIDENCIAL</t>
  </si>
  <si>
    <t>GENERAL</t>
  </si>
  <si>
    <t>INDUSTRIAL</t>
  </si>
  <si>
    <t>ALUMBRADO PUBLICO</t>
  </si>
  <si>
    <t>TOTAL</t>
  </si>
  <si>
    <t>ENERGIA FACTURADA (MWh)</t>
  </si>
  <si>
    <t>ACUMULADO</t>
  </si>
  <si>
    <t xml:space="preserve">IMPORTE FACTURADO (MBs) </t>
  </si>
  <si>
    <t xml:space="preserve"> </t>
  </si>
  <si>
    <t xml:space="preserve"> ENEROA </t>
  </si>
  <si>
    <t xml:space="preserve"> FEBREROA </t>
  </si>
  <si>
    <t xml:space="preserve"> MARZOA </t>
  </si>
  <si>
    <t xml:space="preserve"> ABRIL </t>
  </si>
  <si>
    <t xml:space="preserve"> MAYO </t>
  </si>
  <si>
    <t xml:space="preserve"> JUNIO </t>
  </si>
  <si>
    <t xml:space="preserve"> TOTAL </t>
  </si>
  <si>
    <t>IMPORTE FACTURADO (M$us)</t>
  </si>
  <si>
    <t>TARIFA PROMEDIO (cBs/Kwh)</t>
  </si>
  <si>
    <t>TARIFA PROMEDIO (c$us/Kwh)</t>
  </si>
  <si>
    <t>TIPO CAMBIO**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</si>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</sst>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a_-;\-* #,##0\ _p_t_a_-;_-* &quot;-&quot;??\ _p_t_a_-;_-@_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Unicode MS"/>
      <family val="2"/>
    </font>
    <font>
      <sz val="10"/>
      <name val="Arial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color theme="9"/>
      <name val="Arial"/>
      <family val="2"/>
    </font>
    <font>
      <sz val="11"/>
      <color theme="9"/>
      <name val="Calibri"/>
      <family val="2"/>
      <scheme val="minor"/>
    </font>
    <font>
      <sz val="10"/>
      <name val="Century Gothic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2" borderId="0" xfId="0" applyFont="1" applyFill="1"/>
    <xf numFmtId="2" fontId="4" fillId="2" borderId="0" xfId="0" applyNumberFormat="1" applyFont="1" applyFill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4" fillId="2" borderId="3" xfId="0" applyFont="1" applyFill="1" applyBorder="1"/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/>
    <xf numFmtId="3" fontId="4" fillId="2" borderId="0" xfId="0" applyNumberFormat="1" applyFont="1" applyFill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/>
    <xf numFmtId="0" fontId="6" fillId="2" borderId="5" xfId="0" applyFont="1" applyFill="1" applyBorder="1"/>
    <xf numFmtId="3" fontId="6" fillId="2" borderId="2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4" fontId="4" fillId="2" borderId="0" xfId="1" applyNumberFormat="1" applyFont="1" applyFill="1" applyAlignment="1">
      <alignment horizontal="right" vertical="top" wrapText="1"/>
    </xf>
    <xf numFmtId="10" fontId="7" fillId="2" borderId="0" xfId="0" applyNumberFormat="1" applyFont="1" applyFill="1" applyAlignment="1">
      <alignment vertical="top" wrapText="1"/>
    </xf>
    <xf numFmtId="165" fontId="4" fillId="2" borderId="0" xfId="0" applyNumberFormat="1" applyFont="1" applyFill="1" applyAlignment="1">
      <alignment vertical="top" wrapText="1"/>
    </xf>
    <xf numFmtId="0" fontId="6" fillId="2" borderId="3" xfId="0" applyFont="1" applyFill="1" applyBorder="1" applyAlignment="1"/>
    <xf numFmtId="43" fontId="4" fillId="2" borderId="0" xfId="1" applyFont="1" applyFill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/>
    <xf numFmtId="165" fontId="6" fillId="2" borderId="2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10" fontId="4" fillId="2" borderId="0" xfId="2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165" fontId="4" fillId="2" borderId="0" xfId="0" applyNumberFormat="1" applyFont="1" applyFill="1"/>
    <xf numFmtId="4" fontId="4" fillId="2" borderId="0" xfId="0" applyNumberFormat="1" applyFont="1" applyFill="1"/>
    <xf numFmtId="10" fontId="4" fillId="2" borderId="0" xfId="2" applyNumberFormat="1" applyFont="1" applyFill="1"/>
    <xf numFmtId="4" fontId="6" fillId="2" borderId="1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10" fontId="7" fillId="2" borderId="0" xfId="2" applyNumberFormat="1" applyFont="1" applyFill="1"/>
    <xf numFmtId="0" fontId="6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0" xfId="0" applyNumberFormat="1" applyFill="1"/>
    <xf numFmtId="0" fontId="0" fillId="2" borderId="0" xfId="0" applyFill="1"/>
    <xf numFmtId="0" fontId="9" fillId="2" borderId="0" xfId="0" applyFont="1" applyFill="1"/>
    <xf numFmtId="0" fontId="10" fillId="0" borderId="0" xfId="0" applyFont="1"/>
    <xf numFmtId="2" fontId="11" fillId="4" borderId="1" xfId="3" applyNumberFormat="1" applyFont="1" applyFill="1" applyBorder="1"/>
    <xf numFmtId="2" fontId="8" fillId="0" borderId="1" xfId="3" applyNumberFormat="1" applyFont="1" applyFill="1" applyBorder="1"/>
    <xf numFmtId="0" fontId="12" fillId="2" borderId="0" xfId="0" applyFont="1" applyFill="1"/>
    <xf numFmtId="0" fontId="2" fillId="0" borderId="0" xfId="0" applyFont="1"/>
  </cellXfs>
  <cellStyles count="4">
    <cellStyle name="Diseño" xfId="3"/>
    <cellStyle name="Millares" xfId="1" builtinId="3"/>
    <cellStyle name="Normal" xfId="0" builtinId="0"/>
    <cellStyle name="Porcentaje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OSEC\COSEC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VENTAS"/>
      <sheetName val="CONSOLIDADO COMPRAS"/>
      <sheetName val="ISE 210 a"/>
      <sheetName val="Hoja2"/>
      <sheetName val="ISE 210 b"/>
      <sheetName val="Hoja1"/>
    </sheetNames>
    <sheetDataSet>
      <sheetData sheetId="0"/>
      <sheetData sheetId="1"/>
      <sheetData sheetId="2"/>
      <sheetData sheetId="3"/>
      <sheetData sheetId="4">
        <row r="74">
          <cell r="AS74">
            <v>1</v>
          </cell>
          <cell r="AT74">
            <v>1</v>
          </cell>
          <cell r="AU74">
            <v>1</v>
          </cell>
          <cell r="AV74">
            <v>1</v>
          </cell>
          <cell r="AW74">
            <v>1</v>
          </cell>
        </row>
        <row r="75">
          <cell r="AS75">
            <v>33</v>
          </cell>
          <cell r="AT75">
            <v>35</v>
          </cell>
          <cell r="AU75">
            <v>35</v>
          </cell>
          <cell r="AV75">
            <v>34</v>
          </cell>
          <cell r="AW75">
            <v>36</v>
          </cell>
        </row>
        <row r="76">
          <cell r="AS76">
            <v>64</v>
          </cell>
          <cell r="AT76">
            <v>61</v>
          </cell>
          <cell r="AU76">
            <v>63</v>
          </cell>
          <cell r="AV76">
            <v>62</v>
          </cell>
          <cell r="AW76">
            <v>63</v>
          </cell>
        </row>
        <row r="77"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9">
          <cell r="AS79">
            <v>5.1319999999999997</v>
          </cell>
          <cell r="AT79">
            <v>5.0979999999999999</v>
          </cell>
          <cell r="AU79">
            <v>5.1289999999999996</v>
          </cell>
          <cell r="AV79">
            <v>5.1289999999999996</v>
          </cell>
          <cell r="AW79">
            <v>5.1289999999999996</v>
          </cell>
        </row>
        <row r="80">
          <cell r="AS80">
            <v>2.4359999999999999</v>
          </cell>
          <cell r="AT80">
            <v>2.6559999999999997</v>
          </cell>
          <cell r="AU80">
            <v>2.774</v>
          </cell>
          <cell r="AV80">
            <v>2.774</v>
          </cell>
          <cell r="AW80">
            <v>2.774</v>
          </cell>
        </row>
        <row r="81">
          <cell r="AS81">
            <v>1.9</v>
          </cell>
          <cell r="AT81">
            <v>1.895</v>
          </cell>
          <cell r="AU81">
            <v>2.1349999999999998</v>
          </cell>
          <cell r="AV81">
            <v>2.1349999999999998</v>
          </cell>
          <cell r="AW81">
            <v>2.1349999999999998</v>
          </cell>
        </row>
        <row r="82"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4">
          <cell r="AS84">
            <v>7698</v>
          </cell>
          <cell r="AT84">
            <v>7647</v>
          </cell>
          <cell r="AU84">
            <v>7693.4999999999991</v>
          </cell>
          <cell r="AV84">
            <v>7693.4999999999991</v>
          </cell>
          <cell r="AW84">
            <v>7693.4999999999991</v>
          </cell>
        </row>
        <row r="85">
          <cell r="AS85">
            <v>4056</v>
          </cell>
          <cell r="AT85">
            <v>4459</v>
          </cell>
          <cell r="AU85">
            <v>4640</v>
          </cell>
          <cell r="AV85">
            <v>4640</v>
          </cell>
          <cell r="AW85">
            <v>4640</v>
          </cell>
        </row>
        <row r="86">
          <cell r="AS86">
            <v>2850</v>
          </cell>
          <cell r="AT86">
            <v>2842.5000000000005</v>
          </cell>
          <cell r="AU86">
            <v>3202.4999999999995</v>
          </cell>
          <cell r="AV86">
            <v>3202.4999999999995</v>
          </cell>
          <cell r="AW86">
            <v>3202.4999999999995</v>
          </cell>
        </row>
        <row r="87">
          <cell r="AS87"/>
          <cell r="AT87"/>
          <cell r="AU87"/>
          <cell r="AV87"/>
          <cell r="AW87"/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workbookViewId="0"/>
  </sheetViews>
  <sheetFormatPr baseColWidth="10" defaultRowHeight="15" x14ac:dyDescent="0.25"/>
  <cols>
    <col min="1" max="1" width="24.5703125" style="2" customWidth="1"/>
    <col min="2" max="9" width="11.7109375" style="2" customWidth="1"/>
    <col min="10" max="10" width="13.85546875" style="2" customWidth="1"/>
    <col min="11" max="11" width="11.7109375" style="2" customWidth="1"/>
    <col min="12" max="12" width="13.28515625" style="2" customWidth="1"/>
    <col min="13" max="13" width="11.7109375" style="2" customWidth="1"/>
    <col min="14" max="14" width="12.85546875" style="2" bestFit="1" customWidth="1"/>
    <col min="15" max="15" width="4.5703125" style="2" customWidth="1"/>
    <col min="16" max="16" width="4.85546875" style="2" customWidth="1"/>
    <col min="17" max="17" width="20.28515625" style="2" customWidth="1"/>
    <col min="18" max="25" width="11.42578125" style="2"/>
    <col min="26" max="26" width="12.85546875" style="2" bestFit="1" customWidth="1"/>
    <col min="27" max="27" width="11.42578125" style="2"/>
    <col min="28" max="28" width="12" style="2" bestFit="1" customWidth="1"/>
    <col min="29" max="29" width="11.42578125" style="2"/>
    <col min="30" max="30" width="14.42578125" style="2" customWidth="1"/>
  </cols>
  <sheetData>
    <row r="1" spans="1:30" ht="20.25" x14ac:dyDescent="0.35">
      <c r="A1" s="1" t="s">
        <v>0</v>
      </c>
      <c r="Q1" s="1" t="str">
        <f>+A1</f>
        <v>AUTORIDAD DE FISCALIZACION Y CONTROL SOCIAL DE ELECTRICIDAD</v>
      </c>
    </row>
    <row r="2" spans="1:30" ht="20.25" x14ac:dyDescent="0.35">
      <c r="A2" s="1" t="s">
        <v>1</v>
      </c>
      <c r="Q2" s="1"/>
    </row>
    <row r="3" spans="1:30" ht="20.25" x14ac:dyDescent="0.35">
      <c r="A3" s="1" t="s">
        <v>2</v>
      </c>
      <c r="Q3" s="3" t="str">
        <f>+A3</f>
        <v>COSEC</v>
      </c>
    </row>
    <row r="4" spans="1:30" ht="20.25" x14ac:dyDescent="0.35">
      <c r="A4" s="3" t="s">
        <v>3</v>
      </c>
      <c r="Q4" s="3" t="s">
        <v>4</v>
      </c>
    </row>
    <row r="5" spans="1:30" ht="20.25" x14ac:dyDescent="0.35">
      <c r="A5" s="4" t="s">
        <v>5</v>
      </c>
      <c r="B5" s="5"/>
      <c r="C5" s="5"/>
      <c r="Q5" s="4" t="str">
        <f>+A5</f>
        <v>ESTADISTICAS GESTION 2013</v>
      </c>
      <c r="R5" s="5"/>
      <c r="S5" s="5"/>
      <c r="T5" s="5"/>
    </row>
    <row r="6" spans="1:30" x14ac:dyDescent="0.25">
      <c r="A6" s="6"/>
    </row>
    <row r="7" spans="1:30" x14ac:dyDescent="0.25">
      <c r="A7" s="6" t="s">
        <v>6</v>
      </c>
      <c r="Q7" s="6" t="s">
        <v>6</v>
      </c>
    </row>
    <row r="8" spans="1:30" x14ac:dyDescent="0.25">
      <c r="A8" s="6"/>
      <c r="B8" s="7"/>
      <c r="Q8" s="6"/>
    </row>
    <row r="9" spans="1:30" x14ac:dyDescent="0.25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10" t="s">
        <v>20</v>
      </c>
      <c r="O9" s="11"/>
      <c r="P9" s="11"/>
      <c r="Q9" s="8" t="s">
        <v>7</v>
      </c>
      <c r="R9" s="9" t="s">
        <v>21</v>
      </c>
      <c r="S9" s="9" t="s">
        <v>22</v>
      </c>
      <c r="T9" s="9" t="s">
        <v>23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9" t="s">
        <v>19</v>
      </c>
      <c r="AD9" s="10" t="s">
        <v>20</v>
      </c>
    </row>
    <row r="10" spans="1:30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x14ac:dyDescent="0.25">
      <c r="A11" s="15" t="s">
        <v>24</v>
      </c>
      <c r="B11" s="16">
        <f>INDEX('[1]ISE 210 b'!$AS$74:$BD$77,'CONSOLIDADO VENTAS'!$A79,'CONSOLIDADO VENTAS'!B$78)</f>
        <v>64</v>
      </c>
      <c r="C11" s="16">
        <f>INDEX('[1]ISE 210 b'!$AS$74:$BD$77,'CONSOLIDADO VENTAS'!$A79,'CONSOLIDADO VENTAS'!C$78)</f>
        <v>61</v>
      </c>
      <c r="D11" s="16">
        <f>INDEX('[1]ISE 210 b'!$AS$74:$BD$77,'CONSOLIDADO VENTAS'!$A79,'CONSOLIDADO VENTAS'!D$78)</f>
        <v>63</v>
      </c>
      <c r="E11" s="16">
        <f>INDEX('[1]ISE 210 b'!$AS$74:$BD$77,'CONSOLIDADO VENTAS'!$A79,'CONSOLIDADO VENTAS'!E$78)</f>
        <v>62</v>
      </c>
      <c r="F11" s="16">
        <f>INDEX('[1]ISE 210 b'!$AS$74:$BD$77,'CONSOLIDADO VENTAS'!$A79,'CONSOLIDADO VENTAS'!F$78)</f>
        <v>63</v>
      </c>
      <c r="G11" s="16"/>
      <c r="H11" s="16"/>
      <c r="I11" s="16"/>
      <c r="J11" s="16"/>
      <c r="K11" s="16"/>
      <c r="L11" s="16"/>
      <c r="M11" s="16"/>
      <c r="N11" s="17"/>
      <c r="Q11" s="15" t="str">
        <f>+A11</f>
        <v>RESIDENCIAL</v>
      </c>
      <c r="R11" s="16">
        <f>+B11</f>
        <v>64</v>
      </c>
      <c r="S11" s="16">
        <f t="shared" ref="S11:V14" si="0">+C11</f>
        <v>61</v>
      </c>
      <c r="T11" s="16">
        <f t="shared" si="0"/>
        <v>63</v>
      </c>
      <c r="U11" s="16">
        <f t="shared" si="0"/>
        <v>62</v>
      </c>
      <c r="V11" s="16">
        <f t="shared" si="0"/>
        <v>63</v>
      </c>
      <c r="W11" s="16"/>
      <c r="X11" s="16"/>
      <c r="Y11" s="16"/>
      <c r="Z11" s="16"/>
      <c r="AA11" s="16"/>
      <c r="AB11" s="16"/>
      <c r="AC11" s="16"/>
      <c r="AD11" s="17"/>
    </row>
    <row r="12" spans="1:30" x14ac:dyDescent="0.25">
      <c r="A12" s="15" t="s">
        <v>25</v>
      </c>
      <c r="B12" s="16">
        <f>INDEX('[1]ISE 210 b'!$AS$74:$BD$77,'CONSOLIDADO VENTAS'!$A80,'CONSOLIDADO VENTAS'!B$78)</f>
        <v>33</v>
      </c>
      <c r="C12" s="16">
        <f>INDEX('[1]ISE 210 b'!$AS$74:$BD$77,'CONSOLIDADO VENTAS'!$A80,'CONSOLIDADO VENTAS'!C$78)</f>
        <v>35</v>
      </c>
      <c r="D12" s="16">
        <f>INDEX('[1]ISE 210 b'!$AS$74:$BD$77,'CONSOLIDADO VENTAS'!$A80,'CONSOLIDADO VENTAS'!D$78)</f>
        <v>35</v>
      </c>
      <c r="E12" s="16">
        <f>INDEX('[1]ISE 210 b'!$AS$74:$BD$77,'CONSOLIDADO VENTAS'!$A80,'CONSOLIDADO VENTAS'!E$78)</f>
        <v>34</v>
      </c>
      <c r="F12" s="16">
        <f>INDEX('[1]ISE 210 b'!$AS$74:$BD$77,'CONSOLIDADO VENTAS'!$A80,'CONSOLIDADO VENTAS'!F$78)</f>
        <v>36</v>
      </c>
      <c r="G12" s="16"/>
      <c r="H12" s="16"/>
      <c r="I12" s="16"/>
      <c r="J12" s="16"/>
      <c r="K12" s="16"/>
      <c r="L12" s="16"/>
      <c r="M12" s="16"/>
      <c r="N12" s="17"/>
      <c r="Q12" s="15" t="str">
        <f t="shared" ref="Q12:Q14" si="1">+A12</f>
        <v>GENERAL</v>
      </c>
      <c r="R12" s="16">
        <f>+B12</f>
        <v>33</v>
      </c>
      <c r="S12" s="16">
        <f t="shared" si="0"/>
        <v>35</v>
      </c>
      <c r="T12" s="16">
        <f t="shared" si="0"/>
        <v>35</v>
      </c>
      <c r="U12" s="16">
        <f>+E12</f>
        <v>34</v>
      </c>
      <c r="V12" s="16">
        <f t="shared" si="0"/>
        <v>36</v>
      </c>
      <c r="W12" s="16"/>
      <c r="X12" s="16"/>
      <c r="Y12" s="16"/>
      <c r="Z12" s="16"/>
      <c r="AA12" s="16"/>
      <c r="AB12" s="16"/>
      <c r="AC12" s="16"/>
      <c r="AD12" s="17"/>
    </row>
    <row r="13" spans="1:30" x14ac:dyDescent="0.25">
      <c r="A13" s="15" t="s">
        <v>26</v>
      </c>
      <c r="B13" s="16">
        <f>INDEX('[1]ISE 210 b'!$AS$74:$BD$77,'CONSOLIDADO VENTAS'!$A81,'CONSOLIDADO VENTAS'!B$78)</f>
        <v>0</v>
      </c>
      <c r="C13" s="16">
        <f>INDEX('[1]ISE 210 b'!$AS$74:$BD$77,'CONSOLIDADO VENTAS'!$A81,'CONSOLIDADO VENTAS'!C$78)</f>
        <v>0</v>
      </c>
      <c r="D13" s="16">
        <f>INDEX('[1]ISE 210 b'!$AS$74:$BD$77,'CONSOLIDADO VENTAS'!$A81,'CONSOLIDADO VENTAS'!D$78)</f>
        <v>0</v>
      </c>
      <c r="E13" s="16">
        <f>INDEX('[1]ISE 210 b'!$AS$74:$BD$77,'CONSOLIDADO VENTAS'!$A81,'CONSOLIDADO VENTAS'!E$78)</f>
        <v>0</v>
      </c>
      <c r="F13" s="16">
        <f>INDEX('[1]ISE 210 b'!$AS$74:$BD$77,'CONSOLIDADO VENTAS'!$A81,'CONSOLIDADO VENTAS'!F$78)</f>
        <v>0</v>
      </c>
      <c r="G13" s="16"/>
      <c r="H13" s="16"/>
      <c r="I13" s="16"/>
      <c r="J13" s="16"/>
      <c r="K13" s="16"/>
      <c r="L13" s="16"/>
      <c r="M13" s="16"/>
      <c r="N13" s="17"/>
      <c r="Q13" s="15" t="str">
        <f t="shared" si="1"/>
        <v>INDUSTRIAL</v>
      </c>
      <c r="R13" s="16">
        <f>+B13</f>
        <v>0</v>
      </c>
      <c r="S13" s="16">
        <f t="shared" si="0"/>
        <v>0</v>
      </c>
      <c r="T13" s="16">
        <f t="shared" si="0"/>
        <v>0</v>
      </c>
      <c r="U13" s="16">
        <f t="shared" si="0"/>
        <v>0</v>
      </c>
      <c r="V13" s="16">
        <f t="shared" si="0"/>
        <v>0</v>
      </c>
      <c r="W13" s="16"/>
      <c r="X13" s="16"/>
      <c r="Y13" s="16"/>
      <c r="Z13" s="16"/>
      <c r="AA13" s="16"/>
      <c r="AB13" s="16"/>
      <c r="AC13" s="16"/>
      <c r="AD13" s="17"/>
    </row>
    <row r="14" spans="1:30" x14ac:dyDescent="0.25">
      <c r="A14" s="15" t="s">
        <v>27</v>
      </c>
      <c r="B14" s="16">
        <f>INDEX('[1]ISE 210 b'!$AS$74:$BD$77,'CONSOLIDADO VENTAS'!$A82,'CONSOLIDADO VENTAS'!B$78)</f>
        <v>1</v>
      </c>
      <c r="C14" s="16">
        <f>INDEX('[1]ISE 210 b'!$AS$74:$BD$77,'CONSOLIDADO VENTAS'!$A82,'CONSOLIDADO VENTAS'!C$78)</f>
        <v>1</v>
      </c>
      <c r="D14" s="16">
        <f>INDEX('[1]ISE 210 b'!$AS$74:$BD$77,'CONSOLIDADO VENTAS'!$A82,'CONSOLIDADO VENTAS'!D$78)</f>
        <v>1</v>
      </c>
      <c r="E14" s="16">
        <f>INDEX('[1]ISE 210 b'!$AS$74:$BD$77,'CONSOLIDADO VENTAS'!$A82,'CONSOLIDADO VENTAS'!E$78)</f>
        <v>1</v>
      </c>
      <c r="F14" s="16">
        <f>INDEX('[1]ISE 210 b'!$AS$74:$BD$77,'CONSOLIDADO VENTAS'!$A82,'CONSOLIDADO VENTAS'!F$78)</f>
        <v>1</v>
      </c>
      <c r="G14" s="16"/>
      <c r="H14" s="16"/>
      <c r="I14" s="16"/>
      <c r="J14" s="16"/>
      <c r="K14" s="16"/>
      <c r="L14" s="16"/>
      <c r="M14" s="16"/>
      <c r="N14" s="17"/>
      <c r="Q14" s="15" t="str">
        <f t="shared" si="1"/>
        <v>ALUMBRADO PUBLICO</v>
      </c>
      <c r="R14" s="16">
        <f>+B14</f>
        <v>1</v>
      </c>
      <c r="S14" s="16">
        <f t="shared" si="0"/>
        <v>1</v>
      </c>
      <c r="T14" s="16">
        <f t="shared" si="0"/>
        <v>1</v>
      </c>
      <c r="U14" s="16">
        <f t="shared" si="0"/>
        <v>1</v>
      </c>
      <c r="V14" s="16">
        <f t="shared" si="0"/>
        <v>1</v>
      </c>
      <c r="W14" s="16"/>
      <c r="X14" s="16"/>
      <c r="Y14" s="16"/>
      <c r="Z14" s="16"/>
      <c r="AA14" s="16"/>
      <c r="AB14" s="16"/>
      <c r="AC14" s="16"/>
      <c r="AD14" s="17"/>
    </row>
    <row r="15" spans="1:30" x14ac:dyDescent="0.25">
      <c r="A15" s="1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Q15" s="18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1:30" x14ac:dyDescent="0.25">
      <c r="A16" s="19" t="s">
        <v>28</v>
      </c>
      <c r="B16" s="20">
        <f>SUM(B11:B15)</f>
        <v>98</v>
      </c>
      <c r="C16" s="20">
        <f t="shared" ref="C16:F16" si="2">SUM(C11:C15)</f>
        <v>97</v>
      </c>
      <c r="D16" s="20">
        <f t="shared" si="2"/>
        <v>99</v>
      </c>
      <c r="E16" s="20">
        <f t="shared" si="2"/>
        <v>97</v>
      </c>
      <c r="F16" s="20">
        <f t="shared" si="2"/>
        <v>100</v>
      </c>
      <c r="G16" s="20"/>
      <c r="H16" s="20"/>
      <c r="I16" s="20"/>
      <c r="J16" s="20"/>
      <c r="K16" s="20"/>
      <c r="L16" s="20"/>
      <c r="M16" s="20"/>
      <c r="N16" s="21"/>
      <c r="Q16" s="19" t="s">
        <v>28</v>
      </c>
      <c r="R16" s="20">
        <f>SUM(R11:R14)</f>
        <v>98</v>
      </c>
      <c r="S16" s="20">
        <f>SUM(S11:S14)</f>
        <v>97</v>
      </c>
      <c r="T16" s="20">
        <f t="shared" ref="T16:V16" si="3">SUM(T11:T14)</f>
        <v>99</v>
      </c>
      <c r="U16" s="20">
        <f t="shared" si="3"/>
        <v>97</v>
      </c>
      <c r="V16" s="20">
        <f t="shared" si="3"/>
        <v>100</v>
      </c>
      <c r="W16" s="20"/>
      <c r="X16" s="20"/>
      <c r="Y16" s="20"/>
      <c r="Z16" s="20"/>
      <c r="AA16" s="20"/>
      <c r="AB16" s="20"/>
      <c r="AC16" s="20"/>
      <c r="AD16" s="21"/>
    </row>
    <row r="17" spans="1:30" x14ac:dyDescent="0.25"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3"/>
    </row>
    <row r="18" spans="1:30" x14ac:dyDescent="0.25">
      <c r="A18" s="6" t="s">
        <v>29</v>
      </c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3"/>
      <c r="Q18" s="6" t="s">
        <v>29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25" t="s">
        <v>7</v>
      </c>
      <c r="B20" s="9" t="s">
        <v>21</v>
      </c>
      <c r="C20" s="9" t="s">
        <v>22</v>
      </c>
      <c r="D20" s="9" t="s">
        <v>23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18</v>
      </c>
      <c r="M20" s="9" t="s">
        <v>19</v>
      </c>
      <c r="N20" s="10" t="s">
        <v>30</v>
      </c>
      <c r="O20" s="11"/>
      <c r="P20" s="11"/>
      <c r="Q20" s="25" t="s">
        <v>7</v>
      </c>
      <c r="R20" s="9" t="s">
        <v>21</v>
      </c>
      <c r="S20" s="9" t="s">
        <v>22</v>
      </c>
      <c r="T20" s="9" t="s">
        <v>23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9" t="s">
        <v>19</v>
      </c>
      <c r="AD20" s="10" t="s">
        <v>30</v>
      </c>
    </row>
    <row r="21" spans="1:30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1:30" x14ac:dyDescent="0.25">
      <c r="A22" s="15" t="str">
        <f>+A11</f>
        <v>RESIDENCIAL</v>
      </c>
      <c r="B22" s="26">
        <f>INDEX('[1]ISE 210 b'!$AS$79:$BD$82,'CONSOLIDADO VENTAS'!$A79,'CONSOLIDADO VENTAS'!B$78)</f>
        <v>1.9</v>
      </c>
      <c r="C22" s="26">
        <f>INDEX('[1]ISE 210 b'!$AS$79:$BD$82,'CONSOLIDADO VENTAS'!$A79,'CONSOLIDADO VENTAS'!C$78)</f>
        <v>1.895</v>
      </c>
      <c r="D22" s="26">
        <f>INDEX('[1]ISE 210 b'!$AS$79:$BD$82,'CONSOLIDADO VENTAS'!$A79,'CONSOLIDADO VENTAS'!D$78)</f>
        <v>2.1349999999999998</v>
      </c>
      <c r="E22" s="26">
        <f>INDEX('[1]ISE 210 b'!$AS$79:$BD$82,'CONSOLIDADO VENTAS'!$A79,'CONSOLIDADO VENTAS'!E$78)</f>
        <v>2.1349999999999998</v>
      </c>
      <c r="F22" s="26">
        <f>INDEX('[1]ISE 210 b'!$AS$79:$BD$82,'CONSOLIDADO VENTAS'!$A79,'CONSOLIDADO VENTAS'!F$78)</f>
        <v>2.1349999999999998</v>
      </c>
      <c r="G22" s="26"/>
      <c r="H22" s="26"/>
      <c r="I22" s="26"/>
      <c r="J22" s="26"/>
      <c r="K22" s="26"/>
      <c r="L22" s="26"/>
      <c r="M22" s="26"/>
      <c r="N22" s="27">
        <f>SUM(B22:M22)</f>
        <v>10.199999999999999</v>
      </c>
      <c r="Q22" s="15" t="str">
        <f>+A22</f>
        <v>RESIDENCIAL</v>
      </c>
      <c r="R22" s="28">
        <f>+B22</f>
        <v>1.9</v>
      </c>
      <c r="S22" s="28">
        <f t="shared" ref="S22:V25" si="4">+C22</f>
        <v>1.895</v>
      </c>
      <c r="T22" s="28">
        <f t="shared" si="4"/>
        <v>2.1349999999999998</v>
      </c>
      <c r="U22" s="28">
        <f t="shared" si="4"/>
        <v>2.1349999999999998</v>
      </c>
      <c r="V22" s="28">
        <f t="shared" si="4"/>
        <v>2.1349999999999998</v>
      </c>
      <c r="W22" s="28"/>
      <c r="X22" s="28"/>
      <c r="Y22" s="28"/>
      <c r="Z22" s="28"/>
      <c r="AA22" s="28"/>
      <c r="AB22" s="28"/>
      <c r="AC22" s="28"/>
      <c r="AD22" s="27">
        <f>SUM(R22:AC22)</f>
        <v>10.199999999999999</v>
      </c>
    </row>
    <row r="23" spans="1:30" x14ac:dyDescent="0.25">
      <c r="A23" s="15" t="str">
        <f t="shared" ref="A23:A25" si="5">+A12</f>
        <v>GENERAL</v>
      </c>
      <c r="B23" s="26">
        <f>INDEX('[1]ISE 210 b'!$AS$79:$BD$82,'CONSOLIDADO VENTAS'!$A80,'CONSOLIDADO VENTAS'!B$78)</f>
        <v>2.4359999999999999</v>
      </c>
      <c r="C23" s="26">
        <f>INDEX('[1]ISE 210 b'!$AS$79:$BD$82,'CONSOLIDADO VENTAS'!$A80,'CONSOLIDADO VENTAS'!C$78)</f>
        <v>2.6559999999999997</v>
      </c>
      <c r="D23" s="26">
        <f>INDEX('[1]ISE 210 b'!$AS$79:$BD$82,'CONSOLIDADO VENTAS'!$A80,'CONSOLIDADO VENTAS'!D$78)</f>
        <v>2.774</v>
      </c>
      <c r="E23" s="26">
        <f>INDEX('[1]ISE 210 b'!$AS$79:$BD$82,'CONSOLIDADO VENTAS'!$A80,'CONSOLIDADO VENTAS'!E$78)</f>
        <v>2.774</v>
      </c>
      <c r="F23" s="26">
        <f>INDEX('[1]ISE 210 b'!$AS$79:$BD$82,'CONSOLIDADO VENTAS'!$A80,'CONSOLIDADO VENTAS'!F$78)</f>
        <v>2.774</v>
      </c>
      <c r="G23" s="26"/>
      <c r="H23" s="26"/>
      <c r="I23" s="26"/>
      <c r="J23" s="26"/>
      <c r="K23" s="26"/>
      <c r="L23" s="26"/>
      <c r="M23" s="26"/>
      <c r="N23" s="27">
        <f t="shared" ref="N23:N25" si="6">SUM(B23:M23)</f>
        <v>13.414000000000001</v>
      </c>
      <c r="Q23" s="15" t="str">
        <f t="shared" ref="Q23:Q25" si="7">+A23</f>
        <v>GENERAL</v>
      </c>
      <c r="R23" s="28">
        <f>+B23</f>
        <v>2.4359999999999999</v>
      </c>
      <c r="S23" s="28">
        <f t="shared" si="4"/>
        <v>2.6559999999999997</v>
      </c>
      <c r="T23" s="28">
        <f t="shared" si="4"/>
        <v>2.774</v>
      </c>
      <c r="U23" s="28">
        <f t="shared" si="4"/>
        <v>2.774</v>
      </c>
      <c r="V23" s="28">
        <f t="shared" si="4"/>
        <v>2.774</v>
      </c>
      <c r="W23" s="28"/>
      <c r="X23" s="28"/>
      <c r="Y23" s="28"/>
      <c r="Z23" s="28"/>
      <c r="AA23" s="28"/>
      <c r="AB23" s="28"/>
      <c r="AC23" s="28"/>
      <c r="AD23" s="27">
        <f t="shared" ref="AD23:AD25" si="8">SUM(R23:AC23)</f>
        <v>13.414000000000001</v>
      </c>
    </row>
    <row r="24" spans="1:30" x14ac:dyDescent="0.25">
      <c r="A24" s="15" t="str">
        <f t="shared" si="5"/>
        <v>INDUSTRIAL</v>
      </c>
      <c r="B24" s="26">
        <f>INDEX('[1]ISE 210 b'!$AS$79:$BD$82,'CONSOLIDADO VENTAS'!$A81,'CONSOLIDADO VENTAS'!B$78)</f>
        <v>0</v>
      </c>
      <c r="C24" s="26">
        <f>INDEX('[1]ISE 210 b'!$AS$79:$BD$82,'CONSOLIDADO VENTAS'!$A81,'CONSOLIDADO VENTAS'!C$78)</f>
        <v>0</v>
      </c>
      <c r="D24" s="26">
        <f>INDEX('[1]ISE 210 b'!$AS$79:$BD$82,'CONSOLIDADO VENTAS'!$A81,'CONSOLIDADO VENTAS'!D$78)</f>
        <v>0</v>
      </c>
      <c r="E24" s="26">
        <f>INDEX('[1]ISE 210 b'!$AS$79:$BD$82,'CONSOLIDADO VENTAS'!$A81,'CONSOLIDADO VENTAS'!E$78)</f>
        <v>0</v>
      </c>
      <c r="F24" s="26">
        <f>INDEX('[1]ISE 210 b'!$AS$79:$BD$82,'CONSOLIDADO VENTAS'!$A81,'CONSOLIDADO VENTAS'!F$78)</f>
        <v>0</v>
      </c>
      <c r="G24" s="26"/>
      <c r="H24" s="26"/>
      <c r="I24" s="26"/>
      <c r="J24" s="26"/>
      <c r="K24" s="26"/>
      <c r="L24" s="26"/>
      <c r="M24" s="26"/>
      <c r="N24" s="27">
        <f t="shared" si="6"/>
        <v>0</v>
      </c>
      <c r="Q24" s="15" t="str">
        <f t="shared" si="7"/>
        <v>INDUSTRIAL</v>
      </c>
      <c r="R24" s="28">
        <f>+B24</f>
        <v>0</v>
      </c>
      <c r="S24" s="28">
        <f t="shared" si="4"/>
        <v>0</v>
      </c>
      <c r="T24" s="28">
        <f t="shared" si="4"/>
        <v>0</v>
      </c>
      <c r="U24" s="28">
        <f t="shared" si="4"/>
        <v>0</v>
      </c>
      <c r="V24" s="28">
        <f t="shared" si="4"/>
        <v>0</v>
      </c>
      <c r="W24" s="28"/>
      <c r="X24" s="28"/>
      <c r="Y24" s="28"/>
      <c r="Z24" s="28"/>
      <c r="AA24" s="28"/>
      <c r="AB24" s="28"/>
      <c r="AC24" s="28"/>
      <c r="AD24" s="27">
        <f t="shared" si="8"/>
        <v>0</v>
      </c>
    </row>
    <row r="25" spans="1:30" x14ac:dyDescent="0.25">
      <c r="A25" s="15" t="str">
        <f t="shared" si="5"/>
        <v>ALUMBRADO PUBLICO</v>
      </c>
      <c r="B25" s="26">
        <f>INDEX('[1]ISE 210 b'!$AS$79:$BD$82,'CONSOLIDADO VENTAS'!$A82,'CONSOLIDADO VENTAS'!B$78)</f>
        <v>5.1319999999999997</v>
      </c>
      <c r="C25" s="26">
        <f>INDEX('[1]ISE 210 b'!$AS$79:$BD$82,'CONSOLIDADO VENTAS'!$A82,'CONSOLIDADO VENTAS'!C$78)</f>
        <v>5.0979999999999999</v>
      </c>
      <c r="D25" s="26">
        <f>INDEX('[1]ISE 210 b'!$AS$79:$BD$82,'CONSOLIDADO VENTAS'!$A82,'CONSOLIDADO VENTAS'!D$78)</f>
        <v>5.1289999999999996</v>
      </c>
      <c r="E25" s="26">
        <f>INDEX('[1]ISE 210 b'!$AS$79:$BD$82,'CONSOLIDADO VENTAS'!$A82,'CONSOLIDADO VENTAS'!E$78)</f>
        <v>5.1289999999999996</v>
      </c>
      <c r="F25" s="26">
        <f>INDEX('[1]ISE 210 b'!$AS$79:$BD$82,'CONSOLIDADO VENTAS'!$A82,'CONSOLIDADO VENTAS'!F$78)</f>
        <v>5.1289999999999996</v>
      </c>
      <c r="G25" s="26"/>
      <c r="H25" s="26"/>
      <c r="I25" s="26"/>
      <c r="J25" s="26"/>
      <c r="K25" s="26"/>
      <c r="L25" s="26"/>
      <c r="M25" s="26"/>
      <c r="N25" s="27">
        <f t="shared" si="6"/>
        <v>25.616999999999997</v>
      </c>
      <c r="Q25" s="15" t="str">
        <f t="shared" si="7"/>
        <v>ALUMBRADO PUBLICO</v>
      </c>
      <c r="R25" s="28">
        <f>+B25</f>
        <v>5.1319999999999997</v>
      </c>
      <c r="S25" s="28">
        <f t="shared" si="4"/>
        <v>5.0979999999999999</v>
      </c>
      <c r="T25" s="28">
        <f t="shared" si="4"/>
        <v>5.1289999999999996</v>
      </c>
      <c r="U25" s="28">
        <f t="shared" si="4"/>
        <v>5.1289999999999996</v>
      </c>
      <c r="V25" s="28">
        <f t="shared" si="4"/>
        <v>5.1289999999999996</v>
      </c>
      <c r="W25" s="28"/>
      <c r="X25" s="28"/>
      <c r="Y25" s="28"/>
      <c r="Z25" s="28"/>
      <c r="AA25" s="28"/>
      <c r="AB25" s="28"/>
      <c r="AC25" s="28"/>
      <c r="AD25" s="27">
        <f t="shared" si="8"/>
        <v>25.616999999999997</v>
      </c>
    </row>
    <row r="26" spans="1:30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9"/>
      <c r="Q26" s="15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</row>
    <row r="27" spans="1:30" x14ac:dyDescent="0.25">
      <c r="A27" s="30" t="s">
        <v>28</v>
      </c>
      <c r="B27" s="31">
        <f>SUM(B22:B26)</f>
        <v>9.468</v>
      </c>
      <c r="C27" s="31">
        <f t="shared" ref="C27:F27" si="9">SUM(C22:C26)</f>
        <v>9.6490000000000009</v>
      </c>
      <c r="D27" s="31">
        <f t="shared" si="9"/>
        <v>10.038</v>
      </c>
      <c r="E27" s="31">
        <f t="shared" si="9"/>
        <v>10.038</v>
      </c>
      <c r="F27" s="31">
        <f t="shared" si="9"/>
        <v>10.038</v>
      </c>
      <c r="G27" s="31"/>
      <c r="H27" s="31"/>
      <c r="I27" s="31"/>
      <c r="J27" s="31"/>
      <c r="K27" s="31"/>
      <c r="L27" s="31"/>
      <c r="M27" s="31"/>
      <c r="N27" s="32">
        <f>SUM(B27:M27)</f>
        <v>49.230999999999995</v>
      </c>
      <c r="Q27" s="30" t="s">
        <v>28</v>
      </c>
      <c r="R27" s="33">
        <f>SUM(R22:R25)</f>
        <v>9.468</v>
      </c>
      <c r="S27" s="33">
        <f t="shared" ref="S27:V27" si="10">SUM(S22:S25)</f>
        <v>9.6490000000000009</v>
      </c>
      <c r="T27" s="33">
        <f t="shared" si="10"/>
        <v>10.038</v>
      </c>
      <c r="U27" s="33">
        <f t="shared" si="10"/>
        <v>10.038</v>
      </c>
      <c r="V27" s="33">
        <f t="shared" si="10"/>
        <v>10.038</v>
      </c>
      <c r="W27" s="33"/>
      <c r="X27" s="33"/>
      <c r="Y27" s="33"/>
      <c r="Z27" s="33"/>
      <c r="AA27" s="33"/>
      <c r="AB27" s="33"/>
      <c r="AC27" s="33"/>
      <c r="AD27" s="45">
        <f>SUM(R27:AC27)</f>
        <v>49.230999999999995</v>
      </c>
    </row>
    <row r="28" spans="1:30" x14ac:dyDescent="0.25">
      <c r="B28" s="1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3"/>
      <c r="R28" s="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3"/>
    </row>
    <row r="29" spans="1:30" x14ac:dyDescent="0.25">
      <c r="A29" s="6" t="s">
        <v>31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3"/>
      <c r="Q29" s="6" t="s">
        <v>31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5.5" x14ac:dyDescent="0.25">
      <c r="A31" s="36" t="s">
        <v>32</v>
      </c>
      <c r="B31" s="37" t="s">
        <v>33</v>
      </c>
      <c r="C31" s="37" t="s">
        <v>34</v>
      </c>
      <c r="D31" s="37" t="s">
        <v>35</v>
      </c>
      <c r="E31" s="37" t="s">
        <v>36</v>
      </c>
      <c r="F31" s="37" t="s">
        <v>37</v>
      </c>
      <c r="G31" s="37" t="s">
        <v>38</v>
      </c>
      <c r="H31" s="37" t="s">
        <v>14</v>
      </c>
      <c r="I31" s="37" t="s">
        <v>15</v>
      </c>
      <c r="J31" s="37" t="s">
        <v>16</v>
      </c>
      <c r="K31" s="37" t="s">
        <v>17</v>
      </c>
      <c r="L31" s="37" t="s">
        <v>18</v>
      </c>
      <c r="M31" s="37" t="s">
        <v>19</v>
      </c>
      <c r="N31" s="38" t="s">
        <v>39</v>
      </c>
      <c r="O31" s="13"/>
      <c r="Q31" s="36" t="s">
        <v>32</v>
      </c>
      <c r="R31" s="37" t="s">
        <v>33</v>
      </c>
      <c r="S31" s="9" t="s">
        <v>22</v>
      </c>
      <c r="T31" s="37" t="s">
        <v>35</v>
      </c>
      <c r="U31" s="37" t="s">
        <v>36</v>
      </c>
      <c r="V31" s="37" t="s">
        <v>37</v>
      </c>
      <c r="W31" s="37" t="s">
        <v>38</v>
      </c>
      <c r="X31" s="37" t="s">
        <v>14</v>
      </c>
      <c r="Y31" s="37" t="s">
        <v>15</v>
      </c>
      <c r="Z31" s="37" t="s">
        <v>16</v>
      </c>
      <c r="AA31" s="37" t="s">
        <v>17</v>
      </c>
      <c r="AB31" s="37" t="s">
        <v>18</v>
      </c>
      <c r="AC31" s="37" t="s">
        <v>19</v>
      </c>
      <c r="AD31" s="38" t="s">
        <v>39</v>
      </c>
    </row>
    <row r="32" spans="1:30" x14ac:dyDescent="0.25">
      <c r="A32" s="1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Q32" s="15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</row>
    <row r="33" spans="1:30" x14ac:dyDescent="0.25">
      <c r="A33" s="15" t="str">
        <f>+A22</f>
        <v>RESIDENCIAL</v>
      </c>
      <c r="B33" s="41">
        <f>(INDEX('[1]ISE 210 b'!$AS$84:$BD$87,'CONSOLIDADO VENTAS'!$A79,'CONSOLIDADO VENTAS'!B$78))/1000/0.87</f>
        <v>3.2758620689655173</v>
      </c>
      <c r="C33" s="41">
        <f>(INDEX('[1]ISE 210 b'!$AS$84:$BD$87,'CONSOLIDADO VENTAS'!$A79,'CONSOLIDADO VENTAS'!C$78))/1000/0.87</f>
        <v>3.2672413793103452</v>
      </c>
      <c r="D33" s="41">
        <f>(INDEX('[1]ISE 210 b'!$AS$84:$BD$87,'CONSOLIDADO VENTAS'!$A79,'CONSOLIDADO VENTAS'!D$78))/1000/0.87</f>
        <v>3.6810344827586206</v>
      </c>
      <c r="E33" s="41">
        <f>(INDEX('[1]ISE 210 b'!$AS$84:$BD$87,'CONSOLIDADO VENTAS'!$A79,'CONSOLIDADO VENTAS'!E$78))/1000/0.87</f>
        <v>3.6810344827586206</v>
      </c>
      <c r="F33" s="41">
        <f>(INDEX('[1]ISE 210 b'!$AS$84:$BD$87,'CONSOLIDADO VENTAS'!$A79,'CONSOLIDADO VENTAS'!F$78))/1000/0.87</f>
        <v>3.6810344827586206</v>
      </c>
      <c r="G33" s="41"/>
      <c r="H33" s="41"/>
      <c r="I33" s="41"/>
      <c r="J33" s="41"/>
      <c r="K33" s="41"/>
      <c r="L33" s="41"/>
      <c r="M33" s="41"/>
      <c r="N33" s="27">
        <f>SUM(B33:M33)</f>
        <v>17.586206896551726</v>
      </c>
      <c r="Q33" s="15" t="str">
        <f>+A33</f>
        <v>RESIDENCIAL</v>
      </c>
      <c r="R33" s="28">
        <f>+B33*0.87</f>
        <v>2.85</v>
      </c>
      <c r="S33" s="28">
        <f t="shared" ref="S33:V36" si="11">+C33*0.87</f>
        <v>2.8425000000000002</v>
      </c>
      <c r="T33" s="28">
        <f t="shared" si="11"/>
        <v>3.2024999999999997</v>
      </c>
      <c r="U33" s="28">
        <f t="shared" si="11"/>
        <v>3.2024999999999997</v>
      </c>
      <c r="V33" s="28">
        <f t="shared" si="11"/>
        <v>3.2024999999999997</v>
      </c>
      <c r="W33" s="28"/>
      <c r="X33" s="28"/>
      <c r="Y33" s="28"/>
      <c r="Z33" s="28"/>
      <c r="AA33" s="28"/>
      <c r="AB33" s="28"/>
      <c r="AC33" s="28"/>
      <c r="AD33" s="27">
        <f>SUM(R33:AC33)</f>
        <v>15.3</v>
      </c>
    </row>
    <row r="34" spans="1:30" x14ac:dyDescent="0.25">
      <c r="A34" s="15" t="str">
        <f t="shared" ref="A34:A36" si="12">+A23</f>
        <v>GENERAL</v>
      </c>
      <c r="B34" s="41">
        <f>(INDEX('[1]ISE 210 b'!$AS$84:$BD$87,'CONSOLIDADO VENTAS'!$A80,'CONSOLIDADO VENTAS'!B$78))/1000/0.87</f>
        <v>4.6620689655172418</v>
      </c>
      <c r="C34" s="41">
        <f>(INDEX('[1]ISE 210 b'!$AS$84:$BD$87,'CONSOLIDADO VENTAS'!$A80,'CONSOLIDADO VENTAS'!C$78))/1000/0.87</f>
        <v>5.1252873563218388</v>
      </c>
      <c r="D34" s="41">
        <f>(INDEX('[1]ISE 210 b'!$AS$84:$BD$87,'CONSOLIDADO VENTAS'!$A80,'CONSOLIDADO VENTAS'!D$78))/1000/0.87</f>
        <v>5.333333333333333</v>
      </c>
      <c r="E34" s="41">
        <f>(INDEX('[1]ISE 210 b'!$AS$84:$BD$87,'CONSOLIDADO VENTAS'!$A80,'CONSOLIDADO VENTAS'!E$78))/1000/0.87</f>
        <v>5.333333333333333</v>
      </c>
      <c r="F34" s="41">
        <f>(INDEX('[1]ISE 210 b'!$AS$84:$BD$87,'CONSOLIDADO VENTAS'!$A80,'CONSOLIDADO VENTAS'!F$78))/1000/0.87</f>
        <v>5.333333333333333</v>
      </c>
      <c r="G34" s="41"/>
      <c r="H34" s="41"/>
      <c r="I34" s="41"/>
      <c r="J34" s="41"/>
      <c r="K34" s="41"/>
      <c r="L34" s="41"/>
      <c r="M34" s="41"/>
      <c r="N34" s="27">
        <f t="shared" ref="N34:N36" si="13">SUM(B34:M34)</f>
        <v>25.787356321839077</v>
      </c>
      <c r="Q34" s="15" t="str">
        <f t="shared" ref="Q34:Q36" si="14">+A34</f>
        <v>GENERAL</v>
      </c>
      <c r="R34" s="28">
        <f t="shared" ref="R34:R36" si="15">+B34*0.87</f>
        <v>4.056</v>
      </c>
      <c r="S34" s="28">
        <f t="shared" si="11"/>
        <v>4.4589999999999996</v>
      </c>
      <c r="T34" s="28">
        <f t="shared" si="11"/>
        <v>4.6399999999999997</v>
      </c>
      <c r="U34" s="28">
        <f t="shared" si="11"/>
        <v>4.6399999999999997</v>
      </c>
      <c r="V34" s="28">
        <f t="shared" si="11"/>
        <v>4.6399999999999997</v>
      </c>
      <c r="W34" s="28"/>
      <c r="X34" s="28"/>
      <c r="Y34" s="28"/>
      <c r="Z34" s="28"/>
      <c r="AA34" s="28"/>
      <c r="AB34" s="28"/>
      <c r="AC34" s="28"/>
      <c r="AD34" s="27">
        <f t="shared" ref="AD34:AD36" si="16">SUM(R34:AC34)</f>
        <v>22.435000000000002</v>
      </c>
    </row>
    <row r="35" spans="1:30" x14ac:dyDescent="0.25">
      <c r="A35" s="15" t="str">
        <f t="shared" si="12"/>
        <v>INDUSTRIAL</v>
      </c>
      <c r="B35" s="41">
        <f>(INDEX('[1]ISE 210 b'!$AS$84:$BD$87,'CONSOLIDADO VENTAS'!$A81,'CONSOLIDADO VENTAS'!B$78))/1000/0.87</f>
        <v>0</v>
      </c>
      <c r="C35" s="41">
        <f>(INDEX('[1]ISE 210 b'!$AS$84:$BD$87,'CONSOLIDADO VENTAS'!$A81,'CONSOLIDADO VENTAS'!C$78))/1000/0.87</f>
        <v>0</v>
      </c>
      <c r="D35" s="41">
        <f>(INDEX('[1]ISE 210 b'!$AS$84:$BD$87,'CONSOLIDADO VENTAS'!$A81,'CONSOLIDADO VENTAS'!D$78))/1000/0.87</f>
        <v>0</v>
      </c>
      <c r="E35" s="41">
        <f>(INDEX('[1]ISE 210 b'!$AS$84:$BD$87,'CONSOLIDADO VENTAS'!$A81,'CONSOLIDADO VENTAS'!E$78))/1000/0.87</f>
        <v>0</v>
      </c>
      <c r="F35" s="41">
        <f>(INDEX('[1]ISE 210 b'!$AS$84:$BD$87,'CONSOLIDADO VENTAS'!$A81,'CONSOLIDADO VENTAS'!F$78))/1000/0.87</f>
        <v>0</v>
      </c>
      <c r="G35" s="41"/>
      <c r="H35" s="41"/>
      <c r="I35" s="41"/>
      <c r="J35" s="41"/>
      <c r="K35" s="41"/>
      <c r="L35" s="41"/>
      <c r="M35" s="41"/>
      <c r="N35" s="27">
        <f t="shared" si="13"/>
        <v>0</v>
      </c>
      <c r="Q35" s="15" t="str">
        <f t="shared" si="14"/>
        <v>INDUSTRIAL</v>
      </c>
      <c r="R35" s="28">
        <f t="shared" si="15"/>
        <v>0</v>
      </c>
      <c r="S35" s="28">
        <f t="shared" si="11"/>
        <v>0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/>
      <c r="X35" s="28"/>
      <c r="Y35" s="28"/>
      <c r="Z35" s="28"/>
      <c r="AA35" s="28"/>
      <c r="AB35" s="28"/>
      <c r="AC35" s="28"/>
      <c r="AD35" s="27">
        <f t="shared" si="16"/>
        <v>0</v>
      </c>
    </row>
    <row r="36" spans="1:30" x14ac:dyDescent="0.25">
      <c r="A36" s="15" t="str">
        <f t="shared" si="12"/>
        <v>ALUMBRADO PUBLICO</v>
      </c>
      <c r="B36" s="41">
        <f>(INDEX('[1]ISE 210 b'!$AS$84:$BD$87,'CONSOLIDADO VENTAS'!$A82,'CONSOLIDADO VENTAS'!B$78))/1000/0.87</f>
        <v>8.8482758620689665</v>
      </c>
      <c r="C36" s="41">
        <f>(INDEX('[1]ISE 210 b'!$AS$84:$BD$87,'CONSOLIDADO VENTAS'!$A82,'CONSOLIDADO VENTAS'!C$78))/1000/0.87</f>
        <v>8.7896551724137932</v>
      </c>
      <c r="D36" s="41">
        <f>(INDEX('[1]ISE 210 b'!$AS$84:$BD$87,'CONSOLIDADO VENTAS'!$A82,'CONSOLIDADO VENTAS'!D$78))/1000/0.87</f>
        <v>8.8431034482758619</v>
      </c>
      <c r="E36" s="41">
        <f>(INDEX('[1]ISE 210 b'!$AS$84:$BD$87,'CONSOLIDADO VENTAS'!$A82,'CONSOLIDADO VENTAS'!E$78))/1000/0.87</f>
        <v>8.8431034482758619</v>
      </c>
      <c r="F36" s="41">
        <f>(INDEX('[1]ISE 210 b'!$AS$84:$BD$87,'CONSOLIDADO VENTAS'!$A82,'CONSOLIDADO VENTAS'!F$78))/1000/0.87</f>
        <v>8.8431034482758619</v>
      </c>
      <c r="G36" s="41"/>
      <c r="H36" s="41"/>
      <c r="I36" s="41"/>
      <c r="J36" s="41"/>
      <c r="K36" s="41"/>
      <c r="L36" s="41"/>
      <c r="M36" s="41"/>
      <c r="N36" s="27">
        <f t="shared" si="13"/>
        <v>44.167241379310347</v>
      </c>
      <c r="Q36" s="15" t="str">
        <f t="shared" si="14"/>
        <v>ALUMBRADO PUBLICO</v>
      </c>
      <c r="R36" s="28">
        <f t="shared" si="15"/>
        <v>7.6980000000000013</v>
      </c>
      <c r="S36" s="28">
        <f t="shared" si="11"/>
        <v>7.6470000000000002</v>
      </c>
      <c r="T36" s="28">
        <f t="shared" si="11"/>
        <v>7.6935000000000002</v>
      </c>
      <c r="U36" s="28">
        <f t="shared" si="11"/>
        <v>7.6935000000000002</v>
      </c>
      <c r="V36" s="28">
        <f t="shared" si="11"/>
        <v>7.6935000000000002</v>
      </c>
      <c r="W36" s="28"/>
      <c r="X36" s="28"/>
      <c r="Y36" s="28"/>
      <c r="Z36" s="28"/>
      <c r="AA36" s="28"/>
      <c r="AB36" s="28"/>
      <c r="AC36" s="28"/>
      <c r="AD36" s="27">
        <f t="shared" si="16"/>
        <v>38.4255</v>
      </c>
    </row>
    <row r="37" spans="1:30" x14ac:dyDescent="0.25">
      <c r="A37" s="1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29"/>
      <c r="Q37" s="15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7"/>
    </row>
    <row r="38" spans="1:30" x14ac:dyDescent="0.25">
      <c r="A38" s="30" t="s">
        <v>28</v>
      </c>
      <c r="B38" s="33">
        <f>SUM(B33:B37)</f>
        <v>16.786206896551725</v>
      </c>
      <c r="C38" s="33">
        <f t="shared" ref="C38:F38" si="17">SUM(C33:C37)</f>
        <v>17.182183908045978</v>
      </c>
      <c r="D38" s="33">
        <f t="shared" si="17"/>
        <v>17.857471264367817</v>
      </c>
      <c r="E38" s="33">
        <f t="shared" si="17"/>
        <v>17.857471264367817</v>
      </c>
      <c r="F38" s="33">
        <f t="shared" si="17"/>
        <v>17.857471264367817</v>
      </c>
      <c r="G38" s="33"/>
      <c r="H38" s="33"/>
      <c r="I38" s="33"/>
      <c r="J38" s="33"/>
      <c r="K38" s="33"/>
      <c r="L38" s="33"/>
      <c r="M38" s="33"/>
      <c r="N38" s="32">
        <f>SUM(B38:M38)</f>
        <v>87.540804597701154</v>
      </c>
      <c r="Q38" s="30" t="s">
        <v>28</v>
      </c>
      <c r="R38" s="33">
        <f>+SUM(R33:R36)</f>
        <v>14.604000000000003</v>
      </c>
      <c r="S38" s="33">
        <f>+SUM(S33:S36)</f>
        <v>14.948499999999999</v>
      </c>
      <c r="T38" s="33">
        <f t="shared" ref="T38:V38" si="18">+SUM(T33:T36)</f>
        <v>15.536</v>
      </c>
      <c r="U38" s="33">
        <f t="shared" si="18"/>
        <v>15.536</v>
      </c>
      <c r="V38" s="33">
        <f t="shared" si="18"/>
        <v>15.536</v>
      </c>
      <c r="W38" s="33"/>
      <c r="X38" s="33"/>
      <c r="Y38" s="33"/>
      <c r="Z38" s="33"/>
      <c r="AA38" s="33"/>
      <c r="AB38" s="33"/>
      <c r="AC38" s="33"/>
      <c r="AD38" s="45">
        <f>SUM(R38:AC38)</f>
        <v>76.160499999999999</v>
      </c>
    </row>
    <row r="39" spans="1:30" x14ac:dyDescent="0.25"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V39" s="44"/>
      <c r="AB39" s="7"/>
    </row>
    <row r="40" spans="1:30" x14ac:dyDescent="0.25">
      <c r="A40" s="6" t="s">
        <v>40</v>
      </c>
      <c r="L40" s="7"/>
      <c r="Q40" s="6" t="s">
        <v>40</v>
      </c>
      <c r="AB40" s="7"/>
    </row>
    <row r="41" spans="1:30" x14ac:dyDescent="0.25">
      <c r="L41" s="7"/>
      <c r="AB41" s="7"/>
    </row>
    <row r="42" spans="1:30" ht="25.5" x14ac:dyDescent="0.25">
      <c r="A42" s="36" t="s">
        <v>32</v>
      </c>
      <c r="B42" s="37" t="s">
        <v>33</v>
      </c>
      <c r="C42" s="37" t="s">
        <v>34</v>
      </c>
      <c r="D42" s="37" t="s">
        <v>35</v>
      </c>
      <c r="E42" s="37" t="s">
        <v>36</v>
      </c>
      <c r="F42" s="37" t="s">
        <v>37</v>
      </c>
      <c r="G42" s="37" t="s">
        <v>38</v>
      </c>
      <c r="H42" s="37" t="s">
        <v>14</v>
      </c>
      <c r="I42" s="37" t="s">
        <v>15</v>
      </c>
      <c r="J42" s="37" t="s">
        <v>16</v>
      </c>
      <c r="K42" s="37" t="s">
        <v>17</v>
      </c>
      <c r="L42" s="37" t="s">
        <v>18</v>
      </c>
      <c r="M42" s="37" t="s">
        <v>19</v>
      </c>
      <c r="N42" s="38" t="s">
        <v>39</v>
      </c>
      <c r="O42" s="13"/>
      <c r="Q42" s="36" t="s">
        <v>32</v>
      </c>
      <c r="R42" s="37" t="s">
        <v>33</v>
      </c>
      <c r="S42" s="37" t="s">
        <v>34</v>
      </c>
      <c r="T42" s="37" t="s">
        <v>35</v>
      </c>
      <c r="U42" s="37" t="s">
        <v>36</v>
      </c>
      <c r="V42" s="37" t="s">
        <v>37</v>
      </c>
      <c r="W42" s="37" t="s">
        <v>38</v>
      </c>
      <c r="X42" s="37" t="s">
        <v>14</v>
      </c>
      <c r="Y42" s="37" t="s">
        <v>15</v>
      </c>
      <c r="Z42" s="37" t="s">
        <v>16</v>
      </c>
      <c r="AA42" s="37" t="s">
        <v>17</v>
      </c>
      <c r="AB42" s="37" t="s">
        <v>18</v>
      </c>
      <c r="AC42" s="37" t="s">
        <v>19</v>
      </c>
      <c r="AD42" s="38" t="s">
        <v>39</v>
      </c>
    </row>
    <row r="43" spans="1:30" x14ac:dyDescent="0.25">
      <c r="A43" s="1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Q43" s="15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</row>
    <row r="44" spans="1:30" x14ac:dyDescent="0.25">
      <c r="A44" s="15" t="str">
        <f>+A33</f>
        <v>RESIDENCIAL</v>
      </c>
      <c r="B44" s="41">
        <f>+B33/B$74</f>
        <v>0.4706698374950456</v>
      </c>
      <c r="C44" s="41">
        <f>+C33/C$74</f>
        <v>0.46943123265953235</v>
      </c>
      <c r="D44" s="41">
        <f t="shared" ref="D44:F47" si="19">+D33/D$74</f>
        <v>0.52888426476416961</v>
      </c>
      <c r="E44" s="41">
        <f t="shared" si="19"/>
        <v>0.52888426476416961</v>
      </c>
      <c r="F44" s="41">
        <f t="shared" si="19"/>
        <v>0.52888426476416961</v>
      </c>
      <c r="G44" s="41"/>
      <c r="H44" s="41"/>
      <c r="I44" s="41"/>
      <c r="J44" s="41"/>
      <c r="K44" s="41"/>
      <c r="L44" s="41"/>
      <c r="M44" s="41"/>
      <c r="N44" s="27">
        <f>SUM(B44:M44)</f>
        <v>2.5267538644470866</v>
      </c>
      <c r="Q44" s="15" t="str">
        <f>+A44</f>
        <v>RESIDENCIAL</v>
      </c>
      <c r="R44" s="41">
        <f>+R33/$R$74</f>
        <v>0.40948275862068967</v>
      </c>
      <c r="S44" s="41">
        <f>+S33/$S$74</f>
        <v>0.40840517241379315</v>
      </c>
      <c r="T44" s="41">
        <f>+T33/$T$74</f>
        <v>0.46012931034482757</v>
      </c>
      <c r="U44" s="41">
        <f t="shared" ref="U44:V47" si="20">+U33/U$74</f>
        <v>0.46012931034482757</v>
      </c>
      <c r="V44" s="41">
        <f t="shared" si="20"/>
        <v>0.46012931034482757</v>
      </c>
      <c r="W44" s="41"/>
      <c r="X44" s="41"/>
      <c r="Y44" s="41"/>
      <c r="Z44" s="41"/>
      <c r="AA44" s="41"/>
      <c r="AB44" s="41"/>
      <c r="AC44" s="41"/>
      <c r="AD44" s="27">
        <f>SUM(R44:AC44)</f>
        <v>2.1982758620689657</v>
      </c>
    </row>
    <row r="45" spans="1:30" x14ac:dyDescent="0.25">
      <c r="A45" s="15" t="str">
        <f t="shared" ref="A45:A47" si="21">+A34</f>
        <v>GENERAL</v>
      </c>
      <c r="B45" s="41">
        <f t="shared" ref="B45:C47" si="22">+B34/B$74</f>
        <v>0.66983749504558077</v>
      </c>
      <c r="C45" s="41">
        <f t="shared" si="22"/>
        <v>0.73639186154049407</v>
      </c>
      <c r="D45" s="41">
        <f t="shared" si="19"/>
        <v>0.76628352490421447</v>
      </c>
      <c r="E45" s="41">
        <f t="shared" si="19"/>
        <v>0.76628352490421447</v>
      </c>
      <c r="F45" s="41">
        <f t="shared" si="19"/>
        <v>0.76628352490421447</v>
      </c>
      <c r="G45" s="41"/>
      <c r="H45" s="41"/>
      <c r="I45" s="41"/>
      <c r="J45" s="41"/>
      <c r="K45" s="41"/>
      <c r="L45" s="41"/>
      <c r="M45" s="41"/>
      <c r="N45" s="27">
        <f t="shared" ref="N45:N47" si="23">SUM(B45:M45)</f>
        <v>3.7050799312987182</v>
      </c>
      <c r="Q45" s="15" t="str">
        <f t="shared" ref="Q45:Q47" si="24">+A45</f>
        <v>GENERAL</v>
      </c>
      <c r="R45" s="41">
        <f>+R34/$R$74</f>
        <v>0.58275862068965523</v>
      </c>
      <c r="S45" s="41">
        <f>+S34/$S$74</f>
        <v>0.64066091954022986</v>
      </c>
      <c r="T45" s="41">
        <f>+T34/$T$74</f>
        <v>0.66666666666666663</v>
      </c>
      <c r="U45" s="41">
        <f t="shared" si="20"/>
        <v>0.66666666666666663</v>
      </c>
      <c r="V45" s="41">
        <f t="shared" si="20"/>
        <v>0.66666666666666663</v>
      </c>
      <c r="W45" s="41"/>
      <c r="X45" s="41"/>
      <c r="Y45" s="41"/>
      <c r="Z45" s="41"/>
      <c r="AA45" s="41"/>
      <c r="AB45" s="41"/>
      <c r="AC45" s="41"/>
      <c r="AD45" s="27">
        <f t="shared" ref="AD45:AD47" si="25">SUM(R45:AC45)</f>
        <v>3.2234195402298846</v>
      </c>
    </row>
    <row r="46" spans="1:30" x14ac:dyDescent="0.25">
      <c r="A46" s="15" t="str">
        <f t="shared" si="21"/>
        <v>INDUSTRIAL</v>
      </c>
      <c r="B46" s="41">
        <f t="shared" si="22"/>
        <v>0</v>
      </c>
      <c r="C46" s="41">
        <f t="shared" si="22"/>
        <v>0</v>
      </c>
      <c r="D46" s="41">
        <f t="shared" si="19"/>
        <v>0</v>
      </c>
      <c r="E46" s="41">
        <f t="shared" si="19"/>
        <v>0</v>
      </c>
      <c r="F46" s="41">
        <f t="shared" si="19"/>
        <v>0</v>
      </c>
      <c r="G46" s="41"/>
      <c r="H46" s="41"/>
      <c r="I46" s="41"/>
      <c r="J46" s="41"/>
      <c r="K46" s="41"/>
      <c r="L46" s="41"/>
      <c r="M46" s="41"/>
      <c r="N46" s="27">
        <f t="shared" si="23"/>
        <v>0</v>
      </c>
      <c r="Q46" s="15" t="str">
        <f t="shared" si="24"/>
        <v>INDUSTRIAL</v>
      </c>
      <c r="R46" s="41">
        <f>+R35/$R$74</f>
        <v>0</v>
      </c>
      <c r="S46" s="41">
        <f>+S35/$S$74</f>
        <v>0</v>
      </c>
      <c r="T46" s="41">
        <f>+T35/$T$74</f>
        <v>0</v>
      </c>
      <c r="U46" s="41">
        <f t="shared" si="20"/>
        <v>0</v>
      </c>
      <c r="V46" s="41">
        <f t="shared" si="20"/>
        <v>0</v>
      </c>
      <c r="W46" s="41"/>
      <c r="X46" s="41"/>
      <c r="Y46" s="41"/>
      <c r="Z46" s="41"/>
      <c r="AA46" s="41"/>
      <c r="AB46" s="41"/>
      <c r="AC46" s="41"/>
      <c r="AD46" s="27">
        <f t="shared" si="25"/>
        <v>0</v>
      </c>
    </row>
    <row r="47" spans="1:30" x14ac:dyDescent="0.25">
      <c r="A47" s="15" t="str">
        <f t="shared" si="21"/>
        <v>ALUMBRADO PUBLICO</v>
      </c>
      <c r="B47" s="41">
        <f t="shared" si="22"/>
        <v>1.2713040031708285</v>
      </c>
      <c r="C47" s="41">
        <f t="shared" si="22"/>
        <v>1.2628814902893382</v>
      </c>
      <c r="D47" s="41">
        <f t="shared" si="19"/>
        <v>1.2705608402695203</v>
      </c>
      <c r="E47" s="41">
        <f t="shared" si="19"/>
        <v>1.2705608402695203</v>
      </c>
      <c r="F47" s="41">
        <f t="shared" si="19"/>
        <v>1.2705608402695203</v>
      </c>
      <c r="G47" s="41"/>
      <c r="H47" s="41"/>
      <c r="I47" s="41"/>
      <c r="J47" s="41"/>
      <c r="K47" s="41"/>
      <c r="L47" s="41"/>
      <c r="M47" s="41"/>
      <c r="N47" s="27">
        <f t="shared" si="23"/>
        <v>6.3458680142687278</v>
      </c>
      <c r="Q47" s="15" t="str">
        <f t="shared" si="24"/>
        <v>ALUMBRADO PUBLICO</v>
      </c>
      <c r="R47" s="41">
        <f>+R36/$R$74</f>
        <v>1.1060344827586208</v>
      </c>
      <c r="S47" s="41">
        <f>+S36/$S$74</f>
        <v>1.0987068965517242</v>
      </c>
      <c r="T47" s="41">
        <f>+T36/$T$74</f>
        <v>1.1053879310344827</v>
      </c>
      <c r="U47" s="41">
        <f t="shared" si="20"/>
        <v>1.1053879310344827</v>
      </c>
      <c r="V47" s="41">
        <f t="shared" si="20"/>
        <v>1.1053879310344827</v>
      </c>
      <c r="W47" s="41"/>
      <c r="X47" s="41"/>
      <c r="Y47" s="41"/>
      <c r="Z47" s="41"/>
      <c r="AA47" s="41"/>
      <c r="AB47" s="41"/>
      <c r="AC47" s="41"/>
      <c r="AD47" s="27">
        <f t="shared" si="25"/>
        <v>5.5209051724137934</v>
      </c>
    </row>
    <row r="48" spans="1:30" x14ac:dyDescent="0.25">
      <c r="A48" s="1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29"/>
      <c r="Q48" s="15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9"/>
    </row>
    <row r="49" spans="1:30" x14ac:dyDescent="0.25">
      <c r="A49" s="30" t="s">
        <v>28</v>
      </c>
      <c r="B49" s="33">
        <f>SUM(B44:B48)</f>
        <v>2.4118113357114548</v>
      </c>
      <c r="C49" s="33">
        <f t="shared" ref="C49:F49" si="26">SUM(C44:C48)</f>
        <v>2.4687045844893647</v>
      </c>
      <c r="D49" s="33">
        <f t="shared" si="26"/>
        <v>2.5657286299379045</v>
      </c>
      <c r="E49" s="33">
        <f t="shared" si="26"/>
        <v>2.5657286299379045</v>
      </c>
      <c r="F49" s="33">
        <f t="shared" si="26"/>
        <v>2.5657286299379045</v>
      </c>
      <c r="G49" s="33"/>
      <c r="H49" s="33"/>
      <c r="I49" s="33"/>
      <c r="J49" s="33"/>
      <c r="K49" s="33"/>
      <c r="L49" s="33"/>
      <c r="M49" s="33"/>
      <c r="N49" s="32">
        <f>SUM(B49:M49)</f>
        <v>12.577701810014533</v>
      </c>
      <c r="Q49" s="30" t="s">
        <v>28</v>
      </c>
      <c r="R49" s="33">
        <f>SUM(R44:R47)</f>
        <v>2.0982758620689657</v>
      </c>
      <c r="S49" s="33">
        <f>SUM(S44:S47)</f>
        <v>2.1477729885057473</v>
      </c>
      <c r="T49" s="33">
        <f t="shared" ref="T49:V49" si="27">SUM(T44:T47)</f>
        <v>2.2321839080459771</v>
      </c>
      <c r="U49" s="33">
        <f t="shared" si="27"/>
        <v>2.2321839080459771</v>
      </c>
      <c r="V49" s="33">
        <f t="shared" si="27"/>
        <v>2.2321839080459771</v>
      </c>
      <c r="W49" s="33"/>
      <c r="X49" s="33"/>
      <c r="Y49" s="33"/>
      <c r="Z49" s="33"/>
      <c r="AA49" s="33"/>
      <c r="AB49" s="33"/>
      <c r="AC49" s="33"/>
      <c r="AD49" s="32">
        <f>SUM(R49:AC49)</f>
        <v>10.942600574712644</v>
      </c>
    </row>
    <row r="50" spans="1:30" x14ac:dyDescent="0.25">
      <c r="L50" s="7"/>
      <c r="AB50" s="7"/>
    </row>
    <row r="51" spans="1:30" x14ac:dyDescent="0.25">
      <c r="A51" s="6" t="s">
        <v>41</v>
      </c>
      <c r="L51" s="7"/>
      <c r="Q51" s="6" t="s">
        <v>41</v>
      </c>
      <c r="AB51" s="7"/>
    </row>
    <row r="52" spans="1:30" x14ac:dyDescent="0.25">
      <c r="L52" s="7"/>
      <c r="AB52" s="7"/>
    </row>
    <row r="53" spans="1:30" ht="25.5" x14ac:dyDescent="0.25">
      <c r="A53" s="36" t="s">
        <v>32</v>
      </c>
      <c r="B53" s="37" t="s">
        <v>33</v>
      </c>
      <c r="C53" s="37" t="s">
        <v>34</v>
      </c>
      <c r="D53" s="37" t="s">
        <v>35</v>
      </c>
      <c r="E53" s="37" t="s">
        <v>36</v>
      </c>
      <c r="F53" s="37" t="s">
        <v>37</v>
      </c>
      <c r="G53" s="37" t="s">
        <v>38</v>
      </c>
      <c r="H53" s="37" t="s">
        <v>14</v>
      </c>
      <c r="I53" s="37" t="s">
        <v>15</v>
      </c>
      <c r="J53" s="37" t="s">
        <v>16</v>
      </c>
      <c r="K53" s="37" t="s">
        <v>17</v>
      </c>
      <c r="L53" s="37" t="s">
        <v>18</v>
      </c>
      <c r="M53" s="37" t="s">
        <v>19</v>
      </c>
      <c r="N53" s="38" t="s">
        <v>39</v>
      </c>
      <c r="O53" s="13"/>
      <c r="Q53" s="36" t="s">
        <v>32</v>
      </c>
      <c r="R53" s="37" t="s">
        <v>33</v>
      </c>
      <c r="S53" s="37" t="s">
        <v>34</v>
      </c>
      <c r="T53" s="37" t="s">
        <v>35</v>
      </c>
      <c r="U53" s="37" t="s">
        <v>36</v>
      </c>
      <c r="V53" s="37" t="s">
        <v>37</v>
      </c>
      <c r="W53" s="37" t="s">
        <v>38</v>
      </c>
      <c r="X53" s="37" t="s">
        <v>14</v>
      </c>
      <c r="Y53" s="37" t="s">
        <v>15</v>
      </c>
      <c r="Z53" s="37" t="s">
        <v>16</v>
      </c>
      <c r="AA53" s="37" t="s">
        <v>17</v>
      </c>
      <c r="AB53" s="37" t="s">
        <v>18</v>
      </c>
      <c r="AC53" s="37" t="s">
        <v>19</v>
      </c>
      <c r="AD53" s="38" t="s">
        <v>39</v>
      </c>
    </row>
    <row r="54" spans="1:30" x14ac:dyDescent="0.25">
      <c r="A54" s="1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Q54" s="15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</row>
    <row r="55" spans="1:30" x14ac:dyDescent="0.25">
      <c r="A55" s="15" t="str">
        <f>+A44</f>
        <v>RESIDENCIAL</v>
      </c>
      <c r="B55" s="41">
        <f>+B33/B22*100</f>
        <v>172.41379310344828</v>
      </c>
      <c r="C55" s="41">
        <f>+C33/C22*100</f>
        <v>172.41379310344828</v>
      </c>
      <c r="D55" s="41">
        <f t="shared" ref="B55:N60" si="28">+D33/D22*100</f>
        <v>172.41379310344828</v>
      </c>
      <c r="E55" s="41">
        <f t="shared" si="28"/>
        <v>172.41379310344828</v>
      </c>
      <c r="F55" s="41">
        <f t="shared" si="28"/>
        <v>172.41379310344828</v>
      </c>
      <c r="G55" s="41"/>
      <c r="H55" s="41"/>
      <c r="I55" s="41"/>
      <c r="J55" s="41"/>
      <c r="K55" s="41"/>
      <c r="L55" s="41"/>
      <c r="M55" s="41"/>
      <c r="N55" s="27">
        <f>+N33/N22*100</f>
        <v>172.41379310344831</v>
      </c>
      <c r="Q55" s="15" t="str">
        <f>+A55</f>
        <v>RESIDENCIAL</v>
      </c>
      <c r="R55" s="41">
        <f>+R33/R22*100</f>
        <v>150.00000000000003</v>
      </c>
      <c r="S55" s="41">
        <f>+S33/S22*100</f>
        <v>150.00000000000003</v>
      </c>
      <c r="T55" s="41">
        <f>+T33/T22*100</f>
        <v>150</v>
      </c>
      <c r="U55" s="41">
        <f>+U33/U22*100</f>
        <v>150</v>
      </c>
      <c r="V55" s="41">
        <f t="shared" ref="V55:AD55" si="29">+V33/V22*100</f>
        <v>150</v>
      </c>
      <c r="W55" s="41"/>
      <c r="X55" s="41"/>
      <c r="Y55" s="41"/>
      <c r="Z55" s="41"/>
      <c r="AA55" s="41"/>
      <c r="AB55" s="41"/>
      <c r="AC55" s="41"/>
      <c r="AD55" s="27">
        <f t="shared" si="29"/>
        <v>150.00000000000003</v>
      </c>
    </row>
    <row r="56" spans="1:30" x14ac:dyDescent="0.25">
      <c r="A56" s="15" t="str">
        <f t="shared" ref="A56:A58" si="30">+A45</f>
        <v>GENERAL</v>
      </c>
      <c r="B56" s="41">
        <f t="shared" ref="B56:C58" si="31">+B34/B23*100</f>
        <v>191.38214144159448</v>
      </c>
      <c r="C56" s="41">
        <f t="shared" si="31"/>
        <v>192.97015648802108</v>
      </c>
      <c r="D56" s="41">
        <f t="shared" si="28"/>
        <v>192.26147560682529</v>
      </c>
      <c r="E56" s="41">
        <f t="shared" si="28"/>
        <v>192.26147560682529</v>
      </c>
      <c r="F56" s="41">
        <f t="shared" si="28"/>
        <v>192.26147560682529</v>
      </c>
      <c r="G56" s="41"/>
      <c r="H56" s="41"/>
      <c r="I56" s="41"/>
      <c r="J56" s="41"/>
      <c r="K56" s="41"/>
      <c r="L56" s="41"/>
      <c r="M56" s="41"/>
      <c r="N56" s="27">
        <f t="shared" si="28"/>
        <v>192.24210766243533</v>
      </c>
      <c r="Q56" s="15" t="str">
        <f t="shared" ref="Q56:Q58" si="32">+A56</f>
        <v>GENERAL</v>
      </c>
      <c r="R56" s="41">
        <f t="shared" ref="R56:AD58" si="33">+R34/R23*100</f>
        <v>166.50246305418719</v>
      </c>
      <c r="S56" s="41">
        <f t="shared" si="33"/>
        <v>167.88403614457832</v>
      </c>
      <c r="T56" s="41">
        <f t="shared" si="33"/>
        <v>167.267483777938</v>
      </c>
      <c r="U56" s="41">
        <f t="shared" si="33"/>
        <v>167.267483777938</v>
      </c>
      <c r="V56" s="41">
        <f t="shared" si="33"/>
        <v>167.267483777938</v>
      </c>
      <c r="W56" s="41"/>
      <c r="X56" s="41"/>
      <c r="Y56" s="41"/>
      <c r="Z56" s="41"/>
      <c r="AA56" s="41"/>
      <c r="AB56" s="41"/>
      <c r="AC56" s="41"/>
      <c r="AD56" s="27">
        <f t="shared" si="33"/>
        <v>167.25063366631875</v>
      </c>
    </row>
    <row r="57" spans="1:30" x14ac:dyDescent="0.25">
      <c r="A57" s="15" t="str">
        <f t="shared" si="30"/>
        <v>INDUSTRIAL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27"/>
      <c r="Q57" s="15" t="str">
        <f t="shared" si="32"/>
        <v>INDUSTRIAL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27"/>
    </row>
    <row r="58" spans="1:30" x14ac:dyDescent="0.25">
      <c r="A58" s="15" t="str">
        <f t="shared" si="30"/>
        <v>ALUMBRADO PUBLICO</v>
      </c>
      <c r="B58" s="41">
        <f t="shared" si="31"/>
        <v>172.41379310344831</v>
      </c>
      <c r="C58" s="41">
        <f t="shared" si="31"/>
        <v>172.41379310344828</v>
      </c>
      <c r="D58" s="41">
        <f t="shared" si="28"/>
        <v>172.41379310344828</v>
      </c>
      <c r="E58" s="41">
        <f t="shared" si="28"/>
        <v>172.41379310344828</v>
      </c>
      <c r="F58" s="41">
        <f t="shared" si="28"/>
        <v>172.41379310344828</v>
      </c>
      <c r="G58" s="41"/>
      <c r="H58" s="41"/>
      <c r="I58" s="41"/>
      <c r="J58" s="41"/>
      <c r="K58" s="41"/>
      <c r="L58" s="41"/>
      <c r="M58" s="41"/>
      <c r="N58" s="27">
        <f t="shared" si="28"/>
        <v>172.41379310344831</v>
      </c>
      <c r="Q58" s="15" t="str">
        <f t="shared" si="32"/>
        <v>ALUMBRADO PUBLICO</v>
      </c>
      <c r="R58" s="41">
        <f t="shared" si="33"/>
        <v>150.00000000000006</v>
      </c>
      <c r="S58" s="41">
        <f t="shared" si="33"/>
        <v>150</v>
      </c>
      <c r="T58" s="41">
        <f t="shared" si="33"/>
        <v>150.00000000000003</v>
      </c>
      <c r="U58" s="41">
        <f t="shared" si="33"/>
        <v>150.00000000000003</v>
      </c>
      <c r="V58" s="41">
        <f t="shared" si="33"/>
        <v>150.00000000000003</v>
      </c>
      <c r="W58" s="41"/>
      <c r="X58" s="41"/>
      <c r="Y58" s="41"/>
      <c r="Z58" s="41"/>
      <c r="AA58" s="41"/>
      <c r="AB58" s="41"/>
      <c r="AC58" s="41"/>
      <c r="AD58" s="27">
        <f t="shared" si="33"/>
        <v>150.00000000000003</v>
      </c>
    </row>
    <row r="59" spans="1:30" x14ac:dyDescent="0.25">
      <c r="A59" s="1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27"/>
      <c r="Q59" s="15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27"/>
    </row>
    <row r="60" spans="1:30" x14ac:dyDescent="0.25">
      <c r="A60" s="30" t="s">
        <v>28</v>
      </c>
      <c r="B60" s="45">
        <f t="shared" si="28"/>
        <v>177.29411593316144</v>
      </c>
      <c r="C60" s="45">
        <f t="shared" si="28"/>
        <v>178.07217232921522</v>
      </c>
      <c r="D60" s="45">
        <f t="shared" si="28"/>
        <v>177.89869759282541</v>
      </c>
      <c r="E60" s="45">
        <f t="shared" si="28"/>
        <v>177.89869759282541</v>
      </c>
      <c r="F60" s="45">
        <f t="shared" si="28"/>
        <v>177.89869759282541</v>
      </c>
      <c r="G60" s="45"/>
      <c r="H60" s="45"/>
      <c r="I60" s="45"/>
      <c r="J60" s="45"/>
      <c r="K60" s="45"/>
      <c r="L60" s="45"/>
      <c r="M60" s="45"/>
      <c r="N60" s="45">
        <f t="shared" si="28"/>
        <v>177.81642582458443</v>
      </c>
      <c r="Q60" s="30" t="s">
        <v>28</v>
      </c>
      <c r="R60" s="46">
        <f t="shared" ref="R60:AD60" si="34">+R38/R27*100</f>
        <v>154.24588086185048</v>
      </c>
      <c r="S60" s="46">
        <f t="shared" si="34"/>
        <v>154.92278992641721</v>
      </c>
      <c r="T60" s="46">
        <f t="shared" si="34"/>
        <v>154.77186690575812</v>
      </c>
      <c r="U60" s="46">
        <f t="shared" si="34"/>
        <v>154.77186690575812</v>
      </c>
      <c r="V60" s="46">
        <f t="shared" si="34"/>
        <v>154.77186690575812</v>
      </c>
      <c r="W60" s="46"/>
      <c r="X60" s="46"/>
      <c r="Y60" s="46"/>
      <c r="Z60" s="46"/>
      <c r="AA60" s="46"/>
      <c r="AB60" s="46"/>
      <c r="AC60" s="46"/>
      <c r="AD60" s="45">
        <f t="shared" si="34"/>
        <v>154.70029046738844</v>
      </c>
    </row>
    <row r="61" spans="1:30" x14ac:dyDescent="0.2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AB61" s="7"/>
    </row>
    <row r="62" spans="1:30" x14ac:dyDescent="0.25">
      <c r="A62" s="6" t="s">
        <v>42</v>
      </c>
      <c r="L62" s="7"/>
      <c r="Q62" s="6" t="s">
        <v>42</v>
      </c>
      <c r="AB62" s="7"/>
    </row>
    <row r="63" spans="1:30" x14ac:dyDescent="0.25">
      <c r="B63" s="43"/>
      <c r="C63" s="43"/>
      <c r="D63" s="43"/>
      <c r="L63" s="7"/>
      <c r="AB63" s="7"/>
    </row>
    <row r="64" spans="1:30" ht="25.5" x14ac:dyDescent="0.25">
      <c r="A64" s="36" t="s">
        <v>32</v>
      </c>
      <c r="B64" s="37" t="s">
        <v>33</v>
      </c>
      <c r="C64" s="37" t="s">
        <v>34</v>
      </c>
      <c r="D64" s="37" t="s">
        <v>35</v>
      </c>
      <c r="E64" s="37" t="s">
        <v>36</v>
      </c>
      <c r="F64" s="37" t="s">
        <v>37</v>
      </c>
      <c r="G64" s="37" t="s">
        <v>38</v>
      </c>
      <c r="H64" s="37" t="s">
        <v>14</v>
      </c>
      <c r="I64" s="37" t="s">
        <v>15</v>
      </c>
      <c r="J64" s="37" t="s">
        <v>16</v>
      </c>
      <c r="K64" s="37" t="s">
        <v>17</v>
      </c>
      <c r="L64" s="37" t="s">
        <v>18</v>
      </c>
      <c r="M64" s="37" t="s">
        <v>19</v>
      </c>
      <c r="N64" s="38" t="s">
        <v>39</v>
      </c>
      <c r="O64" s="13"/>
      <c r="Q64" s="36" t="s">
        <v>32</v>
      </c>
      <c r="R64" s="37" t="s">
        <v>33</v>
      </c>
      <c r="S64" s="37" t="s">
        <v>34</v>
      </c>
      <c r="T64" s="37" t="s">
        <v>35</v>
      </c>
      <c r="U64" s="37" t="s">
        <v>36</v>
      </c>
      <c r="V64" s="37" t="s">
        <v>37</v>
      </c>
      <c r="W64" s="37" t="s">
        <v>38</v>
      </c>
      <c r="X64" s="37" t="s">
        <v>14</v>
      </c>
      <c r="Y64" s="37" t="s">
        <v>15</v>
      </c>
      <c r="Z64" s="37" t="s">
        <v>16</v>
      </c>
      <c r="AA64" s="37" t="s">
        <v>17</v>
      </c>
      <c r="AB64" s="37" t="s">
        <v>18</v>
      </c>
      <c r="AC64" s="37" t="s">
        <v>19</v>
      </c>
      <c r="AD64" s="38" t="s">
        <v>39</v>
      </c>
    </row>
    <row r="65" spans="1:30" x14ac:dyDescent="0.25">
      <c r="A65" s="15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Q65" s="15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x14ac:dyDescent="0.25">
      <c r="A66" s="15" t="str">
        <f>+A55</f>
        <v>RESIDENCIAL</v>
      </c>
      <c r="B66" s="41">
        <f>+B44/B22*100</f>
        <v>24.772096710265558</v>
      </c>
      <c r="C66" s="41">
        <f>+C44/C22*100</f>
        <v>24.772096710265558</v>
      </c>
      <c r="D66" s="41">
        <f t="shared" ref="D66:N69" si="35">+D44/D22*100</f>
        <v>24.772096710265558</v>
      </c>
      <c r="E66" s="41">
        <f t="shared" si="35"/>
        <v>24.772096710265558</v>
      </c>
      <c r="F66" s="41">
        <f t="shared" si="35"/>
        <v>24.772096710265558</v>
      </c>
      <c r="G66" s="41"/>
      <c r="H66" s="41"/>
      <c r="I66" s="41"/>
      <c r="J66" s="41"/>
      <c r="K66" s="41"/>
      <c r="L66" s="41"/>
      <c r="M66" s="41"/>
      <c r="N66" s="27">
        <f t="shared" si="35"/>
        <v>24.772096710265558</v>
      </c>
      <c r="Q66" s="15" t="str">
        <f>+A66</f>
        <v>RESIDENCIAL</v>
      </c>
      <c r="R66" s="41">
        <f>+R44/R22*100</f>
        <v>21.551724137931036</v>
      </c>
      <c r="S66" s="41">
        <f t="shared" ref="S66:AD66" si="36">+S44/S22*100</f>
        <v>21.551724137931036</v>
      </c>
      <c r="T66" s="41">
        <f t="shared" si="36"/>
        <v>21.551724137931036</v>
      </c>
      <c r="U66" s="41">
        <f t="shared" si="36"/>
        <v>21.551724137931036</v>
      </c>
      <c r="V66" s="41">
        <f t="shared" si="36"/>
        <v>21.551724137931036</v>
      </c>
      <c r="W66" s="41"/>
      <c r="X66" s="41"/>
      <c r="Y66" s="41"/>
      <c r="Z66" s="41"/>
      <c r="AA66" s="41"/>
      <c r="AB66" s="41"/>
      <c r="AC66" s="41"/>
      <c r="AD66" s="27">
        <f t="shared" si="36"/>
        <v>21.551724137931039</v>
      </c>
    </row>
    <row r="67" spans="1:30" x14ac:dyDescent="0.25">
      <c r="A67" s="15" t="str">
        <f t="shared" ref="A67:A69" si="37">+A56</f>
        <v>GENERAL</v>
      </c>
      <c r="B67" s="41">
        <f t="shared" ref="B67:N71" si="38">+B45/B23*100</f>
        <v>27.497434115171625</v>
      </c>
      <c r="C67" s="41">
        <f t="shared" si="38"/>
        <v>27.725597196554752</v>
      </c>
      <c r="D67" s="41">
        <f t="shared" si="35"/>
        <v>27.6237752308657</v>
      </c>
      <c r="E67" s="41">
        <f t="shared" si="35"/>
        <v>27.6237752308657</v>
      </c>
      <c r="F67" s="41">
        <f t="shared" si="35"/>
        <v>27.6237752308657</v>
      </c>
      <c r="G67" s="41"/>
      <c r="H67" s="41"/>
      <c r="I67" s="41"/>
      <c r="J67" s="41"/>
      <c r="K67" s="41"/>
      <c r="L67" s="41"/>
      <c r="M67" s="41"/>
      <c r="N67" s="27">
        <f t="shared" si="38"/>
        <v>27.620992480234964</v>
      </c>
      <c r="Q67" s="15" t="str">
        <f t="shared" ref="Q67:Q69" si="39">+A67</f>
        <v>GENERAL</v>
      </c>
      <c r="R67" s="41">
        <f t="shared" ref="R67:AD69" si="40">+R45/R23*100</f>
        <v>23.922767680199311</v>
      </c>
      <c r="S67" s="41">
        <f t="shared" si="40"/>
        <v>24.121269561002634</v>
      </c>
      <c r="T67" s="41">
        <f t="shared" si="40"/>
        <v>24.032684450853161</v>
      </c>
      <c r="U67" s="41">
        <f t="shared" si="40"/>
        <v>24.032684450853161</v>
      </c>
      <c r="V67" s="41">
        <f t="shared" si="40"/>
        <v>24.032684450853161</v>
      </c>
      <c r="W67" s="41"/>
      <c r="X67" s="41"/>
      <c r="Y67" s="41"/>
      <c r="Z67" s="41"/>
      <c r="AA67" s="41"/>
      <c r="AB67" s="41"/>
      <c r="AC67" s="41"/>
      <c r="AD67" s="27">
        <f t="shared" si="40"/>
        <v>24.030263457804416</v>
      </c>
    </row>
    <row r="68" spans="1:30" x14ac:dyDescent="0.25">
      <c r="A68" s="15" t="str">
        <f t="shared" si="37"/>
        <v>INDUSTRIAL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27"/>
      <c r="Q68" s="15" t="str">
        <f t="shared" si="39"/>
        <v>INDUSTRIAL</v>
      </c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27"/>
    </row>
    <row r="69" spans="1:30" x14ac:dyDescent="0.25">
      <c r="A69" s="15" t="str">
        <f t="shared" si="37"/>
        <v>ALUMBRADO PUBLICO</v>
      </c>
      <c r="B69" s="41">
        <f t="shared" si="38"/>
        <v>24.772096710265558</v>
      </c>
      <c r="C69" s="41">
        <f t="shared" si="38"/>
        <v>24.772096710265558</v>
      </c>
      <c r="D69" s="41">
        <f t="shared" si="35"/>
        <v>24.772096710265558</v>
      </c>
      <c r="E69" s="41">
        <f t="shared" si="35"/>
        <v>24.772096710265558</v>
      </c>
      <c r="F69" s="41">
        <f t="shared" si="35"/>
        <v>24.772096710265558</v>
      </c>
      <c r="G69" s="41"/>
      <c r="H69" s="41"/>
      <c r="I69" s="41"/>
      <c r="J69" s="41"/>
      <c r="K69" s="41"/>
      <c r="L69" s="41"/>
      <c r="M69" s="41"/>
      <c r="N69" s="27">
        <f t="shared" si="38"/>
        <v>24.772096710265558</v>
      </c>
      <c r="Q69" s="15" t="str">
        <f t="shared" si="39"/>
        <v>ALUMBRADO PUBLICO</v>
      </c>
      <c r="R69" s="41">
        <f t="shared" si="40"/>
        <v>21.551724137931039</v>
      </c>
      <c r="S69" s="41">
        <f t="shared" si="40"/>
        <v>21.551724137931036</v>
      </c>
      <c r="T69" s="41">
        <f t="shared" si="40"/>
        <v>21.551724137931036</v>
      </c>
      <c r="U69" s="41">
        <f t="shared" si="40"/>
        <v>21.551724137931036</v>
      </c>
      <c r="V69" s="41">
        <f t="shared" si="40"/>
        <v>21.551724137931036</v>
      </c>
      <c r="W69" s="41"/>
      <c r="X69" s="41"/>
      <c r="Y69" s="41"/>
      <c r="Z69" s="41"/>
      <c r="AA69" s="41"/>
      <c r="AB69" s="41"/>
      <c r="AC69" s="41"/>
      <c r="AD69" s="27">
        <f t="shared" si="40"/>
        <v>21.551724137931039</v>
      </c>
    </row>
    <row r="70" spans="1:30" x14ac:dyDescent="0.25">
      <c r="A70" s="1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27"/>
      <c r="Q70" s="15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27"/>
    </row>
    <row r="71" spans="1:30" x14ac:dyDescent="0.25">
      <c r="A71" s="30" t="s">
        <v>28</v>
      </c>
      <c r="B71" s="46">
        <f>+B49/B27*100</f>
        <v>25.473292519132389</v>
      </c>
      <c r="C71" s="46">
        <f t="shared" si="38"/>
        <v>25.585082231209082</v>
      </c>
      <c r="D71" s="46">
        <f t="shared" si="38"/>
        <v>25.560157700118598</v>
      </c>
      <c r="E71" s="46">
        <f t="shared" si="38"/>
        <v>25.560157700118598</v>
      </c>
      <c r="F71" s="46">
        <f t="shared" si="38"/>
        <v>25.560157700118598</v>
      </c>
      <c r="G71" s="46"/>
      <c r="H71" s="46"/>
      <c r="I71" s="46"/>
      <c r="J71" s="46"/>
      <c r="K71" s="46"/>
      <c r="L71" s="46"/>
      <c r="M71" s="46"/>
      <c r="N71" s="45">
        <f t="shared" si="38"/>
        <v>25.548337043762132</v>
      </c>
      <c r="Q71" s="30" t="s">
        <v>28</v>
      </c>
      <c r="R71" s="46">
        <f t="shared" ref="R71:AD71" si="41">+R49/R27*100</f>
        <v>22.161764491645179</v>
      </c>
      <c r="S71" s="33">
        <f t="shared" si="41"/>
        <v>22.259021541151903</v>
      </c>
      <c r="T71" s="33">
        <f t="shared" si="41"/>
        <v>22.237337199103177</v>
      </c>
      <c r="U71" s="33">
        <f t="shared" si="41"/>
        <v>22.237337199103177</v>
      </c>
      <c r="V71" s="33">
        <f t="shared" si="41"/>
        <v>22.237337199103177</v>
      </c>
      <c r="W71" s="33"/>
      <c r="X71" s="33"/>
      <c r="Y71" s="33"/>
      <c r="Z71" s="33"/>
      <c r="AA71" s="33"/>
      <c r="AB71" s="33"/>
      <c r="AC71" s="33"/>
      <c r="AD71" s="45">
        <f t="shared" si="41"/>
        <v>22.227053228073054</v>
      </c>
    </row>
    <row r="72" spans="1:30" x14ac:dyDescent="0.25">
      <c r="L72" s="7"/>
      <c r="W72" s="41"/>
    </row>
    <row r="73" spans="1:30" x14ac:dyDescent="0.25">
      <c r="L73" s="7"/>
    </row>
    <row r="74" spans="1:30" x14ac:dyDescent="0.25">
      <c r="A74" s="48" t="s">
        <v>44</v>
      </c>
      <c r="B74" s="54">
        <v>6.96</v>
      </c>
      <c r="C74" s="54">
        <v>6.96</v>
      </c>
      <c r="D74" s="54">
        <v>6.96</v>
      </c>
      <c r="E74" s="54">
        <v>6.96</v>
      </c>
      <c r="F74" s="54">
        <v>6.96</v>
      </c>
      <c r="G74" s="55"/>
      <c r="H74" s="55"/>
      <c r="I74" s="49"/>
      <c r="J74" s="49"/>
      <c r="K74" s="49"/>
      <c r="L74" s="49"/>
      <c r="M74" s="49"/>
      <c r="N74" s="50"/>
      <c r="O74" s="51"/>
      <c r="P74" s="51"/>
      <c r="Q74" s="48" t="s">
        <v>43</v>
      </c>
      <c r="R74" s="49">
        <f>+B74</f>
        <v>6.96</v>
      </c>
      <c r="S74" s="49">
        <f t="shared" ref="S74:V74" si="42">+C74</f>
        <v>6.96</v>
      </c>
      <c r="T74" s="49">
        <f t="shared" si="42"/>
        <v>6.96</v>
      </c>
      <c r="U74" s="49">
        <f t="shared" si="42"/>
        <v>6.96</v>
      </c>
      <c r="V74" s="49">
        <f t="shared" si="42"/>
        <v>6.96</v>
      </c>
      <c r="W74" s="49"/>
      <c r="X74" s="49"/>
      <c r="Y74" s="49"/>
      <c r="Z74" s="49"/>
      <c r="AA74" s="49"/>
      <c r="AB74" s="49"/>
      <c r="AC74" s="49"/>
      <c r="AD74" s="50"/>
    </row>
    <row r="75" spans="1:30" x14ac:dyDescent="0.25">
      <c r="L75" s="7"/>
    </row>
    <row r="76" spans="1:30" s="53" customForma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</row>
    <row r="77" spans="1:30" s="57" customForma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</row>
    <row r="78" spans="1:30" s="57" customFormat="1" x14ac:dyDescent="0.25">
      <c r="A78" s="56"/>
      <c r="B78" s="56">
        <v>1</v>
      </c>
      <c r="C78" s="56">
        <v>2</v>
      </c>
      <c r="D78" s="56">
        <v>3</v>
      </c>
      <c r="E78" s="56">
        <v>4</v>
      </c>
      <c r="F78" s="56">
        <v>5</v>
      </c>
      <c r="G78" s="56">
        <v>6</v>
      </c>
      <c r="H78" s="56">
        <v>7</v>
      </c>
      <c r="I78" s="56">
        <v>8</v>
      </c>
      <c r="J78" s="56">
        <v>9</v>
      </c>
      <c r="K78" s="56">
        <v>10</v>
      </c>
      <c r="L78" s="56">
        <v>11</v>
      </c>
      <c r="M78" s="56">
        <v>12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</row>
    <row r="79" spans="1:30" s="57" customFormat="1" x14ac:dyDescent="0.25">
      <c r="A79" s="57">
        <v>3</v>
      </c>
    </row>
    <row r="80" spans="1:30" s="57" customFormat="1" x14ac:dyDescent="0.25">
      <c r="A80" s="57">
        <v>2</v>
      </c>
    </row>
    <row r="81" spans="1:30" s="57" customFormat="1" x14ac:dyDescent="0.25">
      <c r="A81" s="57">
        <v>4</v>
      </c>
    </row>
    <row r="82" spans="1:30" s="57" customFormat="1" x14ac:dyDescent="0.25">
      <c r="A82" s="57">
        <v>1</v>
      </c>
    </row>
    <row r="83" spans="1:30" s="57" customFormat="1" x14ac:dyDescent="0.25">
      <c r="A83" s="57">
        <v>1</v>
      </c>
    </row>
    <row r="84" spans="1:30" s="57" customFormat="1" x14ac:dyDescent="0.25"/>
    <row r="85" spans="1:30" s="57" customFormat="1" x14ac:dyDescent="0.25"/>
    <row r="86" spans="1:30" s="57" customFormat="1" x14ac:dyDescent="0.25"/>
    <row r="87" spans="1:30" s="57" customFormat="1" x14ac:dyDescent="0.25"/>
    <row r="88" spans="1:30" s="57" customFormat="1" x14ac:dyDescent="0.25"/>
    <row r="89" spans="1:30" s="57" customFormat="1" x14ac:dyDescent="0.25"/>
    <row r="90" spans="1:30" s="57" customFormat="1" x14ac:dyDescent="0.25"/>
    <row r="91" spans="1:30" s="57" customFormat="1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  <row r="92" spans="1:30" s="57" customFormat="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</row>
    <row r="93" spans="1:30" s="57" customFormat="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</row>
    <row r="94" spans="1:30" s="57" customFormat="1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</row>
  </sheetData>
  <conditionalFormatting sqref="E91:M65509 E1:M10 E17:M21 E28:M32 E39:M43 E50:M54 E60:M65 E71:M77">
    <cfRule type="containsText" dxfId="1" priority="2" stopIfTrue="1" operator="containsText" text="*">
      <formula>NOT(ISERROR(SEARCH("*",E1)))</formula>
    </cfRule>
  </conditionalFormatting>
  <conditionalFormatting sqref="B83:D1048576 B28:D32 B1:D10 B39:D43 B17:D21 B50:D54 B60:D65 B55:M59 B66:M70 B33:M38 B11:M16 B22:M27 B44:M49 B71:D77">
    <cfRule type="containsText" dxfId="0" priority="1" operator="containsText" text="*">
      <formula>NOT(ISERROR(SEARCH("*",B1)))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VENTAS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2013-07-19T19:34:27Z</dcterms:created>
  <dcterms:modified xsi:type="dcterms:W3CDTF">2013-07-23T19:25:14Z</dcterms:modified>
</cp:coreProperties>
</file>