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ONSOLIDADO VENTA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V74" i="1" l="1"/>
  <c r="U74" i="1"/>
  <c r="T74" i="1"/>
  <c r="S74" i="1"/>
  <c r="R74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V33" i="1" s="1"/>
  <c r="E33" i="1"/>
  <c r="D33" i="1"/>
  <c r="T33" i="1" s="1"/>
  <c r="C33" i="1"/>
  <c r="B33" i="1"/>
  <c r="R33" i="1" s="1"/>
  <c r="F25" i="1"/>
  <c r="E25" i="1"/>
  <c r="D25" i="1"/>
  <c r="C25" i="1"/>
  <c r="B25" i="1"/>
  <c r="R25" i="1" s="1"/>
  <c r="F24" i="1"/>
  <c r="E24" i="1"/>
  <c r="D24" i="1"/>
  <c r="C24" i="1"/>
  <c r="B24" i="1"/>
  <c r="R24" i="1" s="1"/>
  <c r="F23" i="1"/>
  <c r="E23" i="1"/>
  <c r="D23" i="1"/>
  <c r="C23" i="1"/>
  <c r="B23" i="1"/>
  <c r="R23" i="1" s="1"/>
  <c r="F22" i="1"/>
  <c r="E22" i="1"/>
  <c r="D22" i="1"/>
  <c r="C22" i="1"/>
  <c r="B22" i="1"/>
  <c r="R22" i="1" s="1"/>
  <c r="F14" i="1"/>
  <c r="V14" i="1" s="1"/>
  <c r="E14" i="1"/>
  <c r="U14" i="1" s="1"/>
  <c r="D14" i="1"/>
  <c r="T14" i="1" s="1"/>
  <c r="C14" i="1"/>
  <c r="S14" i="1" s="1"/>
  <c r="B14" i="1"/>
  <c r="R14" i="1" s="1"/>
  <c r="F13" i="1"/>
  <c r="V13" i="1" s="1"/>
  <c r="E13" i="1"/>
  <c r="U13" i="1" s="1"/>
  <c r="D13" i="1"/>
  <c r="T13" i="1" s="1"/>
  <c r="C13" i="1"/>
  <c r="S13" i="1" s="1"/>
  <c r="B13" i="1"/>
  <c r="R13" i="1" s="1"/>
  <c r="F12" i="1"/>
  <c r="V12" i="1" s="1"/>
  <c r="E12" i="1"/>
  <c r="U12" i="1" s="1"/>
  <c r="U16" i="1" s="1"/>
  <c r="D12" i="1"/>
  <c r="T12" i="1" s="1"/>
  <c r="C12" i="1"/>
  <c r="S12" i="1" s="1"/>
  <c r="B12" i="1"/>
  <c r="R12" i="1" s="1"/>
  <c r="F11" i="1"/>
  <c r="F16" i="1" s="1"/>
  <c r="E11" i="1"/>
  <c r="U11" i="1" s="1"/>
  <c r="D11" i="1"/>
  <c r="D16" i="1" s="1"/>
  <c r="C11" i="1"/>
  <c r="S11" i="1" s="1"/>
  <c r="B11" i="1"/>
  <c r="B16" i="1" s="1"/>
  <c r="Q5" i="1"/>
  <c r="Q3" i="1"/>
  <c r="Q1" i="1"/>
  <c r="S16" i="1" l="1"/>
  <c r="E38" i="1"/>
  <c r="F38" i="1"/>
  <c r="D38" i="1"/>
  <c r="R27" i="1"/>
  <c r="R55" i="1"/>
  <c r="R44" i="1"/>
  <c r="T44" i="1"/>
  <c r="V44" i="1"/>
  <c r="R11" i="1"/>
  <c r="R16" i="1" s="1"/>
  <c r="T11" i="1"/>
  <c r="T16" i="1" s="1"/>
  <c r="V11" i="1"/>
  <c r="V16" i="1" s="1"/>
  <c r="C16" i="1"/>
  <c r="E16" i="1"/>
  <c r="N22" i="1"/>
  <c r="S22" i="1"/>
  <c r="U22" i="1"/>
  <c r="N23" i="1"/>
  <c r="S23" i="1"/>
  <c r="U23" i="1"/>
  <c r="N24" i="1"/>
  <c r="S24" i="1"/>
  <c r="U24" i="1"/>
  <c r="N25" i="1"/>
  <c r="S25" i="1"/>
  <c r="U25" i="1"/>
  <c r="B27" i="1"/>
  <c r="D27" i="1"/>
  <c r="F27" i="1"/>
  <c r="C38" i="1"/>
  <c r="C55" i="1"/>
  <c r="C44" i="1"/>
  <c r="E55" i="1"/>
  <c r="E44" i="1"/>
  <c r="B56" i="1"/>
  <c r="D56" i="1"/>
  <c r="B57" i="1"/>
  <c r="D57" i="1"/>
  <c r="B58" i="1"/>
  <c r="D58" i="1"/>
  <c r="T22" i="1"/>
  <c r="V22" i="1"/>
  <c r="T23" i="1"/>
  <c r="V23" i="1"/>
  <c r="T24" i="1"/>
  <c r="V24" i="1"/>
  <c r="T25" i="1"/>
  <c r="V25" i="1"/>
  <c r="C27" i="1"/>
  <c r="E27" i="1"/>
  <c r="B55" i="1"/>
  <c r="B44" i="1"/>
  <c r="B38" i="1"/>
  <c r="D55" i="1"/>
  <c r="D44" i="1"/>
  <c r="F55" i="1"/>
  <c r="F44" i="1"/>
  <c r="N33" i="1"/>
  <c r="S33" i="1"/>
  <c r="U33" i="1"/>
  <c r="C56" i="1"/>
  <c r="E56" i="1"/>
  <c r="C57" i="1"/>
  <c r="E57" i="1"/>
  <c r="C58" i="1"/>
  <c r="E58" i="1"/>
  <c r="N34" i="1"/>
  <c r="S34" i="1"/>
  <c r="U34" i="1"/>
  <c r="N35" i="1"/>
  <c r="S35" i="1"/>
  <c r="U35" i="1"/>
  <c r="N36" i="1"/>
  <c r="S36" i="1"/>
  <c r="U36" i="1"/>
  <c r="C45" i="1"/>
  <c r="C67" i="1" s="1"/>
  <c r="E45" i="1"/>
  <c r="E67" i="1" s="1"/>
  <c r="C46" i="1"/>
  <c r="C68" i="1" s="1"/>
  <c r="E46" i="1"/>
  <c r="E68" i="1" s="1"/>
  <c r="C47" i="1"/>
  <c r="C69" i="1" s="1"/>
  <c r="E47" i="1"/>
  <c r="E69" i="1" s="1"/>
  <c r="R34" i="1"/>
  <c r="T34" i="1"/>
  <c r="T38" i="1" s="1"/>
  <c r="V34" i="1"/>
  <c r="V38" i="1" s="1"/>
  <c r="R35" i="1"/>
  <c r="T35" i="1"/>
  <c r="V35" i="1"/>
  <c r="R36" i="1"/>
  <c r="T36" i="1"/>
  <c r="V36" i="1"/>
  <c r="B45" i="1"/>
  <c r="D45" i="1"/>
  <c r="D67" i="1" s="1"/>
  <c r="F45" i="1"/>
  <c r="F67" i="1" s="1"/>
  <c r="B46" i="1"/>
  <c r="D46" i="1"/>
  <c r="D68" i="1" s="1"/>
  <c r="F46" i="1"/>
  <c r="F68" i="1" s="1"/>
  <c r="B47" i="1"/>
  <c r="D47" i="1"/>
  <c r="D69" i="1" s="1"/>
  <c r="F47" i="1"/>
  <c r="F69" i="1" s="1"/>
  <c r="F56" i="1"/>
  <c r="F57" i="1"/>
  <c r="F58" i="1"/>
  <c r="T27" i="1" l="1"/>
  <c r="U27" i="1"/>
  <c r="U60" i="1" s="1"/>
  <c r="U38" i="1"/>
  <c r="V55" i="1"/>
  <c r="V27" i="1"/>
  <c r="E49" i="1"/>
  <c r="E71" i="1" s="1"/>
  <c r="N58" i="1"/>
  <c r="N56" i="1"/>
  <c r="F49" i="1"/>
  <c r="D49" i="1"/>
  <c r="AD24" i="1"/>
  <c r="AD25" i="1"/>
  <c r="AD23" i="1"/>
  <c r="B69" i="1"/>
  <c r="N47" i="1"/>
  <c r="N69" i="1" s="1"/>
  <c r="B68" i="1"/>
  <c r="N46" i="1"/>
  <c r="N68" i="1" s="1"/>
  <c r="B67" i="1"/>
  <c r="N45" i="1"/>
  <c r="N67" i="1" s="1"/>
  <c r="V58" i="1"/>
  <c r="V47" i="1"/>
  <c r="V69" i="1" s="1"/>
  <c r="AD36" i="1"/>
  <c r="R58" i="1"/>
  <c r="R47" i="1"/>
  <c r="T57" i="1"/>
  <c r="T46" i="1"/>
  <c r="T68" i="1" s="1"/>
  <c r="V56" i="1"/>
  <c r="V45" i="1"/>
  <c r="V67" i="1" s="1"/>
  <c r="AD34" i="1"/>
  <c r="AD56" i="1" s="1"/>
  <c r="R56" i="1"/>
  <c r="R45" i="1"/>
  <c r="U58" i="1"/>
  <c r="U47" i="1"/>
  <c r="U69" i="1" s="1"/>
  <c r="S57" i="1"/>
  <c r="S46" i="1"/>
  <c r="S68" i="1" s="1"/>
  <c r="U56" i="1"/>
  <c r="U45" i="1"/>
  <c r="U67" i="1" s="1"/>
  <c r="S55" i="1"/>
  <c r="S44" i="1"/>
  <c r="S38" i="1"/>
  <c r="F60" i="1"/>
  <c r="D60" i="1"/>
  <c r="B66" i="1"/>
  <c r="B49" i="1"/>
  <c r="N44" i="1"/>
  <c r="N66" i="1" s="1"/>
  <c r="E66" i="1"/>
  <c r="E60" i="1"/>
  <c r="C66" i="1"/>
  <c r="C49" i="1"/>
  <c r="C71" i="1" s="1"/>
  <c r="C60" i="1"/>
  <c r="T66" i="1"/>
  <c r="R66" i="1"/>
  <c r="AD33" i="1"/>
  <c r="T58" i="1"/>
  <c r="T47" i="1"/>
  <c r="T69" i="1" s="1"/>
  <c r="V57" i="1"/>
  <c r="V46" i="1"/>
  <c r="V68" i="1" s="1"/>
  <c r="AD35" i="1"/>
  <c r="AD57" i="1" s="1"/>
  <c r="R57" i="1"/>
  <c r="R46" i="1"/>
  <c r="T56" i="1"/>
  <c r="T45" i="1"/>
  <c r="T67" i="1" s="1"/>
  <c r="S58" i="1"/>
  <c r="S47" i="1"/>
  <c r="S69" i="1" s="1"/>
  <c r="U57" i="1"/>
  <c r="U46" i="1"/>
  <c r="U68" i="1" s="1"/>
  <c r="N57" i="1"/>
  <c r="S56" i="1"/>
  <c r="S45" i="1"/>
  <c r="S67" i="1" s="1"/>
  <c r="U55" i="1"/>
  <c r="U44" i="1"/>
  <c r="N55" i="1"/>
  <c r="F66" i="1"/>
  <c r="F71" i="1"/>
  <c r="D66" i="1"/>
  <c r="D71" i="1"/>
  <c r="B60" i="1"/>
  <c r="N38" i="1"/>
  <c r="N27" i="1"/>
  <c r="AD27" i="1"/>
  <c r="S27" i="1"/>
  <c r="V66" i="1"/>
  <c r="V60" i="1"/>
  <c r="T55" i="1"/>
  <c r="R38" i="1"/>
  <c r="AD22" i="1"/>
  <c r="T60" i="1" l="1"/>
  <c r="AD58" i="1"/>
  <c r="N60" i="1"/>
  <c r="U66" i="1"/>
  <c r="U49" i="1"/>
  <c r="U71" i="1" s="1"/>
  <c r="AD44" i="1"/>
  <c r="AD66" i="1" s="1"/>
  <c r="T49" i="1"/>
  <c r="T71" i="1" s="1"/>
  <c r="S66" i="1"/>
  <c r="S49" i="1"/>
  <c r="S71" i="1" s="1"/>
  <c r="R67" i="1"/>
  <c r="AD45" i="1"/>
  <c r="AD67" i="1" s="1"/>
  <c r="R69" i="1"/>
  <c r="AD47" i="1"/>
  <c r="AD69" i="1" s="1"/>
  <c r="R60" i="1"/>
  <c r="AD38" i="1"/>
  <c r="AD60" i="1" s="1"/>
  <c r="V49" i="1"/>
  <c r="V71" i="1" s="1"/>
  <c r="R68" i="1"/>
  <c r="AD46" i="1"/>
  <c r="AD68" i="1" s="1"/>
  <c r="AD55" i="1"/>
  <c r="R49" i="1"/>
  <c r="B71" i="1"/>
  <c r="N49" i="1"/>
  <c r="N71" i="1" s="1"/>
  <c r="S60" i="1"/>
  <c r="R71" i="1" l="1"/>
  <c r="AD49" i="1"/>
  <c r="AD71" i="1" s="1"/>
</calcChain>
</file>

<file path=xl/sharedStrings.xml><?xml version="1.0" encoding="utf-8"?>
<sst xmlns="http://schemas.openxmlformats.org/spreadsheetml/2006/main" count="248" uniqueCount="41">
  <si>
    <t>AUTORIDAD DE FISCALIZACION Y CONTROL SOCIAL DE ELECTRICIDAD</t>
  </si>
  <si>
    <t>COOPERATIVA DE SERVICIOS ELÉCTRICOS TUPIZA LTDA.</t>
  </si>
  <si>
    <t>COOPELECT</t>
  </si>
  <si>
    <t>CONSOLIDADO -  CON IMPUESTOS</t>
  </si>
  <si>
    <t>CONSOLIDADO -  SIN IMPUESTOS</t>
  </si>
  <si>
    <t>ESTADISTICAS GESTION 2013</t>
  </si>
  <si>
    <t>NUMERO DE USUARIOS</t>
  </si>
  <si>
    <t>CATEGORIA/MES</t>
  </si>
  <si>
    <t>ENEROA</t>
  </si>
  <si>
    <t>FEBREROA</t>
  </si>
  <si>
    <t>MARZOA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</si>
  <si>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</si>
  <si>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</si>
  <si>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</si>
  <si>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</si>
  <si>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</si>
  <si>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</si>
  <si>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</si>
  <si>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</si>
  <si>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</si>
  <si>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</si>
  <si>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RESIDENCIAL</t>
  </si>
  <si>
    <t>GENERAL</t>
  </si>
  <si>
    <t>INDUSTRIAL</t>
  </si>
  <si>
    <t>ALUMBRADO PUBLICO</t>
  </si>
  <si>
    <t>TOTAL</t>
  </si>
  <si>
    <t>ENERGIA FACTURADA (MWh)</t>
  </si>
  <si>
    <t>ACUMULADO</t>
  </si>
  <si>
    <t xml:space="preserve">IMPORTE FACTURADO (MBs) </t>
  </si>
  <si>
    <t xml:space="preserve"> </t>
  </si>
  <si>
    <t xml:space="preserve"> ENEROA </t>
  </si>
  <si>
    <t xml:space="preserve"> FEBREROA </t>
  </si>
  <si>
    <t xml:space="preserve"> MARZOA </t>
  </si>
  <si>
    <t xml:space="preserve"> ABRIL </t>
  </si>
  <si>
    <t xml:space="preserve"> MAYO </t>
  </si>
  <si>
    <t xml:space="preserve"> JUNIO </t>
  </si>
  <si>
    <t xml:space="preserve"> TOTAL </t>
  </si>
  <si>
    <t>IMPORTE FACTURADO (M$us)</t>
  </si>
  <si>
    <t>TARIFA PROMEDIO (cBs/Kwh)</t>
  </si>
  <si>
    <t>TARIFA PROMEDIO (c$us/Kwh)</t>
  </si>
  <si>
    <t>TIPO CAMBIO**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</si>
</sst>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a_-;\-* #,##0\ _p_t_a_-;_-* &quot;-&quot;??\ _p_t_a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Unicode MS"/>
      <family val="2"/>
    </font>
    <font>
      <sz val="10"/>
      <name val="Arial"/>
      <family val="2"/>
    </font>
    <font>
      <b/>
      <sz val="14"/>
      <color indexed="12"/>
      <name val="Arial Unicode MS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color theme="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2" borderId="0" xfId="0" applyFont="1" applyFill="1"/>
    <xf numFmtId="2" fontId="4" fillId="2" borderId="0" xfId="0" applyNumberFormat="1" applyFont="1" applyFill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4" fillId="2" borderId="3" xfId="0" applyFont="1" applyFill="1" applyBorder="1"/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/>
    <xf numFmtId="3" fontId="4" fillId="2" borderId="0" xfId="0" applyNumberFormat="1" applyFont="1" applyFill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/>
    <xf numFmtId="0" fontId="6" fillId="2" borderId="5" xfId="0" applyFont="1" applyFill="1" applyBorder="1"/>
    <xf numFmtId="3" fontId="6" fillId="2" borderId="2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4" fontId="4" fillId="2" borderId="0" xfId="1" applyNumberFormat="1" applyFont="1" applyFill="1" applyAlignment="1">
      <alignment horizontal="right" vertical="top" wrapText="1"/>
    </xf>
    <xf numFmtId="10" fontId="7" fillId="2" borderId="0" xfId="0" applyNumberFormat="1" applyFont="1" applyFill="1" applyAlignment="1">
      <alignment vertical="top" wrapText="1"/>
    </xf>
    <xf numFmtId="165" fontId="4" fillId="2" borderId="0" xfId="0" applyNumberFormat="1" applyFont="1" applyFill="1" applyAlignment="1">
      <alignment vertical="top" wrapText="1"/>
    </xf>
    <xf numFmtId="0" fontId="6" fillId="2" borderId="3" xfId="0" applyFont="1" applyFill="1" applyBorder="1" applyAlignment="1"/>
    <xf numFmtId="4" fontId="4" fillId="2" borderId="4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/>
    <xf numFmtId="165" fontId="6" fillId="2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10" fontId="4" fillId="2" borderId="0" xfId="2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165" fontId="4" fillId="2" borderId="0" xfId="0" applyNumberFormat="1" applyFont="1" applyFill="1"/>
    <xf numFmtId="4" fontId="4" fillId="2" borderId="0" xfId="0" applyNumberFormat="1" applyFont="1" applyFill="1"/>
    <xf numFmtId="10" fontId="4" fillId="2" borderId="0" xfId="2" applyNumberFormat="1" applyFont="1" applyFill="1"/>
    <xf numFmtId="4" fontId="4" fillId="2" borderId="0" xfId="0" applyNumberFormat="1" applyFont="1" applyFill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6" fillId="2" borderId="6" xfId="0" applyNumberFormat="1" applyFont="1" applyFill="1" applyBorder="1" applyAlignment="1">
      <alignment horizontal="right" vertical="top" wrapText="1"/>
    </xf>
    <xf numFmtId="10" fontId="7" fillId="2" borderId="0" xfId="2" applyNumberFormat="1" applyFont="1" applyFill="1"/>
    <xf numFmtId="0" fontId="6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4" fontId="0" fillId="2" borderId="0" xfId="0" applyNumberFormat="1" applyFill="1"/>
    <xf numFmtId="0" fontId="0" fillId="2" borderId="0" xfId="0" applyFill="1"/>
    <xf numFmtId="0" fontId="9" fillId="2" borderId="0" xfId="0" applyFont="1" applyFill="1"/>
    <xf numFmtId="0" fontId="2" fillId="0" borderId="0" xfId="0" applyFont="1"/>
    <xf numFmtId="2" fontId="10" fillId="4" borderId="1" xfId="3" applyNumberFormat="1" applyFont="1" applyFill="1" applyBorder="1"/>
    <xf numFmtId="2" fontId="8" fillId="0" borderId="1" xfId="3" applyNumberFormat="1" applyFont="1" applyFill="1" applyBorder="1"/>
  </cellXfs>
  <cellStyles count="4">
    <cellStyle name="Diseño" xfId="3"/>
    <cellStyle name="Millares" xfId="1" builtinId="3"/>
    <cellStyle name="Normal" xfId="0" builtinId="0"/>
    <cellStyle name="Porcentaje" xfId="2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hv-fs\FORMULARIOS%20ISE01\ISES%202013\REPORTE%20ISE%20120%20160%20170%20210%20220%20310%20POR%20VALIDAR\REPORTES%20COOPELECT\COOPELECT%20REPORTE%20ISE%20210%20(GESTION%20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VENTAS"/>
      <sheetName val="CONSOLIDADO COMPRAS"/>
      <sheetName val="ISE 210 a"/>
      <sheetName val="ISE 210 b"/>
      <sheetName val="ISE 210 c"/>
      <sheetName val="Hoja1"/>
    </sheetNames>
    <sheetDataSet>
      <sheetData sheetId="0"/>
      <sheetData sheetId="1"/>
      <sheetData sheetId="2"/>
      <sheetData sheetId="3">
        <row r="27">
          <cell r="Y27">
            <v>62</v>
          </cell>
          <cell r="Z27">
            <v>61</v>
          </cell>
          <cell r="AA27">
            <v>63</v>
          </cell>
          <cell r="AB27">
            <v>63</v>
          </cell>
          <cell r="AC27">
            <v>63</v>
          </cell>
        </row>
        <row r="28">
          <cell r="Y28">
            <v>1112</v>
          </cell>
          <cell r="Z28">
            <v>1102</v>
          </cell>
          <cell r="AA28">
            <v>1108</v>
          </cell>
          <cell r="AB28">
            <v>1109</v>
          </cell>
          <cell r="AC28">
            <v>1105</v>
          </cell>
        </row>
        <row r="29">
          <cell r="Y29">
            <v>196</v>
          </cell>
          <cell r="Z29">
            <v>193</v>
          </cell>
          <cell r="AA29">
            <v>197</v>
          </cell>
          <cell r="AB29">
            <v>194</v>
          </cell>
          <cell r="AC29">
            <v>193</v>
          </cell>
        </row>
        <row r="30">
          <cell r="Y30">
            <v>6602</v>
          </cell>
          <cell r="Z30">
            <v>6622</v>
          </cell>
          <cell r="AA30">
            <v>6649</v>
          </cell>
          <cell r="AB30">
            <v>6668</v>
          </cell>
          <cell r="AC30">
            <v>6688</v>
          </cell>
        </row>
        <row r="32">
          <cell r="Y32">
            <v>80.27</v>
          </cell>
          <cell r="Z32">
            <v>79.03</v>
          </cell>
          <cell r="AA32">
            <v>76.89</v>
          </cell>
          <cell r="AB32">
            <v>93.12</v>
          </cell>
          <cell r="AC32">
            <v>97.88</v>
          </cell>
        </row>
        <row r="33">
          <cell r="Y33">
            <v>159.47999999999999</v>
          </cell>
          <cell r="Z33">
            <v>141.68</v>
          </cell>
          <cell r="AA33">
            <v>145.52000000000001</v>
          </cell>
          <cell r="AB33">
            <v>149.38999999999999</v>
          </cell>
          <cell r="AC33">
            <v>159.34</v>
          </cell>
        </row>
        <row r="34">
          <cell r="Y34">
            <v>280.37</v>
          </cell>
          <cell r="Z34">
            <v>231.17000000000002</v>
          </cell>
          <cell r="AA34">
            <v>273.82</v>
          </cell>
          <cell r="AB34">
            <v>273.83</v>
          </cell>
          <cell r="AC34">
            <v>281.02999999999997</v>
          </cell>
        </row>
        <row r="35">
          <cell r="Y35">
            <v>474.71</v>
          </cell>
          <cell r="Z35">
            <v>432.72</v>
          </cell>
          <cell r="AA35">
            <v>426.08</v>
          </cell>
          <cell r="AB35">
            <v>424.49</v>
          </cell>
          <cell r="AC35">
            <v>443.01</v>
          </cell>
        </row>
        <row r="37">
          <cell r="Y37">
            <v>66339.679999999993</v>
          </cell>
          <cell r="Z37">
            <v>65526.23</v>
          </cell>
          <cell r="AA37">
            <v>63946.65</v>
          </cell>
          <cell r="AB37">
            <v>77938.34</v>
          </cell>
          <cell r="AC37">
            <v>82173.41</v>
          </cell>
        </row>
        <row r="38">
          <cell r="Y38">
            <v>193812.33000000002</v>
          </cell>
          <cell r="Z38">
            <v>173157.67</v>
          </cell>
          <cell r="AA38">
            <v>178383.06</v>
          </cell>
          <cell r="AB38">
            <v>183987.86</v>
          </cell>
          <cell r="AC38">
            <v>196714.4</v>
          </cell>
        </row>
        <row r="39">
          <cell r="Y39">
            <v>211417.30000000002</v>
          </cell>
          <cell r="Z39">
            <v>184216.94</v>
          </cell>
          <cell r="AA39">
            <v>164406.67999999996</v>
          </cell>
          <cell r="AB39">
            <v>216751.19</v>
          </cell>
          <cell r="AC39">
            <v>218182.50999999998</v>
          </cell>
        </row>
        <row r="40">
          <cell r="Y40">
            <v>305853.10000000003</v>
          </cell>
          <cell r="Z40">
            <v>269854.45</v>
          </cell>
          <cell r="AA40">
            <v>267073.73</v>
          </cell>
          <cell r="AB40">
            <v>268048.03999999998</v>
          </cell>
          <cell r="AC40">
            <v>285936.93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workbookViewId="0"/>
  </sheetViews>
  <sheetFormatPr baseColWidth="10" defaultRowHeight="15" x14ac:dyDescent="0.25"/>
  <cols>
    <col min="1" max="1" width="24.5703125" style="2" customWidth="1"/>
    <col min="2" max="9" width="11.7109375" style="2" customWidth="1"/>
    <col min="10" max="10" width="13.85546875" style="2" customWidth="1"/>
    <col min="11" max="11" width="11.7109375" style="2" customWidth="1"/>
    <col min="12" max="12" width="13.28515625" style="2" customWidth="1"/>
    <col min="13" max="13" width="11.7109375" style="2" customWidth="1"/>
    <col min="14" max="14" width="12.85546875" style="2" bestFit="1" customWidth="1"/>
    <col min="15" max="15" width="4.5703125" style="2" customWidth="1"/>
    <col min="16" max="16" width="4.85546875" style="2" customWidth="1"/>
    <col min="17" max="17" width="20.28515625" style="2" customWidth="1"/>
    <col min="18" max="25" width="11.42578125" style="2"/>
    <col min="26" max="26" width="12.85546875" style="2" bestFit="1" customWidth="1"/>
    <col min="27" max="27" width="11.42578125" style="2"/>
    <col min="28" max="28" width="12" style="2" bestFit="1" customWidth="1"/>
    <col min="29" max="29" width="11.42578125" style="2"/>
    <col min="30" max="30" width="14.42578125" style="2" customWidth="1"/>
  </cols>
  <sheetData>
    <row r="1" spans="1:30" ht="20.25" x14ac:dyDescent="0.35">
      <c r="A1" s="1" t="s">
        <v>0</v>
      </c>
      <c r="Q1" s="1" t="str">
        <f>+A1</f>
        <v>AUTORIDAD DE FISCALIZACION Y CONTROL SOCIAL DE ELECTRICIDAD</v>
      </c>
    </row>
    <row r="2" spans="1:30" ht="20.25" x14ac:dyDescent="0.35">
      <c r="A2" s="1" t="s">
        <v>1</v>
      </c>
      <c r="Q2" s="1"/>
    </row>
    <row r="3" spans="1:30" ht="20.25" x14ac:dyDescent="0.35">
      <c r="A3" s="1" t="s">
        <v>2</v>
      </c>
      <c r="Q3" s="3" t="str">
        <f>+A3</f>
        <v>COOPELECT</v>
      </c>
    </row>
    <row r="4" spans="1:30" ht="20.25" x14ac:dyDescent="0.35">
      <c r="A4" s="3" t="s">
        <v>3</v>
      </c>
      <c r="Q4" s="3" t="s">
        <v>4</v>
      </c>
    </row>
    <row r="5" spans="1:30" ht="20.25" x14ac:dyDescent="0.35">
      <c r="A5" s="4" t="s">
        <v>5</v>
      </c>
      <c r="B5" s="5"/>
      <c r="C5" s="5"/>
      <c r="Q5" s="4" t="str">
        <f>+A5</f>
        <v>ESTADISTICAS GESTION 2013</v>
      </c>
      <c r="R5" s="5"/>
      <c r="S5" s="5"/>
      <c r="T5" s="5"/>
    </row>
    <row r="6" spans="1:30" x14ac:dyDescent="0.25">
      <c r="A6" s="6"/>
    </row>
    <row r="7" spans="1:30" x14ac:dyDescent="0.25">
      <c r="A7" s="6" t="s">
        <v>6</v>
      </c>
      <c r="Q7" s="6" t="s">
        <v>6</v>
      </c>
    </row>
    <row r="8" spans="1:30" x14ac:dyDescent="0.25">
      <c r="A8" s="6"/>
      <c r="B8" s="7"/>
      <c r="Q8" s="6"/>
    </row>
    <row r="9" spans="1:30" x14ac:dyDescent="0.25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10" t="s">
        <v>20</v>
      </c>
      <c r="O9" s="11"/>
      <c r="P9" s="11"/>
      <c r="Q9" s="8" t="s">
        <v>7</v>
      </c>
      <c r="R9" s="9" t="s">
        <v>8</v>
      </c>
      <c r="S9" s="9" t="s">
        <v>9</v>
      </c>
      <c r="T9" s="9" t="s">
        <v>10</v>
      </c>
      <c r="U9" s="9" t="s">
        <v>11</v>
      </c>
      <c r="V9" s="9" t="s">
        <v>12</v>
      </c>
      <c r="W9" s="9" t="s">
        <v>13</v>
      </c>
      <c r="X9" s="9" t="s">
        <v>14</v>
      </c>
      <c r="Y9" s="9" t="s">
        <v>15</v>
      </c>
      <c r="Z9" s="9" t="s">
        <v>16</v>
      </c>
      <c r="AA9" s="9" t="s">
        <v>17</v>
      </c>
      <c r="AB9" s="9" t="s">
        <v>18</v>
      </c>
      <c r="AC9" s="9" t="s">
        <v>19</v>
      </c>
      <c r="AD9" s="10" t="s">
        <v>20</v>
      </c>
    </row>
    <row r="10" spans="1:30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1:30" x14ac:dyDescent="0.25">
      <c r="A11" s="15" t="s">
        <v>21</v>
      </c>
      <c r="B11" s="16">
        <f>INDEX('[1]ISE 210 b'!$Y$27:$AJ$30,'CONSOLIDADO VENTAS'!$A78,'CONSOLIDADO VENTAS'!B$77)</f>
        <v>6602</v>
      </c>
      <c r="C11" s="16">
        <f>INDEX('[1]ISE 210 b'!$Y$27:$AJ$30,'CONSOLIDADO VENTAS'!$A78,'CONSOLIDADO VENTAS'!C$77)</f>
        <v>6622</v>
      </c>
      <c r="D11" s="16">
        <f>INDEX('[1]ISE 210 b'!$Y$27:$AJ$30,'CONSOLIDADO VENTAS'!$A78,'CONSOLIDADO VENTAS'!D$77)</f>
        <v>6649</v>
      </c>
      <c r="E11" s="16">
        <f>INDEX('[1]ISE 210 b'!$Y$27:$AJ$30,'CONSOLIDADO VENTAS'!$A78,'CONSOLIDADO VENTAS'!E$77)</f>
        <v>6668</v>
      </c>
      <c r="F11" s="16">
        <f>INDEX('[1]ISE 210 b'!$Y$27:$AJ$30,'CONSOLIDADO VENTAS'!$A78,'CONSOLIDADO VENTAS'!F$77)</f>
        <v>6688</v>
      </c>
      <c r="G11" s="16"/>
      <c r="H11" s="16"/>
      <c r="I11" s="16"/>
      <c r="J11" s="16"/>
      <c r="K11" s="16"/>
      <c r="L11" s="16"/>
      <c r="M11" s="16"/>
      <c r="N11" s="17"/>
      <c r="Q11" s="15" t="s">
        <v>21</v>
      </c>
      <c r="R11" s="16">
        <f>+B11</f>
        <v>6602</v>
      </c>
      <c r="S11" s="16">
        <f t="shared" ref="S11:V14" si="0">+C11</f>
        <v>6622</v>
      </c>
      <c r="T11" s="16">
        <f t="shared" si="0"/>
        <v>6649</v>
      </c>
      <c r="U11" s="16">
        <f t="shared" si="0"/>
        <v>6668</v>
      </c>
      <c r="V11" s="16">
        <f t="shared" si="0"/>
        <v>6688</v>
      </c>
      <c r="W11" s="16"/>
      <c r="X11" s="16"/>
      <c r="Y11" s="16"/>
      <c r="Z11" s="16"/>
      <c r="AA11" s="16"/>
      <c r="AB11" s="16"/>
      <c r="AC11" s="16"/>
      <c r="AD11" s="17"/>
    </row>
    <row r="12" spans="1:30" x14ac:dyDescent="0.25">
      <c r="A12" s="15" t="s">
        <v>22</v>
      </c>
      <c r="B12" s="16">
        <f>INDEX('[1]ISE 210 b'!$Y$27:$AJ$30,'CONSOLIDADO VENTAS'!$A79,'CONSOLIDADO VENTAS'!B$77)</f>
        <v>1112</v>
      </c>
      <c r="C12" s="16">
        <f>INDEX('[1]ISE 210 b'!$Y$27:$AJ$30,'CONSOLIDADO VENTAS'!$A79,'CONSOLIDADO VENTAS'!C$77)</f>
        <v>1102</v>
      </c>
      <c r="D12" s="16">
        <f>INDEX('[1]ISE 210 b'!$Y$27:$AJ$30,'CONSOLIDADO VENTAS'!$A79,'CONSOLIDADO VENTAS'!D$77)</f>
        <v>1108</v>
      </c>
      <c r="E12" s="16">
        <f>INDEX('[1]ISE 210 b'!$Y$27:$AJ$30,'CONSOLIDADO VENTAS'!$A79,'CONSOLIDADO VENTAS'!E$77)</f>
        <v>1109</v>
      </c>
      <c r="F12" s="16">
        <f>INDEX('[1]ISE 210 b'!$Y$27:$AJ$30,'CONSOLIDADO VENTAS'!$A79,'CONSOLIDADO VENTAS'!F$77)</f>
        <v>1105</v>
      </c>
      <c r="G12" s="16"/>
      <c r="H12" s="16"/>
      <c r="I12" s="16"/>
      <c r="J12" s="16"/>
      <c r="K12" s="16"/>
      <c r="L12" s="16"/>
      <c r="M12" s="16"/>
      <c r="N12" s="17"/>
      <c r="Q12" s="15" t="s">
        <v>22</v>
      </c>
      <c r="R12" s="16">
        <f>+B12</f>
        <v>1112</v>
      </c>
      <c r="S12" s="16">
        <f t="shared" si="0"/>
        <v>1102</v>
      </c>
      <c r="T12" s="16">
        <f t="shared" si="0"/>
        <v>1108</v>
      </c>
      <c r="U12" s="16">
        <f>+E12</f>
        <v>1109</v>
      </c>
      <c r="V12" s="16">
        <f t="shared" si="0"/>
        <v>1105</v>
      </c>
      <c r="W12" s="16"/>
      <c r="X12" s="16"/>
      <c r="Y12" s="16"/>
      <c r="Z12" s="16"/>
      <c r="AA12" s="16"/>
      <c r="AB12" s="16"/>
      <c r="AC12" s="16"/>
      <c r="AD12" s="17"/>
    </row>
    <row r="13" spans="1:30" x14ac:dyDescent="0.25">
      <c r="A13" s="15" t="s">
        <v>23</v>
      </c>
      <c r="B13" s="16">
        <f>INDEX('[1]ISE 210 b'!$Y$27:$AJ$30,'CONSOLIDADO VENTAS'!$A80,'CONSOLIDADO VENTAS'!B$77)</f>
        <v>196</v>
      </c>
      <c r="C13" s="16">
        <f>INDEX('[1]ISE 210 b'!$Y$27:$AJ$30,'CONSOLIDADO VENTAS'!$A80,'CONSOLIDADO VENTAS'!C$77)</f>
        <v>193</v>
      </c>
      <c r="D13" s="16">
        <f>INDEX('[1]ISE 210 b'!$Y$27:$AJ$30,'CONSOLIDADO VENTAS'!$A80,'CONSOLIDADO VENTAS'!D$77)</f>
        <v>197</v>
      </c>
      <c r="E13" s="16">
        <f>INDEX('[1]ISE 210 b'!$Y$27:$AJ$30,'CONSOLIDADO VENTAS'!$A80,'CONSOLIDADO VENTAS'!E$77)</f>
        <v>194</v>
      </c>
      <c r="F13" s="16">
        <f>INDEX('[1]ISE 210 b'!$Y$27:$AJ$30,'CONSOLIDADO VENTAS'!$A80,'CONSOLIDADO VENTAS'!F$77)</f>
        <v>193</v>
      </c>
      <c r="G13" s="16"/>
      <c r="H13" s="16"/>
      <c r="I13" s="16"/>
      <c r="J13" s="16"/>
      <c r="K13" s="16"/>
      <c r="L13" s="16"/>
      <c r="M13" s="16"/>
      <c r="N13" s="17"/>
      <c r="Q13" s="15" t="s">
        <v>23</v>
      </c>
      <c r="R13" s="16">
        <f>+B13</f>
        <v>196</v>
      </c>
      <c r="S13" s="16">
        <f t="shared" si="0"/>
        <v>193</v>
      </c>
      <c r="T13" s="16">
        <f t="shared" si="0"/>
        <v>197</v>
      </c>
      <c r="U13" s="16">
        <f t="shared" si="0"/>
        <v>194</v>
      </c>
      <c r="V13" s="16">
        <f t="shared" si="0"/>
        <v>193</v>
      </c>
      <c r="W13" s="16"/>
      <c r="X13" s="16"/>
      <c r="Y13" s="16"/>
      <c r="Z13" s="16"/>
      <c r="AA13" s="16"/>
      <c r="AB13" s="16"/>
      <c r="AC13" s="16"/>
      <c r="AD13" s="17"/>
    </row>
    <row r="14" spans="1:30" x14ac:dyDescent="0.25">
      <c r="A14" s="15" t="s">
        <v>24</v>
      </c>
      <c r="B14" s="16">
        <f>INDEX('[1]ISE 210 b'!$Y$27:$AJ$30,'CONSOLIDADO VENTAS'!$A81,'CONSOLIDADO VENTAS'!B$77)</f>
        <v>62</v>
      </c>
      <c r="C14" s="16">
        <f>INDEX('[1]ISE 210 b'!$Y$27:$AJ$30,'CONSOLIDADO VENTAS'!$A81,'CONSOLIDADO VENTAS'!C$77)</f>
        <v>61</v>
      </c>
      <c r="D14" s="16">
        <f>INDEX('[1]ISE 210 b'!$Y$27:$AJ$30,'CONSOLIDADO VENTAS'!$A81,'CONSOLIDADO VENTAS'!D$77)</f>
        <v>63</v>
      </c>
      <c r="E14" s="16">
        <f>INDEX('[1]ISE 210 b'!$Y$27:$AJ$30,'CONSOLIDADO VENTAS'!$A81,'CONSOLIDADO VENTAS'!E$77)</f>
        <v>63</v>
      </c>
      <c r="F14" s="16">
        <f>INDEX('[1]ISE 210 b'!$Y$27:$AJ$30,'CONSOLIDADO VENTAS'!$A81,'CONSOLIDADO VENTAS'!F$77)</f>
        <v>63</v>
      </c>
      <c r="G14" s="16"/>
      <c r="H14" s="16"/>
      <c r="I14" s="16"/>
      <c r="J14" s="16"/>
      <c r="K14" s="16"/>
      <c r="L14" s="16"/>
      <c r="M14" s="16"/>
      <c r="N14" s="17"/>
      <c r="Q14" s="15" t="s">
        <v>24</v>
      </c>
      <c r="R14" s="16">
        <f>+B14</f>
        <v>62</v>
      </c>
      <c r="S14" s="16">
        <f t="shared" si="0"/>
        <v>61</v>
      </c>
      <c r="T14" s="16">
        <f t="shared" si="0"/>
        <v>63</v>
      </c>
      <c r="U14" s="16">
        <f t="shared" si="0"/>
        <v>63</v>
      </c>
      <c r="V14" s="16">
        <f t="shared" si="0"/>
        <v>63</v>
      </c>
      <c r="W14" s="16"/>
      <c r="X14" s="16"/>
      <c r="Y14" s="16"/>
      <c r="Z14" s="16"/>
      <c r="AA14" s="16"/>
      <c r="AB14" s="16"/>
      <c r="AC14" s="16"/>
      <c r="AD14" s="17"/>
    </row>
    <row r="15" spans="1:30" x14ac:dyDescent="0.25">
      <c r="A15" s="18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7"/>
      <c r="Q15" s="18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</row>
    <row r="16" spans="1:30" x14ac:dyDescent="0.25">
      <c r="A16" s="19" t="s">
        <v>25</v>
      </c>
      <c r="B16" s="20">
        <f>SUM(B11:B14)</f>
        <v>7972</v>
      </c>
      <c r="C16" s="20">
        <f>SUM(C11:C14)</f>
        <v>7978</v>
      </c>
      <c r="D16" s="20">
        <f>SUM(D11:D14)</f>
        <v>8017</v>
      </c>
      <c r="E16" s="20">
        <f t="shared" ref="E16:F16" si="1">SUM(E11:E14)</f>
        <v>8034</v>
      </c>
      <c r="F16" s="20">
        <f t="shared" si="1"/>
        <v>8049</v>
      </c>
      <c r="G16" s="20"/>
      <c r="H16" s="20"/>
      <c r="I16" s="20"/>
      <c r="J16" s="20"/>
      <c r="K16" s="20"/>
      <c r="L16" s="20"/>
      <c r="M16" s="20"/>
      <c r="N16" s="21"/>
      <c r="Q16" s="19" t="s">
        <v>25</v>
      </c>
      <c r="R16" s="20">
        <f>SUM(R11:R14)</f>
        <v>7972</v>
      </c>
      <c r="S16" s="20">
        <f>SUM(S11:S14)</f>
        <v>7978</v>
      </c>
      <c r="T16" s="20">
        <f t="shared" ref="T16:V16" si="2">SUM(T11:T14)</f>
        <v>8017</v>
      </c>
      <c r="U16" s="20">
        <f t="shared" si="2"/>
        <v>8034</v>
      </c>
      <c r="V16" s="20">
        <f t="shared" si="2"/>
        <v>8049</v>
      </c>
      <c r="W16" s="20"/>
      <c r="X16" s="20"/>
      <c r="Y16" s="20"/>
      <c r="Z16" s="20"/>
      <c r="AA16" s="20"/>
      <c r="AB16" s="20"/>
      <c r="AC16" s="20"/>
      <c r="AD16" s="21"/>
    </row>
    <row r="17" spans="1:30" x14ac:dyDescent="0.25"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3"/>
    </row>
    <row r="18" spans="1:30" x14ac:dyDescent="0.25">
      <c r="A18" s="6" t="s">
        <v>26</v>
      </c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3"/>
      <c r="Q18" s="6" t="s">
        <v>26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B19" s="1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5">
      <c r="A20" s="25" t="s">
        <v>7</v>
      </c>
      <c r="B20" s="9" t="s">
        <v>8</v>
      </c>
      <c r="C20" s="9" t="s">
        <v>9</v>
      </c>
      <c r="D20" s="9" t="s">
        <v>10</v>
      </c>
      <c r="E20" s="9" t="s">
        <v>11</v>
      </c>
      <c r="F20" s="9" t="s">
        <v>12</v>
      </c>
      <c r="G20" s="9" t="s">
        <v>13</v>
      </c>
      <c r="H20" s="9" t="s">
        <v>14</v>
      </c>
      <c r="I20" s="9" t="s">
        <v>15</v>
      </c>
      <c r="J20" s="9" t="s">
        <v>16</v>
      </c>
      <c r="K20" s="9" t="s">
        <v>17</v>
      </c>
      <c r="L20" s="9" t="s">
        <v>18</v>
      </c>
      <c r="M20" s="9" t="s">
        <v>19</v>
      </c>
      <c r="N20" s="10" t="s">
        <v>27</v>
      </c>
      <c r="O20" s="11"/>
      <c r="P20" s="11"/>
      <c r="Q20" s="25" t="s">
        <v>7</v>
      </c>
      <c r="R20" s="9" t="s">
        <v>8</v>
      </c>
      <c r="S20" s="9" t="s">
        <v>9</v>
      </c>
      <c r="T20" s="9" t="s">
        <v>10</v>
      </c>
      <c r="U20" s="9" t="s">
        <v>11</v>
      </c>
      <c r="V20" s="9" t="s">
        <v>12</v>
      </c>
      <c r="W20" s="9" t="s">
        <v>13</v>
      </c>
      <c r="X20" s="9" t="s">
        <v>14</v>
      </c>
      <c r="Y20" s="9" t="s">
        <v>15</v>
      </c>
      <c r="Z20" s="9" t="s">
        <v>16</v>
      </c>
      <c r="AA20" s="9" t="s">
        <v>17</v>
      </c>
      <c r="AB20" s="9" t="s">
        <v>18</v>
      </c>
      <c r="AC20" s="9" t="s">
        <v>19</v>
      </c>
      <c r="AD20" s="10" t="s">
        <v>27</v>
      </c>
    </row>
    <row r="21" spans="1:30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4"/>
    </row>
    <row r="22" spans="1:30" x14ac:dyDescent="0.25">
      <c r="A22" s="15" t="s">
        <v>21</v>
      </c>
      <c r="B22" s="16">
        <f>INDEX('[1]ISE 210 b'!$Y$32:$AJ$35,'CONSOLIDADO VENTAS'!$A78,'CONSOLIDADO VENTAS'!B$77)</f>
        <v>474.71</v>
      </c>
      <c r="C22" s="16">
        <f>INDEX('[1]ISE 210 b'!$Y$32:$AJ$35,'CONSOLIDADO VENTAS'!$A78,'CONSOLIDADO VENTAS'!C$77)</f>
        <v>432.72</v>
      </c>
      <c r="D22" s="16">
        <f>INDEX('[1]ISE 210 b'!$Y$32:$AJ$35,'CONSOLIDADO VENTAS'!$A78,'CONSOLIDADO VENTAS'!D$77)</f>
        <v>426.08</v>
      </c>
      <c r="E22" s="16">
        <f>INDEX('[1]ISE 210 b'!$Y$32:$AJ$35,'CONSOLIDADO VENTAS'!$A78,'CONSOLIDADO VENTAS'!E$77)</f>
        <v>424.49</v>
      </c>
      <c r="F22" s="16">
        <f>INDEX('[1]ISE 210 b'!$Y$32:$AJ$35,'CONSOLIDADO VENTAS'!$A78,'CONSOLIDADO VENTAS'!F$77)</f>
        <v>443.01</v>
      </c>
      <c r="G22" s="16"/>
      <c r="H22" s="16"/>
      <c r="I22" s="16"/>
      <c r="J22" s="16"/>
      <c r="K22" s="16"/>
      <c r="L22" s="16"/>
      <c r="M22" s="16"/>
      <c r="N22" s="26">
        <f>SUM(B22:M22)</f>
        <v>2201.0100000000002</v>
      </c>
      <c r="Q22" s="15" t="s">
        <v>21</v>
      </c>
      <c r="R22" s="27">
        <f>+B22</f>
        <v>474.71</v>
      </c>
      <c r="S22" s="27">
        <f t="shared" ref="S22:V25" si="3">+C22</f>
        <v>432.72</v>
      </c>
      <c r="T22" s="27">
        <f t="shared" si="3"/>
        <v>426.08</v>
      </c>
      <c r="U22" s="27">
        <f t="shared" si="3"/>
        <v>424.49</v>
      </c>
      <c r="V22" s="27">
        <f t="shared" si="3"/>
        <v>443.01</v>
      </c>
      <c r="W22" s="27"/>
      <c r="X22" s="27"/>
      <c r="Y22" s="27"/>
      <c r="Z22" s="27"/>
      <c r="AA22" s="27"/>
      <c r="AB22" s="27"/>
      <c r="AC22" s="27"/>
      <c r="AD22" s="26">
        <f>SUM(R22:AC22)</f>
        <v>2201.0100000000002</v>
      </c>
    </row>
    <row r="23" spans="1:30" x14ac:dyDescent="0.25">
      <c r="A23" s="15" t="s">
        <v>22</v>
      </c>
      <c r="B23" s="16">
        <f>INDEX('[1]ISE 210 b'!$Y$32:$AJ$35,'CONSOLIDADO VENTAS'!$A79,'CONSOLIDADO VENTAS'!B$77)</f>
        <v>159.47999999999999</v>
      </c>
      <c r="C23" s="16">
        <f>INDEX('[1]ISE 210 b'!$Y$32:$AJ$35,'CONSOLIDADO VENTAS'!$A79,'CONSOLIDADO VENTAS'!C$77)</f>
        <v>141.68</v>
      </c>
      <c r="D23" s="16">
        <f>INDEX('[1]ISE 210 b'!$Y$32:$AJ$35,'CONSOLIDADO VENTAS'!$A79,'CONSOLIDADO VENTAS'!D$77)</f>
        <v>145.52000000000001</v>
      </c>
      <c r="E23" s="16">
        <f>INDEX('[1]ISE 210 b'!$Y$32:$AJ$35,'CONSOLIDADO VENTAS'!$A79,'CONSOLIDADO VENTAS'!E$77)</f>
        <v>149.38999999999999</v>
      </c>
      <c r="F23" s="16">
        <f>INDEX('[1]ISE 210 b'!$Y$32:$AJ$35,'CONSOLIDADO VENTAS'!$A79,'CONSOLIDADO VENTAS'!F$77)</f>
        <v>159.34</v>
      </c>
      <c r="G23" s="16"/>
      <c r="H23" s="16"/>
      <c r="I23" s="16"/>
      <c r="J23" s="16"/>
      <c r="K23" s="16"/>
      <c r="L23" s="16"/>
      <c r="M23" s="16"/>
      <c r="N23" s="26">
        <f t="shared" ref="N23:N25" si="4">SUM(B23:M23)</f>
        <v>755.41</v>
      </c>
      <c r="Q23" s="15" t="s">
        <v>22</v>
      </c>
      <c r="R23" s="27">
        <f>+B23</f>
        <v>159.47999999999999</v>
      </c>
      <c r="S23" s="27">
        <f t="shared" si="3"/>
        <v>141.68</v>
      </c>
      <c r="T23" s="27">
        <f t="shared" si="3"/>
        <v>145.52000000000001</v>
      </c>
      <c r="U23" s="27">
        <f t="shared" si="3"/>
        <v>149.38999999999999</v>
      </c>
      <c r="V23" s="27">
        <f t="shared" si="3"/>
        <v>159.34</v>
      </c>
      <c r="W23" s="27"/>
      <c r="X23" s="27"/>
      <c r="Y23" s="27"/>
      <c r="Z23" s="27"/>
      <c r="AA23" s="27"/>
      <c r="AB23" s="27"/>
      <c r="AC23" s="27"/>
      <c r="AD23" s="26">
        <f t="shared" ref="AD23:AD25" si="5">SUM(R23:AC23)</f>
        <v>755.41</v>
      </c>
    </row>
    <row r="24" spans="1:30" x14ac:dyDescent="0.25">
      <c r="A24" s="15" t="s">
        <v>23</v>
      </c>
      <c r="B24" s="16">
        <f>INDEX('[1]ISE 210 b'!$Y$32:$AJ$35,'CONSOLIDADO VENTAS'!$A80,'CONSOLIDADO VENTAS'!B$77)</f>
        <v>280.37</v>
      </c>
      <c r="C24" s="16">
        <f>INDEX('[1]ISE 210 b'!$Y$32:$AJ$35,'CONSOLIDADO VENTAS'!$A80,'CONSOLIDADO VENTAS'!C$77)</f>
        <v>231.17000000000002</v>
      </c>
      <c r="D24" s="16">
        <f>INDEX('[1]ISE 210 b'!$Y$32:$AJ$35,'CONSOLIDADO VENTAS'!$A80,'CONSOLIDADO VENTAS'!D$77)</f>
        <v>273.82</v>
      </c>
      <c r="E24" s="16">
        <f>INDEX('[1]ISE 210 b'!$Y$32:$AJ$35,'CONSOLIDADO VENTAS'!$A80,'CONSOLIDADO VENTAS'!E$77)</f>
        <v>273.83</v>
      </c>
      <c r="F24" s="16">
        <f>INDEX('[1]ISE 210 b'!$Y$32:$AJ$35,'CONSOLIDADO VENTAS'!$A80,'CONSOLIDADO VENTAS'!F$77)</f>
        <v>281.02999999999997</v>
      </c>
      <c r="G24" s="16"/>
      <c r="H24" s="16"/>
      <c r="I24" s="16"/>
      <c r="J24" s="16"/>
      <c r="K24" s="16"/>
      <c r="L24" s="16"/>
      <c r="M24" s="16"/>
      <c r="N24" s="26">
        <f t="shared" si="4"/>
        <v>1340.22</v>
      </c>
      <c r="Q24" s="15" t="s">
        <v>23</v>
      </c>
      <c r="R24" s="27">
        <f>+B24</f>
        <v>280.37</v>
      </c>
      <c r="S24" s="27">
        <f t="shared" si="3"/>
        <v>231.17000000000002</v>
      </c>
      <c r="T24" s="27">
        <f t="shared" si="3"/>
        <v>273.82</v>
      </c>
      <c r="U24" s="27">
        <f t="shared" si="3"/>
        <v>273.83</v>
      </c>
      <c r="V24" s="27">
        <f t="shared" si="3"/>
        <v>281.02999999999997</v>
      </c>
      <c r="W24" s="27"/>
      <c r="X24" s="27"/>
      <c r="Y24" s="27"/>
      <c r="Z24" s="27"/>
      <c r="AA24" s="27"/>
      <c r="AB24" s="27"/>
      <c r="AC24" s="27"/>
      <c r="AD24" s="26">
        <f t="shared" si="5"/>
        <v>1340.22</v>
      </c>
    </row>
    <row r="25" spans="1:30" x14ac:dyDescent="0.25">
      <c r="A25" s="15" t="s">
        <v>24</v>
      </c>
      <c r="B25" s="16">
        <f>INDEX('[1]ISE 210 b'!$Y$32:$AJ$35,'CONSOLIDADO VENTAS'!$A81,'CONSOLIDADO VENTAS'!B$77)</f>
        <v>80.27</v>
      </c>
      <c r="C25" s="16">
        <f>INDEX('[1]ISE 210 b'!$Y$32:$AJ$35,'CONSOLIDADO VENTAS'!$A81,'CONSOLIDADO VENTAS'!C$77)</f>
        <v>79.03</v>
      </c>
      <c r="D25" s="16">
        <f>INDEX('[1]ISE 210 b'!$Y$32:$AJ$35,'CONSOLIDADO VENTAS'!$A81,'CONSOLIDADO VENTAS'!D$77)</f>
        <v>76.89</v>
      </c>
      <c r="E25" s="16">
        <f>INDEX('[1]ISE 210 b'!$Y$32:$AJ$35,'CONSOLIDADO VENTAS'!$A81,'CONSOLIDADO VENTAS'!E$77)</f>
        <v>93.12</v>
      </c>
      <c r="F25" s="16">
        <f>INDEX('[1]ISE 210 b'!$Y$32:$AJ$35,'CONSOLIDADO VENTAS'!$A81,'CONSOLIDADO VENTAS'!F$77)</f>
        <v>97.88</v>
      </c>
      <c r="G25" s="16"/>
      <c r="H25" s="16"/>
      <c r="I25" s="16"/>
      <c r="J25" s="16"/>
      <c r="K25" s="16"/>
      <c r="L25" s="16"/>
      <c r="M25" s="16"/>
      <c r="N25" s="26">
        <f t="shared" si="4"/>
        <v>427.19</v>
      </c>
      <c r="Q25" s="15" t="s">
        <v>24</v>
      </c>
      <c r="R25" s="27">
        <f>+B25</f>
        <v>80.27</v>
      </c>
      <c r="S25" s="27">
        <f t="shared" si="3"/>
        <v>79.03</v>
      </c>
      <c r="T25" s="27">
        <f t="shared" si="3"/>
        <v>76.89</v>
      </c>
      <c r="U25" s="27">
        <f t="shared" si="3"/>
        <v>93.12</v>
      </c>
      <c r="V25" s="27">
        <f t="shared" si="3"/>
        <v>97.88</v>
      </c>
      <c r="W25" s="27"/>
      <c r="X25" s="27"/>
      <c r="Y25" s="27"/>
      <c r="Z25" s="27"/>
      <c r="AA25" s="27"/>
      <c r="AB25" s="27"/>
      <c r="AC25" s="27"/>
      <c r="AD25" s="26">
        <f t="shared" si="5"/>
        <v>427.19</v>
      </c>
    </row>
    <row r="26" spans="1:30" x14ac:dyDescent="0.25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8"/>
      <c r="Q26" s="15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8"/>
    </row>
    <row r="27" spans="1:30" x14ac:dyDescent="0.25">
      <c r="A27" s="29" t="s">
        <v>25</v>
      </c>
      <c r="B27" s="30">
        <f>SUM(B22:B25)</f>
        <v>994.82999999999993</v>
      </c>
      <c r="C27" s="30">
        <f t="shared" ref="C27:F27" si="6">SUM(C22:C25)</f>
        <v>884.60000000000014</v>
      </c>
      <c r="D27" s="30">
        <f t="shared" si="6"/>
        <v>922.31000000000006</v>
      </c>
      <c r="E27" s="30">
        <f t="shared" si="6"/>
        <v>940.83</v>
      </c>
      <c r="F27" s="30">
        <f t="shared" si="6"/>
        <v>981.26</v>
      </c>
      <c r="G27" s="30"/>
      <c r="H27" s="30"/>
      <c r="I27" s="30"/>
      <c r="J27" s="30"/>
      <c r="K27" s="31"/>
      <c r="L27" s="31"/>
      <c r="M27" s="31"/>
      <c r="N27" s="32">
        <f>SUM(B27:M27)</f>
        <v>4723.83</v>
      </c>
      <c r="Q27" s="29" t="s">
        <v>25</v>
      </c>
      <c r="R27" s="31">
        <f>SUM(R22:R25)</f>
        <v>994.82999999999993</v>
      </c>
      <c r="S27" s="31">
        <f t="shared" ref="S27:V27" si="7">SUM(S22:S25)</f>
        <v>884.60000000000014</v>
      </c>
      <c r="T27" s="31">
        <f t="shared" si="7"/>
        <v>922.31000000000006</v>
      </c>
      <c r="U27" s="31">
        <f t="shared" si="7"/>
        <v>940.83</v>
      </c>
      <c r="V27" s="31">
        <f t="shared" si="7"/>
        <v>981.26</v>
      </c>
      <c r="W27" s="31"/>
      <c r="X27" s="31"/>
      <c r="Y27" s="31"/>
      <c r="Z27" s="31"/>
      <c r="AA27" s="31"/>
      <c r="AB27" s="31"/>
      <c r="AC27" s="31"/>
      <c r="AD27" s="32">
        <f>SUM(R27:AC27)</f>
        <v>4723.83</v>
      </c>
    </row>
    <row r="28" spans="1:30" x14ac:dyDescent="0.25">
      <c r="B28" s="1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3"/>
      <c r="R28" s="1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3"/>
    </row>
    <row r="29" spans="1:30" x14ac:dyDescent="0.25">
      <c r="A29" s="6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13"/>
      <c r="Q29" s="6" t="s">
        <v>28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25.5" x14ac:dyDescent="0.25">
      <c r="A31" s="35" t="s">
        <v>29</v>
      </c>
      <c r="B31" s="36" t="s">
        <v>30</v>
      </c>
      <c r="C31" s="36" t="s">
        <v>31</v>
      </c>
      <c r="D31" s="36" t="s">
        <v>32</v>
      </c>
      <c r="E31" s="36" t="s">
        <v>33</v>
      </c>
      <c r="F31" s="36" t="s">
        <v>34</v>
      </c>
      <c r="G31" s="36" t="s">
        <v>35</v>
      </c>
      <c r="H31" s="36" t="s">
        <v>14</v>
      </c>
      <c r="I31" s="36" t="s">
        <v>15</v>
      </c>
      <c r="J31" s="36" t="s">
        <v>16</v>
      </c>
      <c r="K31" s="36" t="s">
        <v>17</v>
      </c>
      <c r="L31" s="36" t="s">
        <v>18</v>
      </c>
      <c r="M31" s="36" t="s">
        <v>19</v>
      </c>
      <c r="N31" s="37" t="s">
        <v>36</v>
      </c>
      <c r="O31" s="13"/>
      <c r="Q31" s="25" t="s">
        <v>7</v>
      </c>
      <c r="R31" s="36" t="s">
        <v>30</v>
      </c>
      <c r="S31" s="9" t="s">
        <v>9</v>
      </c>
      <c r="T31" s="36" t="s">
        <v>32</v>
      </c>
      <c r="U31" s="36" t="s">
        <v>33</v>
      </c>
      <c r="V31" s="36" t="s">
        <v>34</v>
      </c>
      <c r="W31" s="36" t="s">
        <v>35</v>
      </c>
      <c r="X31" s="36" t="s">
        <v>14</v>
      </c>
      <c r="Y31" s="36" t="s">
        <v>15</v>
      </c>
      <c r="Z31" s="36" t="s">
        <v>16</v>
      </c>
      <c r="AA31" s="36" t="s">
        <v>17</v>
      </c>
      <c r="AB31" s="36" t="s">
        <v>18</v>
      </c>
      <c r="AC31" s="36" t="s">
        <v>19</v>
      </c>
      <c r="AD31" s="37" t="s">
        <v>36</v>
      </c>
    </row>
    <row r="32" spans="1:30" x14ac:dyDescent="0.25">
      <c r="A32" s="1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Q32" s="15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9"/>
    </row>
    <row r="33" spans="1:30" x14ac:dyDescent="0.25">
      <c r="A33" s="15" t="s">
        <v>21</v>
      </c>
      <c r="B33" s="16">
        <f>(INDEX('[1]ISE 210 b'!$Y$37:$AJ$40,'CONSOLIDADO VENTAS'!$A78,'CONSOLIDADO VENTAS'!B$77))/1000/0.87</f>
        <v>351.55528735632191</v>
      </c>
      <c r="C33" s="16">
        <f>(INDEX('[1]ISE 210 b'!$Y$37:$AJ$40,'CONSOLIDADO VENTAS'!$A78,'CONSOLIDADO VENTAS'!C$77))/1000/0.87</f>
        <v>310.17752873563217</v>
      </c>
      <c r="D33" s="16">
        <f>(INDEX('[1]ISE 210 b'!$Y$37:$AJ$40,'CONSOLIDADO VENTAS'!$A78,'CONSOLIDADO VENTAS'!D$77))/1000/0.87</f>
        <v>306.98129885057466</v>
      </c>
      <c r="E33" s="16">
        <f>(INDEX('[1]ISE 210 b'!$Y$37:$AJ$40,'CONSOLIDADO VENTAS'!$A78,'CONSOLIDADO VENTAS'!E$77))/1000/0.87</f>
        <v>308.1011954022988</v>
      </c>
      <c r="F33" s="16">
        <f>(INDEX('[1]ISE 210 b'!$Y$37:$AJ$40,'CONSOLIDADO VENTAS'!$A78,'CONSOLIDADO VENTAS'!F$77))/1000/0.87</f>
        <v>328.6631379310345</v>
      </c>
      <c r="G33" s="16"/>
      <c r="H33" s="16"/>
      <c r="I33" s="16"/>
      <c r="J33" s="16"/>
      <c r="K33" s="16"/>
      <c r="L33" s="16"/>
      <c r="M33" s="16"/>
      <c r="N33" s="26">
        <f>SUM(B33:M33)</f>
        <v>1605.4784482758621</v>
      </c>
      <c r="Q33" s="15" t="s">
        <v>21</v>
      </c>
      <c r="R33" s="27">
        <f>+B33*0.87</f>
        <v>305.85310000000004</v>
      </c>
      <c r="S33" s="27">
        <f t="shared" ref="S33:V36" si="8">+C33*0.87</f>
        <v>269.85444999999999</v>
      </c>
      <c r="T33" s="27">
        <f t="shared" si="8"/>
        <v>267.07372999999995</v>
      </c>
      <c r="U33" s="27">
        <f t="shared" si="8"/>
        <v>268.04803999999996</v>
      </c>
      <c r="V33" s="27">
        <f t="shared" si="8"/>
        <v>285.93693000000002</v>
      </c>
      <c r="W33" s="27"/>
      <c r="X33" s="27"/>
      <c r="Y33" s="27"/>
      <c r="Z33" s="27"/>
      <c r="AA33" s="27"/>
      <c r="AB33" s="27"/>
      <c r="AC33" s="27"/>
      <c r="AD33" s="26">
        <f>SUM(R33:AC33)</f>
        <v>1396.7662500000001</v>
      </c>
    </row>
    <row r="34" spans="1:30" x14ac:dyDescent="0.25">
      <c r="A34" s="15" t="s">
        <v>22</v>
      </c>
      <c r="B34" s="16">
        <f>(INDEX('[1]ISE 210 b'!$Y$37:$AJ$40,'CONSOLIDADO VENTAS'!$A79,'CONSOLIDADO VENTAS'!B$77))/1000/0.87</f>
        <v>222.77279310344829</v>
      </c>
      <c r="C34" s="16">
        <f>(INDEX('[1]ISE 210 b'!$Y$37:$AJ$40,'CONSOLIDADO VENTAS'!$A79,'CONSOLIDADO VENTAS'!C$77))/1000/0.87</f>
        <v>199.03180459770118</v>
      </c>
      <c r="D34" s="16">
        <f>(INDEX('[1]ISE 210 b'!$Y$37:$AJ$40,'CONSOLIDADO VENTAS'!$A79,'CONSOLIDADO VENTAS'!D$77))/1000/0.87</f>
        <v>205.03800000000001</v>
      </c>
      <c r="E34" s="16">
        <f>(INDEX('[1]ISE 210 b'!$Y$37:$AJ$40,'CONSOLIDADO VENTAS'!$A79,'CONSOLIDADO VENTAS'!E$77))/1000/0.87</f>
        <v>211.48029885057468</v>
      </c>
      <c r="F34" s="16">
        <f>(INDEX('[1]ISE 210 b'!$Y$37:$AJ$40,'CONSOLIDADO VENTAS'!$A79,'CONSOLIDADO VENTAS'!F$77))/1000/0.87</f>
        <v>226.10850574712643</v>
      </c>
      <c r="G34" s="16"/>
      <c r="H34" s="16"/>
      <c r="I34" s="16"/>
      <c r="J34" s="16"/>
      <c r="K34" s="16"/>
      <c r="L34" s="16"/>
      <c r="M34" s="16"/>
      <c r="N34" s="26">
        <f t="shared" ref="N34:N36" si="9">SUM(B34:M34)</f>
        <v>1064.4314022988506</v>
      </c>
      <c r="Q34" s="15" t="s">
        <v>22</v>
      </c>
      <c r="R34" s="27">
        <f t="shared" ref="R34:R36" si="10">+B34*0.87</f>
        <v>193.81233</v>
      </c>
      <c r="S34" s="27">
        <f t="shared" si="8"/>
        <v>173.15767000000002</v>
      </c>
      <c r="T34" s="27">
        <f t="shared" si="8"/>
        <v>178.38306</v>
      </c>
      <c r="U34" s="27">
        <f t="shared" si="8"/>
        <v>183.98785999999998</v>
      </c>
      <c r="V34" s="27">
        <f t="shared" si="8"/>
        <v>196.71439999999998</v>
      </c>
      <c r="W34" s="27"/>
      <c r="X34" s="27"/>
      <c r="Y34" s="27"/>
      <c r="Z34" s="27"/>
      <c r="AA34" s="27"/>
      <c r="AB34" s="27"/>
      <c r="AC34" s="27"/>
      <c r="AD34" s="26">
        <f t="shared" ref="AD34:AD36" si="11">SUM(R34:AC34)</f>
        <v>926.05531999999994</v>
      </c>
    </row>
    <row r="35" spans="1:30" x14ac:dyDescent="0.25">
      <c r="A35" s="15" t="s">
        <v>23</v>
      </c>
      <c r="B35" s="16">
        <f>(INDEX('[1]ISE 210 b'!$Y$37:$AJ$40,'CONSOLIDADO VENTAS'!$A80,'CONSOLIDADO VENTAS'!B$77))/1000/0.87</f>
        <v>243.00839080459772</v>
      </c>
      <c r="C35" s="16">
        <f>(INDEX('[1]ISE 210 b'!$Y$37:$AJ$40,'CONSOLIDADO VENTAS'!$A80,'CONSOLIDADO VENTAS'!C$77))/1000/0.87</f>
        <v>211.74360919540229</v>
      </c>
      <c r="D35" s="16">
        <f>(INDEX('[1]ISE 210 b'!$Y$37:$AJ$40,'CONSOLIDADO VENTAS'!$A80,'CONSOLIDADO VENTAS'!D$77))/1000/0.87</f>
        <v>188.97319540229881</v>
      </c>
      <c r="E35" s="16">
        <f>(INDEX('[1]ISE 210 b'!$Y$37:$AJ$40,'CONSOLIDADO VENTAS'!$A80,'CONSOLIDADO VENTAS'!E$77))/1000/0.87</f>
        <v>249.13929885057473</v>
      </c>
      <c r="F35" s="16">
        <f>(INDEX('[1]ISE 210 b'!$Y$37:$AJ$40,'CONSOLIDADO VENTAS'!$A80,'CONSOLIDADO VENTAS'!F$77))/1000/0.87</f>
        <v>250.78449425287354</v>
      </c>
      <c r="G35" s="16"/>
      <c r="H35" s="16"/>
      <c r="I35" s="16"/>
      <c r="J35" s="16"/>
      <c r="K35" s="16"/>
      <c r="L35" s="16"/>
      <c r="M35" s="16"/>
      <c r="N35" s="26">
        <f t="shared" si="9"/>
        <v>1143.6489885057472</v>
      </c>
      <c r="Q35" s="15" t="s">
        <v>23</v>
      </c>
      <c r="R35" s="27">
        <f t="shared" si="10"/>
        <v>211.41730000000001</v>
      </c>
      <c r="S35" s="27">
        <f t="shared" si="8"/>
        <v>184.21693999999999</v>
      </c>
      <c r="T35" s="27">
        <f t="shared" si="8"/>
        <v>164.40667999999997</v>
      </c>
      <c r="U35" s="27">
        <f t="shared" si="8"/>
        <v>216.75119000000001</v>
      </c>
      <c r="V35" s="27">
        <f t="shared" si="8"/>
        <v>218.18250999999998</v>
      </c>
      <c r="W35" s="27"/>
      <c r="X35" s="27"/>
      <c r="Y35" s="27"/>
      <c r="Z35" s="27"/>
      <c r="AA35" s="27"/>
      <c r="AB35" s="27"/>
      <c r="AC35" s="27"/>
      <c r="AD35" s="26">
        <f t="shared" si="11"/>
        <v>994.97461999999985</v>
      </c>
    </row>
    <row r="36" spans="1:30" x14ac:dyDescent="0.25">
      <c r="A36" s="15" t="s">
        <v>24</v>
      </c>
      <c r="B36" s="16">
        <f>(INDEX('[1]ISE 210 b'!$Y$37:$AJ$40,'CONSOLIDADO VENTAS'!$A81,'CONSOLIDADO VENTAS'!B$77))/1000/0.87</f>
        <v>76.25250574712642</v>
      </c>
      <c r="C36" s="16">
        <f>(INDEX('[1]ISE 210 b'!$Y$37:$AJ$40,'CONSOLIDADO VENTAS'!$A81,'CONSOLIDADO VENTAS'!C$77))/1000/0.87</f>
        <v>75.317505747126432</v>
      </c>
      <c r="D36" s="16">
        <f>(INDEX('[1]ISE 210 b'!$Y$37:$AJ$40,'CONSOLIDADO VENTAS'!$A81,'CONSOLIDADO VENTAS'!D$77))/1000/0.87</f>
        <v>73.50189655172413</v>
      </c>
      <c r="E36" s="16">
        <f>(INDEX('[1]ISE 210 b'!$Y$37:$AJ$40,'CONSOLIDADO VENTAS'!$A81,'CONSOLIDADO VENTAS'!E$77))/1000/0.87</f>
        <v>89.584298850574712</v>
      </c>
      <c r="F36" s="16">
        <f>(INDEX('[1]ISE 210 b'!$Y$37:$AJ$40,'CONSOLIDADO VENTAS'!$A81,'CONSOLIDADO VENTAS'!F$77))/1000/0.87</f>
        <v>94.452195402298855</v>
      </c>
      <c r="G36" s="16"/>
      <c r="H36" s="16"/>
      <c r="I36" s="16"/>
      <c r="J36" s="16"/>
      <c r="K36" s="16"/>
      <c r="L36" s="16"/>
      <c r="M36" s="16"/>
      <c r="N36" s="26">
        <f t="shared" si="9"/>
        <v>409.10840229885059</v>
      </c>
      <c r="Q36" s="15" t="s">
        <v>24</v>
      </c>
      <c r="R36" s="27">
        <f t="shared" si="10"/>
        <v>66.339679999999987</v>
      </c>
      <c r="S36" s="27">
        <f t="shared" si="8"/>
        <v>65.526229999999998</v>
      </c>
      <c r="T36" s="27">
        <f t="shared" si="8"/>
        <v>63.946649999999991</v>
      </c>
      <c r="U36" s="27">
        <f t="shared" si="8"/>
        <v>77.938339999999997</v>
      </c>
      <c r="V36" s="27">
        <f t="shared" si="8"/>
        <v>82.173410000000004</v>
      </c>
      <c r="W36" s="27"/>
      <c r="X36" s="27"/>
      <c r="Y36" s="27"/>
      <c r="Z36" s="27"/>
      <c r="AA36" s="27"/>
      <c r="AB36" s="27"/>
      <c r="AC36" s="27"/>
      <c r="AD36" s="26">
        <f t="shared" si="11"/>
        <v>355.92430999999993</v>
      </c>
    </row>
    <row r="37" spans="1:30" x14ac:dyDescent="0.25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8"/>
      <c r="Q37" s="15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28"/>
    </row>
    <row r="38" spans="1:30" x14ac:dyDescent="0.25">
      <c r="A38" s="29" t="s">
        <v>25</v>
      </c>
      <c r="B38" s="31">
        <f>SUM(B33:B36)</f>
        <v>893.58897701149442</v>
      </c>
      <c r="C38" s="31">
        <f>SUM(C33:C36)</f>
        <v>796.27044827586212</v>
      </c>
      <c r="D38" s="31">
        <f t="shared" ref="D38:F38" si="12">SUM(D33:D36)</f>
        <v>774.49439080459763</v>
      </c>
      <c r="E38" s="31">
        <f t="shared" si="12"/>
        <v>858.30509195402283</v>
      </c>
      <c r="F38" s="31">
        <f t="shared" si="12"/>
        <v>900.00833333333321</v>
      </c>
      <c r="G38" s="31"/>
      <c r="H38" s="31"/>
      <c r="I38" s="31"/>
      <c r="J38" s="31"/>
      <c r="K38" s="31"/>
      <c r="L38" s="31"/>
      <c r="M38" s="31"/>
      <c r="N38" s="32">
        <f>SUM(B38:M38)</f>
        <v>4222.6672413793103</v>
      </c>
      <c r="Q38" s="29" t="s">
        <v>25</v>
      </c>
      <c r="R38" s="31">
        <f>+SUM(R33:R36)</f>
        <v>777.42241000000013</v>
      </c>
      <c r="S38" s="31">
        <f>+SUM(S33:S36)</f>
        <v>692.75529000000006</v>
      </c>
      <c r="T38" s="31">
        <f t="shared" ref="T38:V38" si="13">+SUM(T33:T36)</f>
        <v>673.81011999999987</v>
      </c>
      <c r="U38" s="31">
        <f t="shared" si="13"/>
        <v>746.72543000000007</v>
      </c>
      <c r="V38" s="31">
        <f t="shared" si="13"/>
        <v>783.00725</v>
      </c>
      <c r="W38" s="31"/>
      <c r="X38" s="31"/>
      <c r="Y38" s="31"/>
      <c r="Z38" s="31"/>
      <c r="AA38" s="31"/>
      <c r="AB38" s="31"/>
      <c r="AC38" s="31"/>
      <c r="AD38" s="32">
        <f>SUM(R38:AC38)</f>
        <v>3673.7205000000004</v>
      </c>
    </row>
    <row r="39" spans="1:30" x14ac:dyDescent="0.25"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V39" s="42"/>
      <c r="AB39" s="7"/>
    </row>
    <row r="40" spans="1:30" x14ac:dyDescent="0.25">
      <c r="A40" s="6" t="s">
        <v>37</v>
      </c>
      <c r="L40" s="7"/>
      <c r="Q40" s="6" t="s">
        <v>37</v>
      </c>
      <c r="AB40" s="7"/>
    </row>
    <row r="41" spans="1:30" x14ac:dyDescent="0.25">
      <c r="L41" s="7"/>
      <c r="AB41" s="7"/>
    </row>
    <row r="42" spans="1:30" ht="25.5" x14ac:dyDescent="0.25">
      <c r="A42" s="35" t="s">
        <v>29</v>
      </c>
      <c r="B42" s="36" t="s">
        <v>30</v>
      </c>
      <c r="C42" s="36" t="s">
        <v>31</v>
      </c>
      <c r="D42" s="36" t="s">
        <v>32</v>
      </c>
      <c r="E42" s="36" t="s">
        <v>33</v>
      </c>
      <c r="F42" s="36" t="s">
        <v>34</v>
      </c>
      <c r="G42" s="36" t="s">
        <v>35</v>
      </c>
      <c r="H42" s="36" t="s">
        <v>14</v>
      </c>
      <c r="I42" s="36" t="s">
        <v>15</v>
      </c>
      <c r="J42" s="36" t="s">
        <v>16</v>
      </c>
      <c r="K42" s="36" t="s">
        <v>17</v>
      </c>
      <c r="L42" s="36" t="s">
        <v>18</v>
      </c>
      <c r="M42" s="36" t="s">
        <v>19</v>
      </c>
      <c r="N42" s="37" t="s">
        <v>36</v>
      </c>
      <c r="O42" s="13"/>
      <c r="Q42" s="35" t="s">
        <v>29</v>
      </c>
      <c r="R42" s="36" t="s">
        <v>30</v>
      </c>
      <c r="S42" s="36" t="s">
        <v>31</v>
      </c>
      <c r="T42" s="36" t="s">
        <v>32</v>
      </c>
      <c r="U42" s="36" t="s">
        <v>33</v>
      </c>
      <c r="V42" s="36" t="s">
        <v>34</v>
      </c>
      <c r="W42" s="36" t="s">
        <v>35</v>
      </c>
      <c r="X42" s="36" t="s">
        <v>14</v>
      </c>
      <c r="Y42" s="36" t="s">
        <v>15</v>
      </c>
      <c r="Z42" s="36" t="s">
        <v>16</v>
      </c>
      <c r="AA42" s="36" t="s">
        <v>17</v>
      </c>
      <c r="AB42" s="36" t="s">
        <v>18</v>
      </c>
      <c r="AC42" s="36" t="s">
        <v>19</v>
      </c>
      <c r="AD42" s="37" t="s">
        <v>36</v>
      </c>
    </row>
    <row r="43" spans="1:30" x14ac:dyDescent="0.25">
      <c r="A43" s="1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Q43" s="15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9"/>
    </row>
    <row r="44" spans="1:30" x14ac:dyDescent="0.25">
      <c r="A44" s="15" t="s">
        <v>21</v>
      </c>
      <c r="B44" s="43">
        <f>+B33/B$74</f>
        <v>50.510817148896827</v>
      </c>
      <c r="C44" s="43">
        <f>+C33/C$74</f>
        <v>44.565736887303473</v>
      </c>
      <c r="D44" s="43">
        <f>+D33/D$74</f>
        <v>44.10650845554234</v>
      </c>
      <c r="E44" s="43">
        <f t="shared" ref="E44:F47" si="14">+E33/E$74</f>
        <v>44.267413132514193</v>
      </c>
      <c r="F44" s="43">
        <f t="shared" si="14"/>
        <v>47.221715219976218</v>
      </c>
      <c r="G44" s="43"/>
      <c r="H44" s="43"/>
      <c r="I44" s="43"/>
      <c r="J44" s="43"/>
      <c r="K44" s="43"/>
      <c r="L44" s="43"/>
      <c r="M44" s="43"/>
      <c r="N44" s="26">
        <f>SUM(B44:M44)</f>
        <v>230.67219084423306</v>
      </c>
      <c r="Q44" s="15" t="s">
        <v>21</v>
      </c>
      <c r="R44" s="43">
        <f>+R33/$R$74</f>
        <v>43.944410919540239</v>
      </c>
      <c r="S44" s="43">
        <f>+S33/$S$74</f>
        <v>38.772191091954021</v>
      </c>
      <c r="T44" s="43">
        <f>+T33/$T$74</f>
        <v>38.372662356321833</v>
      </c>
      <c r="U44" s="43">
        <f t="shared" ref="U44:V47" si="15">+U33/U$74</f>
        <v>38.51264942528735</v>
      </c>
      <c r="V44" s="43">
        <f t="shared" si="15"/>
        <v>41.082892241379312</v>
      </c>
      <c r="W44" s="43"/>
      <c r="X44" s="43"/>
      <c r="Y44" s="43"/>
      <c r="Z44" s="43"/>
      <c r="AA44" s="43"/>
      <c r="AB44" s="43"/>
      <c r="AC44" s="43"/>
      <c r="AD44" s="26">
        <f>SUM(R44:AC44)</f>
        <v>200.68480603448276</v>
      </c>
    </row>
    <row r="45" spans="1:30" x14ac:dyDescent="0.25">
      <c r="A45" s="15" t="s">
        <v>22</v>
      </c>
      <c r="B45" s="43">
        <f t="shared" ref="B45:D47" si="16">+B34/B$74</f>
        <v>32.007585216012686</v>
      </c>
      <c r="C45" s="43">
        <f t="shared" si="16"/>
        <v>28.596523649094998</v>
      </c>
      <c r="D45" s="43">
        <f t="shared" si="16"/>
        <v>29.459482758620691</v>
      </c>
      <c r="E45" s="43">
        <f t="shared" si="14"/>
        <v>30.385100409565329</v>
      </c>
      <c r="F45" s="43">
        <f t="shared" si="14"/>
        <v>32.486854274012416</v>
      </c>
      <c r="G45" s="43"/>
      <c r="H45" s="43"/>
      <c r="I45" s="43"/>
      <c r="J45" s="43"/>
      <c r="K45" s="43"/>
      <c r="L45" s="43"/>
      <c r="M45" s="43"/>
      <c r="N45" s="26">
        <f t="shared" ref="N45:N47" si="17">SUM(B45:M45)</f>
        <v>152.93554630730611</v>
      </c>
      <c r="Q45" s="15" t="s">
        <v>22</v>
      </c>
      <c r="R45" s="43">
        <f>+R34/$R$74</f>
        <v>27.846599137931037</v>
      </c>
      <c r="S45" s="43">
        <f>+S34/$S$74</f>
        <v>24.878975574712648</v>
      </c>
      <c r="T45" s="43">
        <f>+T34/$T$74</f>
        <v>25.629750000000001</v>
      </c>
      <c r="U45" s="43">
        <f t="shared" si="15"/>
        <v>26.435037356321835</v>
      </c>
      <c r="V45" s="43">
        <f t="shared" si="15"/>
        <v>28.263563218390804</v>
      </c>
      <c r="W45" s="43"/>
      <c r="X45" s="43"/>
      <c r="Y45" s="43"/>
      <c r="Z45" s="43"/>
      <c r="AA45" s="43"/>
      <c r="AB45" s="43"/>
      <c r="AC45" s="43"/>
      <c r="AD45" s="26">
        <f t="shared" ref="AD45:AD47" si="18">SUM(R45:AC45)</f>
        <v>133.05392528735632</v>
      </c>
    </row>
    <row r="46" spans="1:30" x14ac:dyDescent="0.25">
      <c r="A46" s="15" t="s">
        <v>23</v>
      </c>
      <c r="B46" s="43">
        <f t="shared" si="16"/>
        <v>34.914998678821512</v>
      </c>
      <c r="C46" s="43">
        <f t="shared" si="16"/>
        <v>30.422932355661249</v>
      </c>
      <c r="D46" s="43">
        <f t="shared" si="16"/>
        <v>27.151321178491209</v>
      </c>
      <c r="E46" s="43">
        <f t="shared" si="14"/>
        <v>35.795876271634299</v>
      </c>
      <c r="F46" s="43">
        <f t="shared" si="14"/>
        <v>36.032254921389878</v>
      </c>
      <c r="G46" s="43"/>
      <c r="H46" s="43"/>
      <c r="I46" s="43"/>
      <c r="J46" s="43"/>
      <c r="K46" s="43"/>
      <c r="L46" s="43"/>
      <c r="M46" s="43"/>
      <c r="N46" s="26">
        <f t="shared" si="17"/>
        <v>164.31738340599816</v>
      </c>
      <c r="Q46" s="15" t="s">
        <v>23</v>
      </c>
      <c r="R46" s="43">
        <f>+R35/$R$74</f>
        <v>30.376048850574715</v>
      </c>
      <c r="S46" s="43">
        <f>+S35/$S$74</f>
        <v>26.467951149425286</v>
      </c>
      <c r="T46" s="43">
        <f>+T35/$T$74</f>
        <v>23.621649425287352</v>
      </c>
      <c r="U46" s="43">
        <f t="shared" si="15"/>
        <v>31.142412356321842</v>
      </c>
      <c r="V46" s="43">
        <f t="shared" si="15"/>
        <v>31.348061781609193</v>
      </c>
      <c r="W46" s="43"/>
      <c r="X46" s="43"/>
      <c r="Y46" s="43"/>
      <c r="Z46" s="43"/>
      <c r="AA46" s="43"/>
      <c r="AB46" s="43"/>
      <c r="AC46" s="43"/>
      <c r="AD46" s="26">
        <f t="shared" si="18"/>
        <v>142.9561235632184</v>
      </c>
    </row>
    <row r="47" spans="1:30" x14ac:dyDescent="0.25">
      <c r="A47" s="15" t="s">
        <v>24</v>
      </c>
      <c r="B47" s="43">
        <f t="shared" si="16"/>
        <v>10.955819791253797</v>
      </c>
      <c r="C47" s="43">
        <f t="shared" si="16"/>
        <v>10.821480710794027</v>
      </c>
      <c r="D47" s="43">
        <f t="shared" si="16"/>
        <v>10.560617320650019</v>
      </c>
      <c r="E47" s="43">
        <f t="shared" si="14"/>
        <v>12.871307306117057</v>
      </c>
      <c r="F47" s="43">
        <f t="shared" si="14"/>
        <v>13.570717730215353</v>
      </c>
      <c r="G47" s="43"/>
      <c r="H47" s="43"/>
      <c r="I47" s="43"/>
      <c r="J47" s="43"/>
      <c r="K47" s="43"/>
      <c r="L47" s="43"/>
      <c r="M47" s="43"/>
      <c r="N47" s="26">
        <f t="shared" si="17"/>
        <v>58.779942859030243</v>
      </c>
      <c r="Q47" s="15" t="s">
        <v>24</v>
      </c>
      <c r="R47" s="43">
        <f>+R36/$R$74</f>
        <v>9.5315632183908026</v>
      </c>
      <c r="S47" s="43">
        <f>+S36/$S$74</f>
        <v>9.4146882183908041</v>
      </c>
      <c r="T47" s="43">
        <f>+T36/$T$74</f>
        <v>9.1877370689655162</v>
      </c>
      <c r="U47" s="43">
        <f t="shared" si="15"/>
        <v>11.198037356321839</v>
      </c>
      <c r="V47" s="43">
        <f t="shared" si="15"/>
        <v>11.806524425287357</v>
      </c>
      <c r="W47" s="43"/>
      <c r="X47" s="43"/>
      <c r="Y47" s="43"/>
      <c r="Z47" s="43"/>
      <c r="AA47" s="43"/>
      <c r="AB47" s="43"/>
      <c r="AC47" s="43"/>
      <c r="AD47" s="26">
        <f t="shared" si="18"/>
        <v>51.138550287356324</v>
      </c>
    </row>
    <row r="48" spans="1:30" x14ac:dyDescent="0.2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8"/>
      <c r="Q48" s="15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28"/>
    </row>
    <row r="49" spans="1:30" x14ac:dyDescent="0.25">
      <c r="A49" s="29" t="s">
        <v>25</v>
      </c>
      <c r="B49" s="31">
        <f>SUM(B44:B47)</f>
        <v>128.38922083498483</v>
      </c>
      <c r="C49" s="31">
        <f t="shared" ref="C49:F49" si="19">SUM(C44:C47)</f>
        <v>114.40667360285374</v>
      </c>
      <c r="D49" s="31">
        <f t="shared" si="19"/>
        <v>111.27792971330426</v>
      </c>
      <c r="E49" s="31">
        <f t="shared" si="19"/>
        <v>123.31969711983088</v>
      </c>
      <c r="F49" s="31">
        <f t="shared" si="19"/>
        <v>129.31154214559388</v>
      </c>
      <c r="G49" s="31"/>
      <c r="H49" s="31"/>
      <c r="I49" s="31"/>
      <c r="J49" s="31"/>
      <c r="K49" s="31"/>
      <c r="L49" s="31"/>
      <c r="M49" s="31"/>
      <c r="N49" s="32">
        <f>SUM(B49:M49)</f>
        <v>606.70506341656755</v>
      </c>
      <c r="Q49" s="29" t="s">
        <v>25</v>
      </c>
      <c r="R49" s="31">
        <f>SUM(R44:R47)</f>
        <v>111.6986221264368</v>
      </c>
      <c r="S49" s="31">
        <f>SUM(S44:S47)</f>
        <v>99.533806034482765</v>
      </c>
      <c r="T49" s="31">
        <f>SUM(T44:T47)</f>
        <v>96.811798850574704</v>
      </c>
      <c r="U49" s="31">
        <f t="shared" ref="U49:V49" si="20">SUM(U44:U47)</f>
        <v>107.28813649425285</v>
      </c>
      <c r="V49" s="31">
        <f t="shared" si="20"/>
        <v>112.50104166666665</v>
      </c>
      <c r="W49" s="31"/>
      <c r="X49" s="31"/>
      <c r="Y49" s="31"/>
      <c r="Z49" s="31"/>
      <c r="AA49" s="31"/>
      <c r="AB49" s="31"/>
      <c r="AC49" s="31"/>
      <c r="AD49" s="32">
        <f>SUM(R49:AC49)</f>
        <v>527.83340517241379</v>
      </c>
    </row>
    <row r="50" spans="1:30" x14ac:dyDescent="0.25">
      <c r="L50" s="7"/>
      <c r="AB50" s="7"/>
    </row>
    <row r="51" spans="1:30" x14ac:dyDescent="0.25">
      <c r="A51" s="6" t="s">
        <v>38</v>
      </c>
      <c r="L51" s="7"/>
      <c r="Q51" s="6" t="s">
        <v>38</v>
      </c>
      <c r="AB51" s="7"/>
    </row>
    <row r="52" spans="1:30" x14ac:dyDescent="0.25">
      <c r="L52" s="7"/>
      <c r="AB52" s="7"/>
    </row>
    <row r="53" spans="1:30" ht="25.5" x14ac:dyDescent="0.25">
      <c r="A53" s="35" t="s">
        <v>29</v>
      </c>
      <c r="B53" s="36" t="s">
        <v>30</v>
      </c>
      <c r="C53" s="36" t="s">
        <v>31</v>
      </c>
      <c r="D53" s="36" t="s">
        <v>32</v>
      </c>
      <c r="E53" s="36" t="s">
        <v>33</v>
      </c>
      <c r="F53" s="36" t="s">
        <v>34</v>
      </c>
      <c r="G53" s="36" t="s">
        <v>35</v>
      </c>
      <c r="H53" s="36" t="s">
        <v>14</v>
      </c>
      <c r="I53" s="36" t="s">
        <v>15</v>
      </c>
      <c r="J53" s="36" t="s">
        <v>16</v>
      </c>
      <c r="K53" s="36" t="s">
        <v>17</v>
      </c>
      <c r="L53" s="36" t="s">
        <v>18</v>
      </c>
      <c r="M53" s="36" t="s">
        <v>19</v>
      </c>
      <c r="N53" s="37" t="s">
        <v>36</v>
      </c>
      <c r="O53" s="13"/>
      <c r="Q53" s="35" t="s">
        <v>29</v>
      </c>
      <c r="R53" s="36" t="s">
        <v>30</v>
      </c>
      <c r="S53" s="36" t="s">
        <v>31</v>
      </c>
      <c r="T53" s="36" t="s">
        <v>32</v>
      </c>
      <c r="U53" s="36" t="s">
        <v>33</v>
      </c>
      <c r="V53" s="36" t="s">
        <v>34</v>
      </c>
      <c r="W53" s="36" t="s">
        <v>35</v>
      </c>
      <c r="X53" s="36" t="s">
        <v>14</v>
      </c>
      <c r="Y53" s="36" t="s">
        <v>15</v>
      </c>
      <c r="Z53" s="36" t="s">
        <v>16</v>
      </c>
      <c r="AA53" s="36" t="s">
        <v>17</v>
      </c>
      <c r="AB53" s="36" t="s">
        <v>18</v>
      </c>
      <c r="AC53" s="36" t="s">
        <v>19</v>
      </c>
      <c r="AD53" s="37" t="s">
        <v>36</v>
      </c>
    </row>
    <row r="54" spans="1:30" x14ac:dyDescent="0.25">
      <c r="A54" s="1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Q54" s="15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9"/>
    </row>
    <row r="55" spans="1:30" x14ac:dyDescent="0.25">
      <c r="A55" s="15" t="s">
        <v>21</v>
      </c>
      <c r="B55" s="43">
        <f>+B33/B22*100</f>
        <v>74.056853101118975</v>
      </c>
      <c r="C55" s="43">
        <f>+C33/C22*100</f>
        <v>71.680885731103743</v>
      </c>
      <c r="D55" s="43">
        <f>+D33/D22*100</f>
        <v>72.047807653627174</v>
      </c>
      <c r="E55" s="43">
        <f t="shared" ref="B55:N60" si="21">+E33/E22*100</f>
        <v>72.581496714245048</v>
      </c>
      <c r="F55" s="43">
        <f t="shared" si="21"/>
        <v>74.188649902041604</v>
      </c>
      <c r="G55" s="43"/>
      <c r="H55" s="43"/>
      <c r="I55" s="43"/>
      <c r="J55" s="43"/>
      <c r="K55" s="43"/>
      <c r="L55" s="43"/>
      <c r="M55" s="43"/>
      <c r="N55" s="26">
        <f>+N33/N22*100</f>
        <v>72.942805724456576</v>
      </c>
      <c r="Q55" s="15" t="s">
        <v>21</v>
      </c>
      <c r="R55" s="43">
        <f>+R33/R22*100</f>
        <v>64.429462197973507</v>
      </c>
      <c r="S55" s="43">
        <f>+S33/S22*100</f>
        <v>62.362370586060266</v>
      </c>
      <c r="T55" s="43">
        <f>+T33/T22*100</f>
        <v>62.681592658655639</v>
      </c>
      <c r="U55" s="43">
        <f>+U33/U22*100</f>
        <v>63.145902141393194</v>
      </c>
      <c r="V55" s="43">
        <f t="shared" ref="V55:AD55" si="22">+V33/V22*100</f>
        <v>64.544125414776204</v>
      </c>
      <c r="W55" s="43"/>
      <c r="X55" s="43"/>
      <c r="Y55" s="43"/>
      <c r="Z55" s="43"/>
      <c r="AA55" s="43"/>
      <c r="AB55" s="43"/>
      <c r="AC55" s="43"/>
      <c r="AD55" s="26">
        <f t="shared" si="22"/>
        <v>63.460240980277241</v>
      </c>
    </row>
    <row r="56" spans="1:30" x14ac:dyDescent="0.25">
      <c r="A56" s="15" t="s">
        <v>22</v>
      </c>
      <c r="B56" s="43">
        <f t="shared" ref="B56:D58" si="23">+B34/B23*100</f>
        <v>139.68697836935559</v>
      </c>
      <c r="C56" s="43">
        <f t="shared" si="23"/>
        <v>140.47981690972696</v>
      </c>
      <c r="D56" s="43">
        <f t="shared" si="23"/>
        <v>140.90021990104452</v>
      </c>
      <c r="E56" s="43">
        <f t="shared" si="21"/>
        <v>141.56255361843142</v>
      </c>
      <c r="F56" s="43">
        <f t="shared" si="21"/>
        <v>141.90316665440344</v>
      </c>
      <c r="G56" s="43"/>
      <c r="H56" s="43"/>
      <c r="I56" s="43"/>
      <c r="J56" s="43"/>
      <c r="K56" s="43"/>
      <c r="L56" s="43"/>
      <c r="M56" s="43"/>
      <c r="N56" s="26">
        <f t="shared" si="21"/>
        <v>140.9077722427358</v>
      </c>
      <c r="Q56" s="15" t="s">
        <v>22</v>
      </c>
      <c r="R56" s="43">
        <f t="shared" ref="R56:AD58" si="24">+R34/R23*100</f>
        <v>121.52767118133936</v>
      </c>
      <c r="S56" s="43">
        <f t="shared" si="24"/>
        <v>122.21744071146246</v>
      </c>
      <c r="T56" s="43">
        <f t="shared" si="24"/>
        <v>122.58319131390874</v>
      </c>
      <c r="U56" s="43">
        <f t="shared" si="24"/>
        <v>123.15942164803535</v>
      </c>
      <c r="V56" s="43">
        <f t="shared" si="24"/>
        <v>123.45575498933097</v>
      </c>
      <c r="W56" s="43"/>
      <c r="X56" s="43"/>
      <c r="Y56" s="43"/>
      <c r="Z56" s="43"/>
      <c r="AA56" s="43"/>
      <c r="AB56" s="43"/>
      <c r="AC56" s="43"/>
      <c r="AD56" s="26">
        <f t="shared" si="24"/>
        <v>122.58976185118016</v>
      </c>
    </row>
    <row r="57" spans="1:30" x14ac:dyDescent="0.25">
      <c r="A57" s="15" t="s">
        <v>23</v>
      </c>
      <c r="B57" s="43">
        <f t="shared" si="23"/>
        <v>86.674177267395848</v>
      </c>
      <c r="C57" s="43">
        <f t="shared" si="23"/>
        <v>91.596491411256764</v>
      </c>
      <c r="D57" s="43">
        <f t="shared" si="23"/>
        <v>69.013656928748375</v>
      </c>
      <c r="E57" s="43">
        <f t="shared" si="21"/>
        <v>90.983200836495186</v>
      </c>
      <c r="F57" s="43">
        <f t="shared" si="21"/>
        <v>89.237623831218585</v>
      </c>
      <c r="G57" s="43"/>
      <c r="H57" s="43"/>
      <c r="I57" s="43"/>
      <c r="J57" s="43"/>
      <c r="K57" s="43"/>
      <c r="L57" s="43"/>
      <c r="M57" s="43"/>
      <c r="N57" s="26">
        <f t="shared" si="21"/>
        <v>85.332929556770324</v>
      </c>
      <c r="Q57" s="15" t="s">
        <v>23</v>
      </c>
      <c r="R57" s="43">
        <f t="shared" si="24"/>
        <v>75.406534222634377</v>
      </c>
      <c r="S57" s="43">
        <f t="shared" si="24"/>
        <v>79.688947527793388</v>
      </c>
      <c r="T57" s="43">
        <f t="shared" si="24"/>
        <v>60.041881528011089</v>
      </c>
      <c r="U57" s="43">
        <f t="shared" si="24"/>
        <v>79.1553847277508</v>
      </c>
      <c r="V57" s="43">
        <f t="shared" si="24"/>
        <v>77.636732733160159</v>
      </c>
      <c r="W57" s="43"/>
      <c r="X57" s="43"/>
      <c r="Y57" s="43"/>
      <c r="Z57" s="43"/>
      <c r="AA57" s="43"/>
      <c r="AB57" s="43"/>
      <c r="AC57" s="43"/>
      <c r="AD57" s="26">
        <f t="shared" si="24"/>
        <v>74.239648714390157</v>
      </c>
    </row>
    <row r="58" spans="1:30" x14ac:dyDescent="0.25">
      <c r="A58" s="15" t="s">
        <v>24</v>
      </c>
      <c r="B58" s="43">
        <f t="shared" si="23"/>
        <v>94.995023977982342</v>
      </c>
      <c r="C58" s="43">
        <f t="shared" si="23"/>
        <v>95.302424075827446</v>
      </c>
      <c r="D58" s="43">
        <f t="shared" si="23"/>
        <v>95.593570752665016</v>
      </c>
      <c r="E58" s="43">
        <f t="shared" si="21"/>
        <v>96.203070071493457</v>
      </c>
      <c r="F58" s="43">
        <f t="shared" si="21"/>
        <v>96.497951984367447</v>
      </c>
      <c r="G58" s="43"/>
      <c r="H58" s="43"/>
      <c r="I58" s="43"/>
      <c r="J58" s="43"/>
      <c r="K58" s="43"/>
      <c r="L58" s="43"/>
      <c r="M58" s="43"/>
      <c r="N58" s="26">
        <f t="shared" si="21"/>
        <v>95.767317188803716</v>
      </c>
      <c r="Q58" s="15" t="s">
        <v>24</v>
      </c>
      <c r="R58" s="43">
        <f t="shared" si="24"/>
        <v>82.645670860844632</v>
      </c>
      <c r="S58" s="43">
        <f t="shared" si="24"/>
        <v>82.913108945969881</v>
      </c>
      <c r="T58" s="43">
        <f t="shared" si="24"/>
        <v>83.166406554818565</v>
      </c>
      <c r="U58" s="43">
        <f t="shared" si="24"/>
        <v>83.696670962199306</v>
      </c>
      <c r="V58" s="43">
        <f t="shared" si="24"/>
        <v>83.953218226399684</v>
      </c>
      <c r="W58" s="43"/>
      <c r="X58" s="43"/>
      <c r="Y58" s="43"/>
      <c r="Z58" s="43"/>
      <c r="AA58" s="43"/>
      <c r="AB58" s="43"/>
      <c r="AC58" s="43"/>
      <c r="AD58" s="26">
        <f t="shared" si="24"/>
        <v>83.317565954259209</v>
      </c>
    </row>
    <row r="59" spans="1:30" x14ac:dyDescent="0.25">
      <c r="A59" s="1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6"/>
      <c r="Q59" s="15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26"/>
    </row>
    <row r="60" spans="1:30" x14ac:dyDescent="0.25">
      <c r="A60" s="29" t="s">
        <v>25</v>
      </c>
      <c r="B60" s="44">
        <f t="shared" si="21"/>
        <v>89.823284079842239</v>
      </c>
      <c r="C60" s="44">
        <f t="shared" si="21"/>
        <v>90.014746583298887</v>
      </c>
      <c r="D60" s="44">
        <f t="shared" si="21"/>
        <v>83.973326842883367</v>
      </c>
      <c r="E60" s="44">
        <f t="shared" si="21"/>
        <v>91.228499511497603</v>
      </c>
      <c r="F60" s="44">
        <f t="shared" si="21"/>
        <v>91.719659757182924</v>
      </c>
      <c r="G60" s="44"/>
      <c r="H60" s="44"/>
      <c r="I60" s="44"/>
      <c r="J60" s="44"/>
      <c r="K60" s="44"/>
      <c r="L60" s="44"/>
      <c r="M60" s="44"/>
      <c r="N60" s="44">
        <f t="shared" si="21"/>
        <v>89.390753718472311</v>
      </c>
      <c r="Q60" s="29" t="s">
        <v>25</v>
      </c>
      <c r="R60" s="45">
        <f t="shared" ref="R60:AD60" si="25">+R38/R27*100</f>
        <v>78.146257149462741</v>
      </c>
      <c r="S60" s="45">
        <f t="shared" si="25"/>
        <v>78.312829527470043</v>
      </c>
      <c r="T60" s="45">
        <f t="shared" si="25"/>
        <v>73.056794353308518</v>
      </c>
      <c r="U60" s="45">
        <f t="shared" si="25"/>
        <v>79.368794575002937</v>
      </c>
      <c r="V60" s="45">
        <f t="shared" si="25"/>
        <v>79.796103988749152</v>
      </c>
      <c r="W60" s="45"/>
      <c r="X60" s="45"/>
      <c r="Y60" s="45"/>
      <c r="Z60" s="45"/>
      <c r="AA60" s="45"/>
      <c r="AB60" s="45"/>
      <c r="AC60" s="45"/>
      <c r="AD60" s="44">
        <f t="shared" si="25"/>
        <v>77.769955735070923</v>
      </c>
    </row>
    <row r="61" spans="1:30" x14ac:dyDescent="0.2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AB61" s="7"/>
    </row>
    <row r="62" spans="1:30" x14ac:dyDescent="0.25">
      <c r="A62" s="6" t="s">
        <v>39</v>
      </c>
      <c r="L62" s="7"/>
      <c r="Q62" s="6" t="s">
        <v>39</v>
      </c>
      <c r="AB62" s="7"/>
    </row>
    <row r="63" spans="1:30" x14ac:dyDescent="0.25">
      <c r="B63" s="41"/>
      <c r="C63" s="41"/>
      <c r="D63" s="41"/>
      <c r="L63" s="7"/>
      <c r="AB63" s="7"/>
    </row>
    <row r="64" spans="1:30" ht="25.5" x14ac:dyDescent="0.25">
      <c r="A64" s="35" t="s">
        <v>29</v>
      </c>
      <c r="B64" s="36" t="s">
        <v>30</v>
      </c>
      <c r="C64" s="36" t="s">
        <v>31</v>
      </c>
      <c r="D64" s="36" t="s">
        <v>32</v>
      </c>
      <c r="E64" s="36" t="s">
        <v>33</v>
      </c>
      <c r="F64" s="36" t="s">
        <v>34</v>
      </c>
      <c r="G64" s="36" t="s">
        <v>35</v>
      </c>
      <c r="H64" s="36" t="s">
        <v>14</v>
      </c>
      <c r="I64" s="36" t="s">
        <v>15</v>
      </c>
      <c r="J64" s="36" t="s">
        <v>16</v>
      </c>
      <c r="K64" s="36" t="s">
        <v>17</v>
      </c>
      <c r="L64" s="36" t="s">
        <v>18</v>
      </c>
      <c r="M64" s="36" t="s">
        <v>19</v>
      </c>
      <c r="N64" s="37" t="s">
        <v>36</v>
      </c>
      <c r="O64" s="13"/>
      <c r="Q64" s="35" t="s">
        <v>29</v>
      </c>
      <c r="R64" s="36" t="s">
        <v>30</v>
      </c>
      <c r="S64" s="36" t="s">
        <v>31</v>
      </c>
      <c r="T64" s="36" t="s">
        <v>32</v>
      </c>
      <c r="U64" s="36" t="s">
        <v>33</v>
      </c>
      <c r="V64" s="36" t="s">
        <v>34</v>
      </c>
      <c r="W64" s="36" t="s">
        <v>35</v>
      </c>
      <c r="X64" s="36" t="s">
        <v>14</v>
      </c>
      <c r="Y64" s="36" t="s">
        <v>15</v>
      </c>
      <c r="Z64" s="36" t="s">
        <v>16</v>
      </c>
      <c r="AA64" s="36" t="s">
        <v>17</v>
      </c>
      <c r="AB64" s="36" t="s">
        <v>18</v>
      </c>
      <c r="AC64" s="36" t="s">
        <v>19</v>
      </c>
      <c r="AD64" s="37" t="s">
        <v>36</v>
      </c>
    </row>
    <row r="65" spans="1:30" x14ac:dyDescent="0.25">
      <c r="A65" s="1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Q65" s="15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9"/>
    </row>
    <row r="66" spans="1:30" x14ac:dyDescent="0.25">
      <c r="A66" s="15" t="s">
        <v>21</v>
      </c>
      <c r="B66" s="43">
        <f>+B44/B22*100</f>
        <v>10.640352457057325</v>
      </c>
      <c r="C66" s="43">
        <f>+C44/C22*100</f>
        <v>10.298977834928699</v>
      </c>
      <c r="D66" s="43">
        <f>+D44/D22*100</f>
        <v>10.351696501957928</v>
      </c>
      <c r="E66" s="43">
        <f t="shared" ref="E66:N66" si="26">+E44/E22*100</f>
        <v>10.42837596469038</v>
      </c>
      <c r="F66" s="43">
        <f t="shared" si="26"/>
        <v>10.659288779028966</v>
      </c>
      <c r="G66" s="43"/>
      <c r="H66" s="43"/>
      <c r="I66" s="43"/>
      <c r="J66" s="43"/>
      <c r="K66" s="43"/>
      <c r="L66" s="43"/>
      <c r="M66" s="43"/>
      <c r="N66" s="26">
        <f t="shared" si="26"/>
        <v>10.480288178801233</v>
      </c>
      <c r="Q66" s="15" t="s">
        <v>21</v>
      </c>
      <c r="R66" s="43">
        <f>+R44/R22*100</f>
        <v>9.2571066376398718</v>
      </c>
      <c r="S66" s="43">
        <f t="shared" ref="S66:AD66" si="27">+S44/S22*100</f>
        <v>8.9601107163879679</v>
      </c>
      <c r="T66" s="43">
        <f t="shared" si="27"/>
        <v>9.0059759567033968</v>
      </c>
      <c r="U66" s="43">
        <f t="shared" si="27"/>
        <v>9.0726870892806311</v>
      </c>
      <c r="V66" s="43">
        <f t="shared" si="27"/>
        <v>9.2735812377552005</v>
      </c>
      <c r="W66" s="43"/>
      <c r="X66" s="43"/>
      <c r="Y66" s="43"/>
      <c r="Z66" s="43"/>
      <c r="AA66" s="43"/>
      <c r="AB66" s="43"/>
      <c r="AC66" s="43"/>
      <c r="AD66" s="26">
        <f t="shared" si="27"/>
        <v>9.117850715557072</v>
      </c>
    </row>
    <row r="67" spans="1:30" x14ac:dyDescent="0.25">
      <c r="A67" s="15" t="s">
        <v>22</v>
      </c>
      <c r="B67" s="43">
        <f t="shared" ref="B67:N71" si="28">+B45/B23*100</f>
        <v>20.069968156516609</v>
      </c>
      <c r="C67" s="43">
        <f t="shared" si="28"/>
        <v>20.183881739903299</v>
      </c>
      <c r="D67" s="43">
        <f t="shared" si="28"/>
        <v>20.244284468540879</v>
      </c>
      <c r="E67" s="43">
        <f t="shared" si="28"/>
        <v>20.339447358970034</v>
      </c>
      <c r="F67" s="43">
        <f t="shared" si="28"/>
        <v>20.388386013563707</v>
      </c>
      <c r="G67" s="43"/>
      <c r="H67" s="43"/>
      <c r="I67" s="43"/>
      <c r="J67" s="43"/>
      <c r="K67" s="43"/>
      <c r="L67" s="43"/>
      <c r="M67" s="43"/>
      <c r="N67" s="26">
        <f t="shared" si="28"/>
        <v>20.24536957510572</v>
      </c>
      <c r="Q67" s="15" t="s">
        <v>22</v>
      </c>
      <c r="R67" s="43">
        <f t="shared" ref="R67:AD69" si="29">+R45/R23*100</f>
        <v>17.460872296169448</v>
      </c>
      <c r="S67" s="43">
        <f t="shared" si="29"/>
        <v>17.55997711371587</v>
      </c>
      <c r="T67" s="43">
        <f t="shared" si="29"/>
        <v>17.612527487630565</v>
      </c>
      <c r="U67" s="43">
        <f t="shared" si="29"/>
        <v>17.695319202303928</v>
      </c>
      <c r="V67" s="43">
        <f t="shared" si="29"/>
        <v>17.737895831800429</v>
      </c>
      <c r="W67" s="43"/>
      <c r="X67" s="43"/>
      <c r="Y67" s="43"/>
      <c r="Z67" s="43"/>
      <c r="AA67" s="43"/>
      <c r="AB67" s="43"/>
      <c r="AC67" s="43"/>
      <c r="AD67" s="26">
        <f t="shared" si="29"/>
        <v>17.613471530341975</v>
      </c>
    </row>
    <row r="68" spans="1:30" x14ac:dyDescent="0.25">
      <c r="A68" s="15" t="s">
        <v>23</v>
      </c>
      <c r="B68" s="43">
        <f t="shared" si="28"/>
        <v>12.453186388993656</v>
      </c>
      <c r="C68" s="43">
        <f t="shared" si="28"/>
        <v>13.160415432651835</v>
      </c>
      <c r="D68" s="43">
        <f t="shared" si="28"/>
        <v>9.9157553058546526</v>
      </c>
      <c r="E68" s="43">
        <f t="shared" si="28"/>
        <v>13.072298970760801</v>
      </c>
      <c r="F68" s="43">
        <f t="shared" si="28"/>
        <v>12.821497676899222</v>
      </c>
      <c r="G68" s="43"/>
      <c r="H68" s="43"/>
      <c r="I68" s="43"/>
      <c r="J68" s="43"/>
      <c r="K68" s="43"/>
      <c r="L68" s="43"/>
      <c r="M68" s="43"/>
      <c r="N68" s="26">
        <f t="shared" si="28"/>
        <v>12.260478384593435</v>
      </c>
      <c r="Q68" s="15" t="s">
        <v>23</v>
      </c>
      <c r="R68" s="43">
        <f t="shared" si="29"/>
        <v>10.834272158424481</v>
      </c>
      <c r="S68" s="43">
        <f t="shared" si="29"/>
        <v>11.449561426407096</v>
      </c>
      <c r="T68" s="43">
        <f t="shared" si="29"/>
        <v>8.6267071160935469</v>
      </c>
      <c r="U68" s="43">
        <f t="shared" si="29"/>
        <v>11.372900104561898</v>
      </c>
      <c r="V68" s="43">
        <f t="shared" si="29"/>
        <v>11.154702978902323</v>
      </c>
      <c r="W68" s="43"/>
      <c r="X68" s="43"/>
      <c r="Y68" s="43"/>
      <c r="Z68" s="43"/>
      <c r="AA68" s="43"/>
      <c r="AB68" s="43"/>
      <c r="AC68" s="43"/>
      <c r="AD68" s="26">
        <f t="shared" si="29"/>
        <v>10.666616194596291</v>
      </c>
    </row>
    <row r="69" spans="1:30" x14ac:dyDescent="0.25">
      <c r="A69" s="15" t="s">
        <v>24</v>
      </c>
      <c r="B69" s="43">
        <f t="shared" si="28"/>
        <v>13.648710341664131</v>
      </c>
      <c r="C69" s="43">
        <f t="shared" si="28"/>
        <v>13.692877022389</v>
      </c>
      <c r="D69" s="43">
        <f>+D47/D25*100</f>
        <v>13.734708441474858</v>
      </c>
      <c r="E69" s="43">
        <f t="shared" si="28"/>
        <v>13.822280182685843</v>
      </c>
      <c r="F69" s="43">
        <f t="shared" si="28"/>
        <v>13.864648273616012</v>
      </c>
      <c r="G69" s="43"/>
      <c r="H69" s="43"/>
      <c r="I69" s="43"/>
      <c r="J69" s="43"/>
      <c r="K69" s="43"/>
      <c r="L69" s="43"/>
      <c r="M69" s="43"/>
      <c r="N69" s="26">
        <f t="shared" si="28"/>
        <v>13.759672009885588</v>
      </c>
      <c r="Q69" s="15" t="s">
        <v>24</v>
      </c>
      <c r="R69" s="43">
        <f t="shared" si="29"/>
        <v>11.874377997247793</v>
      </c>
      <c r="S69" s="43">
        <f t="shared" si="29"/>
        <v>11.912803009478431</v>
      </c>
      <c r="T69" s="43">
        <f t="shared" si="29"/>
        <v>11.949196344083127</v>
      </c>
      <c r="U69" s="43">
        <f t="shared" si="29"/>
        <v>12.025383758936682</v>
      </c>
      <c r="V69" s="43">
        <f t="shared" si="29"/>
        <v>12.062243998045931</v>
      </c>
      <c r="W69" s="43"/>
      <c r="X69" s="43"/>
      <c r="Y69" s="43"/>
      <c r="Z69" s="43"/>
      <c r="AA69" s="43"/>
      <c r="AB69" s="43"/>
      <c r="AC69" s="43"/>
      <c r="AD69" s="26">
        <f t="shared" si="29"/>
        <v>11.970914648600465</v>
      </c>
    </row>
    <row r="70" spans="1:30" x14ac:dyDescent="0.25">
      <c r="A70" s="1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26"/>
      <c r="Q70" s="15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26"/>
    </row>
    <row r="71" spans="1:30" x14ac:dyDescent="0.25">
      <c r="A71" s="29" t="s">
        <v>25</v>
      </c>
      <c r="B71" s="45">
        <f>+B49/B27*100</f>
        <v>12.905644264345147</v>
      </c>
      <c r="C71" s="45">
        <f t="shared" si="28"/>
        <v>12.933153244726849</v>
      </c>
      <c r="D71" s="45">
        <f t="shared" si="28"/>
        <v>12.065133167080944</v>
      </c>
      <c r="E71" s="45">
        <f t="shared" si="28"/>
        <v>13.107543033261148</v>
      </c>
      <c r="F71" s="45">
        <f t="shared" si="28"/>
        <v>13.17811203407801</v>
      </c>
      <c r="G71" s="45"/>
      <c r="H71" s="45"/>
      <c r="I71" s="45"/>
      <c r="J71" s="45"/>
      <c r="K71" s="45"/>
      <c r="L71" s="45"/>
      <c r="M71" s="45"/>
      <c r="N71" s="44">
        <f t="shared" si="28"/>
        <v>12.843499097481653</v>
      </c>
      <c r="Q71" s="29" t="s">
        <v>25</v>
      </c>
      <c r="R71" s="45">
        <f t="shared" ref="R71:AD71" si="30">+R49/R27*100</f>
        <v>11.22791050998028</v>
      </c>
      <c r="S71" s="31">
        <f t="shared" si="30"/>
        <v>11.251843322912361</v>
      </c>
      <c r="T71" s="31">
        <f t="shared" si="30"/>
        <v>10.496665855360421</v>
      </c>
      <c r="U71" s="31">
        <f t="shared" si="30"/>
        <v>11.4035624389372</v>
      </c>
      <c r="V71" s="31">
        <f t="shared" si="30"/>
        <v>11.464957469647866</v>
      </c>
      <c r="W71" s="31"/>
      <c r="X71" s="31"/>
      <c r="Y71" s="31"/>
      <c r="Z71" s="31"/>
      <c r="AA71" s="31"/>
      <c r="AB71" s="31"/>
      <c r="AC71" s="31"/>
      <c r="AD71" s="44">
        <f t="shared" si="30"/>
        <v>11.173844214809039</v>
      </c>
    </row>
    <row r="72" spans="1:30" x14ac:dyDescent="0.25">
      <c r="L72" s="7"/>
      <c r="W72" s="43"/>
    </row>
    <row r="73" spans="1:30" x14ac:dyDescent="0.25">
      <c r="L73" s="7"/>
    </row>
    <row r="74" spans="1:30" x14ac:dyDescent="0.25">
      <c r="A74" s="47" t="s">
        <v>40</v>
      </c>
      <c r="B74" s="53">
        <v>6.96</v>
      </c>
      <c r="C74" s="53">
        <v>6.96</v>
      </c>
      <c r="D74" s="53">
        <v>6.96</v>
      </c>
      <c r="E74" s="53">
        <v>6.96</v>
      </c>
      <c r="F74" s="53">
        <v>6.96</v>
      </c>
      <c r="G74" s="54"/>
      <c r="H74" s="54"/>
      <c r="I74" s="48"/>
      <c r="J74" s="48"/>
      <c r="K74" s="48"/>
      <c r="L74" s="48"/>
      <c r="M74" s="48"/>
      <c r="N74" s="49"/>
      <c r="O74" s="50"/>
      <c r="P74" s="50"/>
      <c r="Q74" s="47" t="s">
        <v>40</v>
      </c>
      <c r="R74" s="48">
        <f>+B74</f>
        <v>6.96</v>
      </c>
      <c r="S74" s="48">
        <f t="shared" ref="S74:V74" si="31">+C74</f>
        <v>6.96</v>
      </c>
      <c r="T74" s="48">
        <f t="shared" si="31"/>
        <v>6.96</v>
      </c>
      <c r="U74" s="48">
        <f t="shared" si="31"/>
        <v>6.96</v>
      </c>
      <c r="V74" s="48">
        <f t="shared" si="31"/>
        <v>6.96</v>
      </c>
      <c r="W74" s="48"/>
      <c r="X74" s="48"/>
      <c r="Y74" s="48"/>
      <c r="Z74" s="48"/>
      <c r="AA74" s="48"/>
      <c r="AB74" s="48"/>
      <c r="AC74" s="48"/>
      <c r="AD74" s="49"/>
    </row>
    <row r="75" spans="1:30" x14ac:dyDescent="0.25">
      <c r="L75" s="7"/>
    </row>
    <row r="77" spans="1:30" s="52" customFormat="1" x14ac:dyDescent="0.25">
      <c r="A77" s="51"/>
      <c r="B77" s="51">
        <v>1</v>
      </c>
      <c r="C77" s="51">
        <v>2</v>
      </c>
      <c r="D77" s="51">
        <v>3</v>
      </c>
      <c r="E77" s="51">
        <v>4</v>
      </c>
      <c r="F77" s="51">
        <v>5</v>
      </c>
      <c r="G77" s="51">
        <v>6</v>
      </c>
      <c r="H77" s="51">
        <v>7</v>
      </c>
      <c r="I77" s="51">
        <v>8</v>
      </c>
      <c r="J77" s="51">
        <v>9</v>
      </c>
      <c r="K77" s="51">
        <v>10</v>
      </c>
      <c r="L77" s="51">
        <v>11</v>
      </c>
      <c r="M77" s="51">
        <v>12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s="52" customFormat="1" x14ac:dyDescent="0.25">
      <c r="A78" s="52">
        <v>4</v>
      </c>
    </row>
    <row r="79" spans="1:30" s="52" customFormat="1" x14ac:dyDescent="0.25">
      <c r="A79" s="52">
        <v>2</v>
      </c>
    </row>
    <row r="80" spans="1:30" s="52" customFormat="1" x14ac:dyDescent="0.25">
      <c r="A80" s="52">
        <v>3</v>
      </c>
    </row>
    <row r="81" spans="1:30" s="52" customFormat="1" x14ac:dyDescent="0.25">
      <c r="A81" s="52">
        <v>1</v>
      </c>
    </row>
    <row r="82" spans="1:30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</sheetData>
  <conditionalFormatting sqref="E90:M65508 E1:M10 E15:M21 E26:M32 E37:M37 E39:M48 G38:M38 G49:M49 E50:M76">
    <cfRule type="containsText" dxfId="1" priority="2" stopIfTrue="1" operator="containsText" text="*">
      <formula>NOT(ISERROR(SEARCH("*",E1)))</formula>
    </cfRule>
  </conditionalFormatting>
  <conditionalFormatting sqref="B82:D1048576 B37:D37 B33:M36 B26:D32 B22:M25 E11:M14 B1:D21 B39:D48 B38:F38 B49:F49 B50:D76">
    <cfRule type="containsText" dxfId="0" priority="1" operator="containsText" text="*">
      <formula>NOT(ISERROR(SEARCH("*",B1)))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VENTAS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Orellana Zubieta</dc:creator>
  <cp:lastModifiedBy>David Orellana Zubieta</cp:lastModifiedBy>
  <dcterms:created xsi:type="dcterms:W3CDTF">2013-07-19T19:27:08Z</dcterms:created>
  <dcterms:modified xsi:type="dcterms:W3CDTF">2013-07-23T19:24:43Z</dcterms:modified>
</cp:coreProperties>
</file>