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" sheetId="1" r:id="rId1"/>
  </sheets>
  <externalReferences>
    <externalReference r:id="rId2"/>
  </externalReferences>
  <definedNames>
    <definedName name="categ_cessa">[1]COD!$A$2:$B$17</definedName>
    <definedName name="categcessa">#REF!</definedName>
    <definedName name="cessa">#REF!</definedName>
  </definedNames>
  <calcPr calcId="144525"/>
</workbook>
</file>

<file path=xl/calcChain.xml><?xml version="1.0" encoding="utf-8"?>
<calcChain xmlns="http://schemas.openxmlformats.org/spreadsheetml/2006/main">
  <c r="V74" i="1" l="1"/>
  <c r="U74" i="1"/>
  <c r="T74" i="1"/>
  <c r="S74" i="1"/>
  <c r="R74" i="1"/>
  <c r="AD37" i="1"/>
  <c r="F36" i="1"/>
  <c r="E36" i="1"/>
  <c r="E47" i="1" s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F44" i="1" s="1"/>
  <c r="E33" i="1"/>
  <c r="D33" i="1"/>
  <c r="D44" i="1" s="1"/>
  <c r="C33" i="1"/>
  <c r="B33" i="1"/>
  <c r="B44" i="1" s="1"/>
  <c r="F25" i="1"/>
  <c r="E25" i="1"/>
  <c r="D25" i="1"/>
  <c r="C25" i="1"/>
  <c r="B25" i="1"/>
  <c r="R25" i="1" s="1"/>
  <c r="F24" i="1"/>
  <c r="E24" i="1"/>
  <c r="D24" i="1"/>
  <c r="C24" i="1"/>
  <c r="B24" i="1"/>
  <c r="R24" i="1" s="1"/>
  <c r="F23" i="1"/>
  <c r="E23" i="1"/>
  <c r="D23" i="1"/>
  <c r="C23" i="1"/>
  <c r="B23" i="1"/>
  <c r="R23" i="1" s="1"/>
  <c r="F22" i="1"/>
  <c r="F27" i="1" s="1"/>
  <c r="E22" i="1"/>
  <c r="D22" i="1"/>
  <c r="D27" i="1" s="1"/>
  <c r="C22" i="1"/>
  <c r="B22" i="1"/>
  <c r="B27" i="1" s="1"/>
  <c r="F14" i="1"/>
  <c r="V14" i="1" s="1"/>
  <c r="E14" i="1"/>
  <c r="U14" i="1" s="1"/>
  <c r="D14" i="1"/>
  <c r="T14" i="1" s="1"/>
  <c r="C14" i="1"/>
  <c r="S14" i="1" s="1"/>
  <c r="B14" i="1"/>
  <c r="R14" i="1" s="1"/>
  <c r="F13" i="1"/>
  <c r="V13" i="1" s="1"/>
  <c r="E13" i="1"/>
  <c r="U13" i="1" s="1"/>
  <c r="D13" i="1"/>
  <c r="T13" i="1" s="1"/>
  <c r="C13" i="1"/>
  <c r="S13" i="1" s="1"/>
  <c r="B13" i="1"/>
  <c r="R13" i="1" s="1"/>
  <c r="F12" i="1"/>
  <c r="V12" i="1" s="1"/>
  <c r="E12" i="1"/>
  <c r="U12" i="1" s="1"/>
  <c r="D12" i="1"/>
  <c r="T12" i="1" s="1"/>
  <c r="C12" i="1"/>
  <c r="S12" i="1" s="1"/>
  <c r="B12" i="1"/>
  <c r="R12" i="1" s="1"/>
  <c r="F11" i="1"/>
  <c r="F16" i="1" s="1"/>
  <c r="E11" i="1"/>
  <c r="D11" i="1"/>
  <c r="D16" i="1" s="1"/>
  <c r="C11" i="1"/>
  <c r="B11" i="1"/>
  <c r="B16" i="1" s="1"/>
  <c r="Q5" i="1"/>
  <c r="C16" i="1" l="1"/>
  <c r="E16" i="1"/>
  <c r="E27" i="1"/>
  <c r="E38" i="1"/>
  <c r="N35" i="1"/>
  <c r="E69" i="1"/>
  <c r="F38" i="1"/>
  <c r="D38" i="1"/>
  <c r="R11" i="1"/>
  <c r="R16" i="1" s="1"/>
  <c r="T11" i="1"/>
  <c r="T16" i="1" s="1"/>
  <c r="V11" i="1"/>
  <c r="V16" i="1" s="1"/>
  <c r="B66" i="1"/>
  <c r="D66" i="1"/>
  <c r="F66" i="1"/>
  <c r="S11" i="1"/>
  <c r="S16" i="1" s="1"/>
  <c r="U11" i="1"/>
  <c r="U16" i="1" s="1"/>
  <c r="R22" i="1"/>
  <c r="T22" i="1"/>
  <c r="V22" i="1"/>
  <c r="N23" i="1"/>
  <c r="S23" i="1"/>
  <c r="U23" i="1"/>
  <c r="T24" i="1"/>
  <c r="V24" i="1"/>
  <c r="N25" i="1"/>
  <c r="S25" i="1"/>
  <c r="U25" i="1"/>
  <c r="C55" i="1"/>
  <c r="E55" i="1"/>
  <c r="N33" i="1"/>
  <c r="S33" i="1"/>
  <c r="U33" i="1"/>
  <c r="B56" i="1"/>
  <c r="D56" i="1"/>
  <c r="F56" i="1"/>
  <c r="R34" i="1"/>
  <c r="T34" i="1"/>
  <c r="V34" i="1"/>
  <c r="C57" i="1"/>
  <c r="E57" i="1"/>
  <c r="S35" i="1"/>
  <c r="U35" i="1"/>
  <c r="B58" i="1"/>
  <c r="B47" i="1"/>
  <c r="D58" i="1"/>
  <c r="D47" i="1"/>
  <c r="D69" i="1" s="1"/>
  <c r="F58" i="1"/>
  <c r="F47" i="1"/>
  <c r="F69" i="1" s="1"/>
  <c r="R36" i="1"/>
  <c r="T36" i="1"/>
  <c r="V36" i="1"/>
  <c r="B38" i="1"/>
  <c r="B45" i="1"/>
  <c r="D45" i="1"/>
  <c r="D67" i="1" s="1"/>
  <c r="F45" i="1"/>
  <c r="F67" i="1" s="1"/>
  <c r="E46" i="1"/>
  <c r="E68" i="1" s="1"/>
  <c r="N22" i="1"/>
  <c r="S22" i="1"/>
  <c r="U22" i="1"/>
  <c r="T23" i="1"/>
  <c r="V23" i="1"/>
  <c r="N24" i="1"/>
  <c r="N57" i="1" s="1"/>
  <c r="S24" i="1"/>
  <c r="U24" i="1"/>
  <c r="T25" i="1"/>
  <c r="V25" i="1"/>
  <c r="C27" i="1"/>
  <c r="N27" i="1" s="1"/>
  <c r="B55" i="1"/>
  <c r="D55" i="1"/>
  <c r="F55" i="1"/>
  <c r="R33" i="1"/>
  <c r="T33" i="1"/>
  <c r="V33" i="1"/>
  <c r="C56" i="1"/>
  <c r="E56" i="1"/>
  <c r="N34" i="1"/>
  <c r="N56" i="1" s="1"/>
  <c r="S34" i="1"/>
  <c r="U34" i="1"/>
  <c r="B57" i="1"/>
  <c r="B46" i="1"/>
  <c r="D57" i="1"/>
  <c r="D46" i="1"/>
  <c r="D68" i="1" s="1"/>
  <c r="F57" i="1"/>
  <c r="F46" i="1"/>
  <c r="F68" i="1" s="1"/>
  <c r="R35" i="1"/>
  <c r="T35" i="1"/>
  <c r="V35" i="1"/>
  <c r="C58" i="1"/>
  <c r="E58" i="1"/>
  <c r="N36" i="1"/>
  <c r="N58" i="1" s="1"/>
  <c r="S36" i="1"/>
  <c r="U36" i="1"/>
  <c r="C38" i="1"/>
  <c r="C44" i="1"/>
  <c r="E44" i="1"/>
  <c r="C45" i="1"/>
  <c r="C67" i="1" s="1"/>
  <c r="E45" i="1"/>
  <c r="E67" i="1" s="1"/>
  <c r="C46" i="1"/>
  <c r="C68" i="1" s="1"/>
  <c r="C47" i="1"/>
  <c r="C69" i="1" s="1"/>
  <c r="T27" i="1" l="1"/>
  <c r="U27" i="1"/>
  <c r="V27" i="1"/>
  <c r="AD24" i="1"/>
  <c r="AD25" i="1"/>
  <c r="AD23" i="1"/>
  <c r="C66" i="1"/>
  <c r="C49" i="1"/>
  <c r="C71" i="1" s="1"/>
  <c r="E60" i="1"/>
  <c r="U58" i="1"/>
  <c r="U47" i="1"/>
  <c r="U69" i="1" s="1"/>
  <c r="T57" i="1"/>
  <c r="T46" i="1"/>
  <c r="T68" i="1" s="1"/>
  <c r="B68" i="1"/>
  <c r="N46" i="1"/>
  <c r="N68" i="1" s="1"/>
  <c r="S56" i="1"/>
  <c r="S45" i="1"/>
  <c r="S67" i="1" s="1"/>
  <c r="V55" i="1"/>
  <c r="V44" i="1"/>
  <c r="V38" i="1"/>
  <c r="R55" i="1"/>
  <c r="R44" i="1"/>
  <c r="R38" i="1"/>
  <c r="AD33" i="1"/>
  <c r="B67" i="1"/>
  <c r="N45" i="1"/>
  <c r="N67" i="1" s="1"/>
  <c r="D60" i="1"/>
  <c r="V58" i="1"/>
  <c r="V47" i="1"/>
  <c r="V69" i="1" s="1"/>
  <c r="R58" i="1"/>
  <c r="R47" i="1"/>
  <c r="AD36" i="1"/>
  <c r="AD58" i="1" s="1"/>
  <c r="S57" i="1"/>
  <c r="S46" i="1"/>
  <c r="S68" i="1" s="1"/>
  <c r="T56" i="1"/>
  <c r="T45" i="1"/>
  <c r="T67" i="1" s="1"/>
  <c r="S55" i="1"/>
  <c r="S44" i="1"/>
  <c r="S38" i="1"/>
  <c r="R27" i="1"/>
  <c r="AD22" i="1"/>
  <c r="F49" i="1"/>
  <c r="F71" i="1" s="1"/>
  <c r="D49" i="1"/>
  <c r="D71" i="1" s="1"/>
  <c r="N44" i="1"/>
  <c r="N66" i="1" s="1"/>
  <c r="E66" i="1"/>
  <c r="E49" i="1"/>
  <c r="E71" i="1" s="1"/>
  <c r="C60" i="1"/>
  <c r="S58" i="1"/>
  <c r="S47" i="1"/>
  <c r="S69" i="1" s="1"/>
  <c r="V57" i="1"/>
  <c r="V46" i="1"/>
  <c r="V68" i="1" s="1"/>
  <c r="R57" i="1"/>
  <c r="AD35" i="1"/>
  <c r="R46" i="1"/>
  <c r="U56" i="1"/>
  <c r="U45" i="1"/>
  <c r="U67" i="1" s="1"/>
  <c r="T55" i="1"/>
  <c r="T44" i="1"/>
  <c r="T38" i="1"/>
  <c r="S27" i="1"/>
  <c r="F60" i="1"/>
  <c r="B60" i="1"/>
  <c r="N38" i="1"/>
  <c r="N60" i="1" s="1"/>
  <c r="T58" i="1"/>
  <c r="T47" i="1"/>
  <c r="T69" i="1" s="1"/>
  <c r="B69" i="1"/>
  <c r="N47" i="1"/>
  <c r="N69" i="1" s="1"/>
  <c r="U57" i="1"/>
  <c r="U46" i="1"/>
  <c r="U68" i="1" s="1"/>
  <c r="V56" i="1"/>
  <c r="V45" i="1"/>
  <c r="V67" i="1" s="1"/>
  <c r="R56" i="1"/>
  <c r="R45" i="1"/>
  <c r="AD34" i="1"/>
  <c r="AD56" i="1" s="1"/>
  <c r="U55" i="1"/>
  <c r="U44" i="1"/>
  <c r="U49" i="1" s="1"/>
  <c r="U38" i="1"/>
  <c r="U60" i="1" s="1"/>
  <c r="N55" i="1"/>
  <c r="B49" i="1"/>
  <c r="T49" i="1" l="1"/>
  <c r="V49" i="1"/>
  <c r="AD57" i="1"/>
  <c r="R67" i="1"/>
  <c r="AD45" i="1"/>
  <c r="AD67" i="1" s="1"/>
  <c r="T66" i="1"/>
  <c r="T71" i="1"/>
  <c r="R68" i="1"/>
  <c r="AD46" i="1"/>
  <c r="AD68" i="1" s="1"/>
  <c r="AD27" i="1"/>
  <c r="S60" i="1"/>
  <c r="R69" i="1"/>
  <c r="AD47" i="1"/>
  <c r="AD69" i="1" s="1"/>
  <c r="R60" i="1"/>
  <c r="AD38" i="1"/>
  <c r="V66" i="1"/>
  <c r="V71" i="1"/>
  <c r="B71" i="1"/>
  <c r="N49" i="1"/>
  <c r="N71" i="1" s="1"/>
  <c r="U66" i="1"/>
  <c r="U71" i="1"/>
  <c r="T60" i="1"/>
  <c r="S66" i="1"/>
  <c r="S49" i="1"/>
  <c r="S71" i="1" s="1"/>
  <c r="AD55" i="1"/>
  <c r="R66" i="1"/>
  <c r="R49" i="1"/>
  <c r="AD44" i="1"/>
  <c r="AD66" i="1" s="1"/>
  <c r="V60" i="1"/>
  <c r="AD60" i="1" l="1"/>
  <c r="AD39" i="1"/>
  <c r="R71" i="1"/>
  <c r="AD49" i="1"/>
  <c r="AD71" i="1" s="1"/>
</calcChain>
</file>

<file path=xl/sharedStrings.xml><?xml version="1.0" encoding="utf-8"?>
<sst xmlns="http://schemas.openxmlformats.org/spreadsheetml/2006/main" count="249" uniqueCount="42">
  <si>
    <t>AUTORIDAD DE FISCALIZACION Y CONTROL SOCIAL DE ELECTRICIDAD</t>
  </si>
  <si>
    <t>AUTORIDAD DE ELECTRICIDAD</t>
  </si>
  <si>
    <t>CESSA</t>
  </si>
  <si>
    <t>CONSOLIDADO -  CON IMPUESTOS</t>
  </si>
  <si>
    <t>CONSOLIDADO -  SIN IMPUESTOS</t>
  </si>
  <si>
    <t>ESTADISTICAS GESTION 2013</t>
  </si>
  <si>
    <t>NUMERO DE USUARIOS</t>
  </si>
  <si>
    <t>CATEGORIA/MES</t>
  </si>
  <si>
    <t>ENEROA</t>
  </si>
  <si>
    <t>FEBREROA</t>
  </si>
  <si>
    <t>MARZOA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</si>
  <si>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</si>
  <si>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</si>
  <si>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</si>
  <si>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</si>
  <si>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</si>
  <si>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</si>
  <si>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</si>
  <si>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</si>
  <si>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</si>
  <si>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</si>
  <si>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RESIDENCIAL</t>
  </si>
  <si>
    <t>GENERAL</t>
  </si>
  <si>
    <t>INDUSTRIAL</t>
  </si>
  <si>
    <t>ALUMBRADO PUBLICO</t>
  </si>
  <si>
    <t>TOTAL</t>
  </si>
  <si>
    <t>ENERGIA FACTURADA (MWh)</t>
  </si>
  <si>
    <t>ACUMULADO</t>
  </si>
  <si>
    <t xml:space="preserve">IMPORTE FACTURADO (MBs) </t>
  </si>
  <si>
    <t xml:space="preserve"> </t>
  </si>
  <si>
    <t xml:space="preserve"> ENEROA </t>
  </si>
  <si>
    <t xml:space="preserve"> FEBREROA </t>
  </si>
  <si>
    <t xml:space="preserve"> MARZOA </t>
  </si>
  <si>
    <t xml:space="preserve"> ABRIL </t>
  </si>
  <si>
    <t xml:space="preserve"> MAYO </t>
  </si>
  <si>
    <t xml:space="preserve"> JUNIO </t>
  </si>
  <si>
    <t xml:space="preserve"> TOTAL </t>
  </si>
  <si>
    <t>IMPORTE FACTURADO (M$us)</t>
  </si>
  <si>
    <t>TARIFA PROMEDIO (cBs/Kwh)</t>
  </si>
  <si>
    <t>TARIFA PROMEDIO (c$us/Kwh)</t>
  </si>
  <si>
    <t>TIPO CAMBIO**</t>
  </si>
  <si>
    <t>TIPO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</si>
</sst>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p_t_a_-;\-* #,##0\ _p_t_a_-;_-* &quot;-&quot;??\ _p_t_a_-;_-@_-"/>
    <numFmt numFmtId="165" formatCode="#,##0.0"/>
    <numFmt numFmtId="166" formatCode="_([$€]* #,##0.00_);_([$€]* \(#,##0.00\);_([$€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Unicode MS"/>
      <family val="2"/>
    </font>
    <font>
      <sz val="10"/>
      <name val="Arial"/>
      <family val="2"/>
    </font>
    <font>
      <b/>
      <sz val="14"/>
      <color indexed="12"/>
      <name val="Arial Unicode MS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5" fillId="2" borderId="0" xfId="0" applyFont="1" applyFill="1"/>
    <xf numFmtId="2" fontId="3" fillId="2" borderId="0" xfId="0" applyNumberFormat="1" applyFont="1" applyFill="1"/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3" fillId="2" borderId="0" xfId="0" applyFont="1" applyFill="1" applyAlignment="1"/>
    <xf numFmtId="0" fontId="3" fillId="2" borderId="3" xfId="0" applyFont="1" applyFill="1" applyBorder="1"/>
    <xf numFmtId="0" fontId="3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/>
    <xf numFmtId="3" fontId="3" fillId="2" borderId="0" xfId="0" applyNumberFormat="1" applyFont="1" applyFill="1" applyAlignment="1">
      <alignment horizontal="right" vertical="top" wrapText="1"/>
    </xf>
    <xf numFmtId="3" fontId="6" fillId="2" borderId="0" xfId="0" applyNumberFormat="1" applyFont="1" applyFill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/>
    <xf numFmtId="0" fontId="5" fillId="2" borderId="5" xfId="0" applyFont="1" applyFill="1" applyBorder="1"/>
    <xf numFmtId="3" fontId="5" fillId="2" borderId="2" xfId="0" applyNumberFormat="1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164" fontId="3" fillId="2" borderId="0" xfId="1" applyNumberFormat="1" applyFont="1" applyFill="1" applyAlignment="1">
      <alignment horizontal="right" vertical="top" wrapText="1"/>
    </xf>
    <xf numFmtId="10" fontId="6" fillId="2" borderId="0" xfId="0" applyNumberFormat="1" applyFont="1" applyFill="1" applyAlignment="1">
      <alignment vertical="top" wrapText="1"/>
    </xf>
    <xf numFmtId="165" fontId="3" fillId="2" borderId="0" xfId="0" applyNumberFormat="1" applyFont="1" applyFill="1" applyAlignment="1">
      <alignment vertical="top" wrapText="1"/>
    </xf>
    <xf numFmtId="0" fontId="5" fillId="2" borderId="3" xfId="0" applyFont="1" applyFill="1" applyBorder="1" applyAlignment="1"/>
    <xf numFmtId="165" fontId="3" fillId="2" borderId="0" xfId="0" applyNumberFormat="1" applyFont="1" applyFill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4" fontId="5" fillId="2" borderId="4" xfId="0" applyNumberFormat="1" applyFont="1" applyFill="1" applyBorder="1" applyAlignment="1">
      <alignment horizontal="right" vertical="top" wrapText="1"/>
    </xf>
    <xf numFmtId="4" fontId="3" fillId="2" borderId="5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/>
    <xf numFmtId="165" fontId="5" fillId="2" borderId="2" xfId="0" applyNumberFormat="1" applyFont="1" applyFill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4" fontId="5" fillId="2" borderId="5" xfId="0" applyNumberFormat="1" applyFont="1" applyFill="1" applyBorder="1" applyAlignment="1">
      <alignment horizontal="right" vertical="top" wrapText="1"/>
    </xf>
    <xf numFmtId="10" fontId="3" fillId="2" borderId="0" xfId="2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4" fontId="3" fillId="2" borderId="0" xfId="0" applyNumberFormat="1" applyFont="1" applyFill="1"/>
    <xf numFmtId="0" fontId="3" fillId="2" borderId="4" xfId="0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/>
    <xf numFmtId="10" fontId="3" fillId="2" borderId="0" xfId="2" applyNumberFormat="1" applyFont="1" applyFill="1"/>
    <xf numFmtId="4" fontId="3" fillId="2" borderId="0" xfId="0" applyNumberFormat="1" applyFont="1" applyFill="1" applyAlignment="1">
      <alignment horizontal="right" vertical="top" wrapText="1"/>
    </xf>
    <xf numFmtId="4" fontId="5" fillId="2" borderId="6" xfId="0" applyNumberFormat="1" applyFont="1" applyFill="1" applyBorder="1" applyAlignment="1">
      <alignment horizontal="right" vertical="top" wrapText="1"/>
    </xf>
    <xf numFmtId="10" fontId="6" fillId="2" borderId="0" xfId="2" applyNumberFormat="1" applyFont="1" applyFill="1"/>
    <xf numFmtId="0" fontId="5" fillId="2" borderId="1" xfId="0" applyFont="1" applyFill="1" applyBorder="1" applyAlignment="1">
      <alignment horizontal="left"/>
    </xf>
    <xf numFmtId="2" fontId="0" fillId="2" borderId="1" xfId="0" applyNumberFormat="1" applyFill="1" applyBorder="1"/>
    <xf numFmtId="4" fontId="0" fillId="2" borderId="0" xfId="0" applyNumberFormat="1" applyFill="1"/>
    <xf numFmtId="0" fontId="0" fillId="2" borderId="0" xfId="0" applyFill="1"/>
    <xf numFmtId="2" fontId="7" fillId="0" borderId="1" xfId="3" applyNumberFormat="1" applyFont="1" applyFill="1" applyBorder="1"/>
    <xf numFmtId="2" fontId="8" fillId="4" borderId="1" xfId="3" applyNumberFormat="1" applyFont="1" applyFill="1" applyBorder="1"/>
  </cellXfs>
  <cellStyles count="8">
    <cellStyle name="Diseño" xfId="3"/>
    <cellStyle name="Euro" xfId="4"/>
    <cellStyle name="Millares" xfId="1" builtinId="3"/>
    <cellStyle name="Normal" xfId="0" builtinId="0"/>
    <cellStyle name="Normal 2" xfId="5"/>
    <cellStyle name="Normal 3" xfId="6"/>
    <cellStyle name="Normal 4" xfId="7"/>
    <cellStyle name="Porcentaje" xfId="2" builtinId="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CESSA\CESSA%20REPORTE%20ISE%20210%20(GESTION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OMPRAS"/>
      <sheetName val="MWh"/>
      <sheetName val="BDD"/>
      <sheetName val="BDD_COMPRAS"/>
      <sheetName val="COD"/>
    </sheetNames>
    <sheetDataSet>
      <sheetData sheetId="0"/>
      <sheetData sheetId="1"/>
      <sheetData sheetId="2"/>
      <sheetData sheetId="3">
        <row r="97">
          <cell r="AX97">
            <v>68194</v>
          </cell>
          <cell r="AY97">
            <v>68778</v>
          </cell>
          <cell r="AZ97">
            <v>69083</v>
          </cell>
          <cell r="BA97">
            <v>69484</v>
          </cell>
          <cell r="BB97">
            <v>69580</v>
          </cell>
        </row>
        <row r="98">
          <cell r="AX98">
            <v>9346</v>
          </cell>
          <cell r="AY98">
            <v>9415</v>
          </cell>
          <cell r="AZ98">
            <v>9429</v>
          </cell>
          <cell r="BA98">
            <v>9499</v>
          </cell>
          <cell r="BB98">
            <v>9541</v>
          </cell>
        </row>
        <row r="99">
          <cell r="AX99">
            <v>442</v>
          </cell>
          <cell r="AY99">
            <v>438</v>
          </cell>
          <cell r="AZ99">
            <v>435</v>
          </cell>
          <cell r="BA99">
            <v>433</v>
          </cell>
          <cell r="BB99">
            <v>427</v>
          </cell>
        </row>
        <row r="100">
          <cell r="AX100">
            <v>27</v>
          </cell>
          <cell r="AY100">
            <v>33</v>
          </cell>
          <cell r="AZ100">
            <v>30</v>
          </cell>
          <cell r="BA100">
            <v>30</v>
          </cell>
          <cell r="BB100">
            <v>30</v>
          </cell>
        </row>
        <row r="102">
          <cell r="AX102">
            <v>6840.335</v>
          </cell>
          <cell r="AY102">
            <v>6593.0559999999996</v>
          </cell>
          <cell r="AZ102">
            <v>6423.7719999999999</v>
          </cell>
          <cell r="BA102">
            <v>6736.920000000001</v>
          </cell>
          <cell r="BB102">
            <v>6860.3090000000002</v>
          </cell>
        </row>
        <row r="103">
          <cell r="AX103">
            <v>2594.5140000000001</v>
          </cell>
          <cell r="AY103">
            <v>2502.2090000000003</v>
          </cell>
          <cell r="AZ103">
            <v>2529.3399999999997</v>
          </cell>
          <cell r="BA103">
            <v>2671.6480000000001</v>
          </cell>
          <cell r="BB103">
            <v>2759.3759999999993</v>
          </cell>
        </row>
        <row r="104">
          <cell r="AX104">
            <v>8516.2739999999994</v>
          </cell>
          <cell r="AY104">
            <v>7604.1449999999986</v>
          </cell>
          <cell r="AZ104">
            <v>5111.0930000000017</v>
          </cell>
          <cell r="BA104">
            <v>7069.835</v>
          </cell>
          <cell r="BB104">
            <v>7802.7650000000003</v>
          </cell>
        </row>
        <row r="105">
          <cell r="AX105">
            <v>889.19499999999994</v>
          </cell>
          <cell r="AY105">
            <v>1026.867</v>
          </cell>
          <cell r="AZ105">
            <v>877.25900000000001</v>
          </cell>
          <cell r="BA105">
            <v>891.54599999999994</v>
          </cell>
          <cell r="BB105">
            <v>937.245</v>
          </cell>
        </row>
        <row r="107">
          <cell r="AX107">
            <v>3324369.0930004274</v>
          </cell>
          <cell r="AY107">
            <v>3201551.1294903243</v>
          </cell>
          <cell r="AZ107">
            <v>3120212.7180004707</v>
          </cell>
          <cell r="BA107">
            <v>3295614.7230009809</v>
          </cell>
          <cell r="BB107">
            <v>3411773.1209996496</v>
          </cell>
        </row>
        <row r="108">
          <cell r="AX108">
            <v>2384408.9130000426</v>
          </cell>
          <cell r="AY108">
            <v>2301592.5576900397</v>
          </cell>
          <cell r="AZ108">
            <v>2335939.5599999609</v>
          </cell>
          <cell r="BA108">
            <v>2484914.3579999506</v>
          </cell>
          <cell r="BB108">
            <v>2616169.9529999578</v>
          </cell>
        </row>
        <row r="109">
          <cell r="AX109">
            <v>3580395.477</v>
          </cell>
          <cell r="AY109">
            <v>3314973.6149999998</v>
          </cell>
          <cell r="AZ109">
            <v>2569337.3310000007</v>
          </cell>
          <cell r="BA109">
            <v>3177124.6379999993</v>
          </cell>
          <cell r="BB109">
            <v>3446806.89</v>
          </cell>
        </row>
        <row r="110">
          <cell r="AX110">
            <v>599540.05499999993</v>
          </cell>
          <cell r="AY110">
            <v>694150.728</v>
          </cell>
          <cell r="AZ110">
            <v>595308.11399999983</v>
          </cell>
          <cell r="BA110">
            <v>606554.51699999988</v>
          </cell>
          <cell r="BB110">
            <v>647430.16200000013</v>
          </cell>
        </row>
      </sheetData>
      <sheetData sheetId="4"/>
      <sheetData sheetId="5">
        <row r="2">
          <cell r="A2" t="str">
            <v>DOMICILIARIA</v>
          </cell>
          <cell r="B2" t="str">
            <v>aResidencial</v>
          </cell>
        </row>
        <row r="3">
          <cell r="A3" t="str">
            <v>GENERAL 1</v>
          </cell>
          <cell r="B3" t="str">
            <v>bGeneral</v>
          </cell>
        </row>
        <row r="4">
          <cell r="A4" t="str">
            <v>GENERAL 2</v>
          </cell>
          <cell r="B4" t="str">
            <v>bGeneral</v>
          </cell>
        </row>
        <row r="5">
          <cell r="A5" t="str">
            <v>INDUSTRIAL 1</v>
          </cell>
          <cell r="B5" t="str">
            <v>cIndustrial</v>
          </cell>
        </row>
        <row r="6">
          <cell r="A6" t="str">
            <v>INDUSTRIAL 2</v>
          </cell>
          <cell r="B6" t="str">
            <v>cIndustrial</v>
          </cell>
        </row>
        <row r="7">
          <cell r="A7" t="str">
            <v>BOMBAS DE RIEGO</v>
          </cell>
          <cell r="B7" t="str">
            <v>bGeneral</v>
          </cell>
        </row>
        <row r="8">
          <cell r="A8" t="str">
            <v>CEMENTERAS</v>
          </cell>
          <cell r="B8" t="str">
            <v>cIndustrial</v>
          </cell>
        </row>
        <row r="9">
          <cell r="A9" t="str">
            <v>ALUMBRADO PUBLICO</v>
          </cell>
          <cell r="B9" t="str">
            <v>dAlumbrado Publico</v>
          </cell>
        </row>
        <row r="10">
          <cell r="A10" t="str">
            <v xml:space="preserve"> DOMICILIARIA                                                                                </v>
          </cell>
          <cell r="B10" t="str">
            <v>aResidencial</v>
          </cell>
        </row>
        <row r="11">
          <cell r="A11" t="str">
            <v xml:space="preserve"> GENERAL 1                                                                                   </v>
          </cell>
          <cell r="B11" t="str">
            <v>bGeneral</v>
          </cell>
        </row>
        <row r="12">
          <cell r="A12" t="str">
            <v xml:space="preserve"> GENERAL 2                                                                                   </v>
          </cell>
          <cell r="B12" t="str">
            <v>bGeneral</v>
          </cell>
        </row>
        <row r="13">
          <cell r="A13" t="str">
            <v xml:space="preserve"> INDUSTRIAL 1                                                                                </v>
          </cell>
          <cell r="B13" t="str">
            <v>cIndustrial</v>
          </cell>
        </row>
        <row r="14">
          <cell r="A14" t="str">
            <v xml:space="preserve"> INDUSTRIAL 2                                                                                </v>
          </cell>
          <cell r="B14" t="str">
            <v>cIndustrial</v>
          </cell>
        </row>
        <row r="15">
          <cell r="A15" t="str">
            <v xml:space="preserve"> BOMBAS DE RIEGO                                                                             </v>
          </cell>
          <cell r="B15" t="str">
            <v>bGeneral</v>
          </cell>
        </row>
        <row r="16">
          <cell r="A16" t="str">
            <v xml:space="preserve"> CEMENTERAS                                                                                  </v>
          </cell>
          <cell r="B16" t="str">
            <v>cIndustrial</v>
          </cell>
        </row>
        <row r="17">
          <cell r="A17" t="str">
            <v xml:space="preserve"> ALUMBRADO PUBLICO                                                                           </v>
          </cell>
          <cell r="B17" t="str">
            <v>dAlumbrado Publico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83"/>
  <sheetViews>
    <sheetView tabSelected="1" workbookViewId="0"/>
  </sheetViews>
  <sheetFormatPr baseColWidth="10" defaultRowHeight="12.75" x14ac:dyDescent="0.2"/>
  <cols>
    <col min="1" max="1" width="24.5703125" style="2" customWidth="1"/>
    <col min="2" max="9" width="11.7109375" style="2" customWidth="1"/>
    <col min="10" max="10" width="13.85546875" style="2" customWidth="1"/>
    <col min="11" max="11" width="11.7109375" style="2" customWidth="1"/>
    <col min="12" max="12" width="13.28515625" style="2" customWidth="1"/>
    <col min="13" max="13" width="11.7109375" style="2" customWidth="1"/>
    <col min="14" max="14" width="12.85546875" style="2" bestFit="1" customWidth="1"/>
    <col min="15" max="15" width="4.5703125" style="2" customWidth="1"/>
    <col min="16" max="16" width="4.85546875" style="2" customWidth="1"/>
    <col min="17" max="17" width="20.28515625" style="2" customWidth="1"/>
    <col min="18" max="29" width="11.42578125" style="2"/>
    <col min="30" max="30" width="14.42578125" style="2" customWidth="1"/>
    <col min="31" max="256" width="11.42578125" style="2"/>
    <col min="257" max="257" width="24.5703125" style="2" customWidth="1"/>
    <col min="258" max="265" width="11.7109375" style="2" customWidth="1"/>
    <col min="266" max="266" width="13.85546875" style="2" customWidth="1"/>
    <col min="267" max="267" width="11.7109375" style="2" customWidth="1"/>
    <col min="268" max="268" width="13.28515625" style="2" customWidth="1"/>
    <col min="269" max="269" width="11.7109375" style="2" customWidth="1"/>
    <col min="270" max="270" width="12.85546875" style="2" bestFit="1" customWidth="1"/>
    <col min="271" max="271" width="4.5703125" style="2" customWidth="1"/>
    <col min="272" max="272" width="4.85546875" style="2" customWidth="1"/>
    <col min="273" max="273" width="20.28515625" style="2" customWidth="1"/>
    <col min="274" max="285" width="11.42578125" style="2"/>
    <col min="286" max="286" width="14.42578125" style="2" customWidth="1"/>
    <col min="287" max="512" width="11.42578125" style="2"/>
    <col min="513" max="513" width="24.5703125" style="2" customWidth="1"/>
    <col min="514" max="521" width="11.7109375" style="2" customWidth="1"/>
    <col min="522" max="522" width="13.85546875" style="2" customWidth="1"/>
    <col min="523" max="523" width="11.7109375" style="2" customWidth="1"/>
    <col min="524" max="524" width="13.28515625" style="2" customWidth="1"/>
    <col min="525" max="525" width="11.7109375" style="2" customWidth="1"/>
    <col min="526" max="526" width="12.85546875" style="2" bestFit="1" customWidth="1"/>
    <col min="527" max="527" width="4.5703125" style="2" customWidth="1"/>
    <col min="528" max="528" width="4.85546875" style="2" customWidth="1"/>
    <col min="529" max="529" width="20.28515625" style="2" customWidth="1"/>
    <col min="530" max="541" width="11.42578125" style="2"/>
    <col min="542" max="542" width="14.42578125" style="2" customWidth="1"/>
    <col min="543" max="768" width="11.42578125" style="2"/>
    <col min="769" max="769" width="24.5703125" style="2" customWidth="1"/>
    <col min="770" max="777" width="11.7109375" style="2" customWidth="1"/>
    <col min="778" max="778" width="13.85546875" style="2" customWidth="1"/>
    <col min="779" max="779" width="11.7109375" style="2" customWidth="1"/>
    <col min="780" max="780" width="13.28515625" style="2" customWidth="1"/>
    <col min="781" max="781" width="11.7109375" style="2" customWidth="1"/>
    <col min="782" max="782" width="12.85546875" style="2" bestFit="1" customWidth="1"/>
    <col min="783" max="783" width="4.5703125" style="2" customWidth="1"/>
    <col min="784" max="784" width="4.85546875" style="2" customWidth="1"/>
    <col min="785" max="785" width="20.28515625" style="2" customWidth="1"/>
    <col min="786" max="797" width="11.42578125" style="2"/>
    <col min="798" max="798" width="14.42578125" style="2" customWidth="1"/>
    <col min="799" max="1024" width="11.42578125" style="2"/>
    <col min="1025" max="1025" width="24.5703125" style="2" customWidth="1"/>
    <col min="1026" max="1033" width="11.7109375" style="2" customWidth="1"/>
    <col min="1034" max="1034" width="13.85546875" style="2" customWidth="1"/>
    <col min="1035" max="1035" width="11.7109375" style="2" customWidth="1"/>
    <col min="1036" max="1036" width="13.28515625" style="2" customWidth="1"/>
    <col min="1037" max="1037" width="11.7109375" style="2" customWidth="1"/>
    <col min="1038" max="1038" width="12.85546875" style="2" bestFit="1" customWidth="1"/>
    <col min="1039" max="1039" width="4.5703125" style="2" customWidth="1"/>
    <col min="1040" max="1040" width="4.85546875" style="2" customWidth="1"/>
    <col min="1041" max="1041" width="20.28515625" style="2" customWidth="1"/>
    <col min="1042" max="1053" width="11.42578125" style="2"/>
    <col min="1054" max="1054" width="14.42578125" style="2" customWidth="1"/>
    <col min="1055" max="1280" width="11.42578125" style="2"/>
    <col min="1281" max="1281" width="24.5703125" style="2" customWidth="1"/>
    <col min="1282" max="1289" width="11.7109375" style="2" customWidth="1"/>
    <col min="1290" max="1290" width="13.85546875" style="2" customWidth="1"/>
    <col min="1291" max="1291" width="11.7109375" style="2" customWidth="1"/>
    <col min="1292" max="1292" width="13.28515625" style="2" customWidth="1"/>
    <col min="1293" max="1293" width="11.7109375" style="2" customWidth="1"/>
    <col min="1294" max="1294" width="12.85546875" style="2" bestFit="1" customWidth="1"/>
    <col min="1295" max="1295" width="4.5703125" style="2" customWidth="1"/>
    <col min="1296" max="1296" width="4.85546875" style="2" customWidth="1"/>
    <col min="1297" max="1297" width="20.28515625" style="2" customWidth="1"/>
    <col min="1298" max="1309" width="11.42578125" style="2"/>
    <col min="1310" max="1310" width="14.42578125" style="2" customWidth="1"/>
    <col min="1311" max="1536" width="11.42578125" style="2"/>
    <col min="1537" max="1537" width="24.5703125" style="2" customWidth="1"/>
    <col min="1538" max="1545" width="11.7109375" style="2" customWidth="1"/>
    <col min="1546" max="1546" width="13.85546875" style="2" customWidth="1"/>
    <col min="1547" max="1547" width="11.7109375" style="2" customWidth="1"/>
    <col min="1548" max="1548" width="13.28515625" style="2" customWidth="1"/>
    <col min="1549" max="1549" width="11.7109375" style="2" customWidth="1"/>
    <col min="1550" max="1550" width="12.85546875" style="2" bestFit="1" customWidth="1"/>
    <col min="1551" max="1551" width="4.5703125" style="2" customWidth="1"/>
    <col min="1552" max="1552" width="4.85546875" style="2" customWidth="1"/>
    <col min="1553" max="1553" width="20.28515625" style="2" customWidth="1"/>
    <col min="1554" max="1565" width="11.42578125" style="2"/>
    <col min="1566" max="1566" width="14.42578125" style="2" customWidth="1"/>
    <col min="1567" max="1792" width="11.42578125" style="2"/>
    <col min="1793" max="1793" width="24.5703125" style="2" customWidth="1"/>
    <col min="1794" max="1801" width="11.7109375" style="2" customWidth="1"/>
    <col min="1802" max="1802" width="13.85546875" style="2" customWidth="1"/>
    <col min="1803" max="1803" width="11.7109375" style="2" customWidth="1"/>
    <col min="1804" max="1804" width="13.28515625" style="2" customWidth="1"/>
    <col min="1805" max="1805" width="11.7109375" style="2" customWidth="1"/>
    <col min="1806" max="1806" width="12.85546875" style="2" bestFit="1" customWidth="1"/>
    <col min="1807" max="1807" width="4.5703125" style="2" customWidth="1"/>
    <col min="1808" max="1808" width="4.85546875" style="2" customWidth="1"/>
    <col min="1809" max="1809" width="20.28515625" style="2" customWidth="1"/>
    <col min="1810" max="1821" width="11.42578125" style="2"/>
    <col min="1822" max="1822" width="14.42578125" style="2" customWidth="1"/>
    <col min="1823" max="2048" width="11.42578125" style="2"/>
    <col min="2049" max="2049" width="24.5703125" style="2" customWidth="1"/>
    <col min="2050" max="2057" width="11.7109375" style="2" customWidth="1"/>
    <col min="2058" max="2058" width="13.85546875" style="2" customWidth="1"/>
    <col min="2059" max="2059" width="11.7109375" style="2" customWidth="1"/>
    <col min="2060" max="2060" width="13.28515625" style="2" customWidth="1"/>
    <col min="2061" max="2061" width="11.7109375" style="2" customWidth="1"/>
    <col min="2062" max="2062" width="12.85546875" style="2" bestFit="1" customWidth="1"/>
    <col min="2063" max="2063" width="4.5703125" style="2" customWidth="1"/>
    <col min="2064" max="2064" width="4.85546875" style="2" customWidth="1"/>
    <col min="2065" max="2065" width="20.28515625" style="2" customWidth="1"/>
    <col min="2066" max="2077" width="11.42578125" style="2"/>
    <col min="2078" max="2078" width="14.42578125" style="2" customWidth="1"/>
    <col min="2079" max="2304" width="11.42578125" style="2"/>
    <col min="2305" max="2305" width="24.5703125" style="2" customWidth="1"/>
    <col min="2306" max="2313" width="11.7109375" style="2" customWidth="1"/>
    <col min="2314" max="2314" width="13.85546875" style="2" customWidth="1"/>
    <col min="2315" max="2315" width="11.7109375" style="2" customWidth="1"/>
    <col min="2316" max="2316" width="13.28515625" style="2" customWidth="1"/>
    <col min="2317" max="2317" width="11.7109375" style="2" customWidth="1"/>
    <col min="2318" max="2318" width="12.85546875" style="2" bestFit="1" customWidth="1"/>
    <col min="2319" max="2319" width="4.5703125" style="2" customWidth="1"/>
    <col min="2320" max="2320" width="4.85546875" style="2" customWidth="1"/>
    <col min="2321" max="2321" width="20.28515625" style="2" customWidth="1"/>
    <col min="2322" max="2333" width="11.42578125" style="2"/>
    <col min="2334" max="2334" width="14.42578125" style="2" customWidth="1"/>
    <col min="2335" max="2560" width="11.42578125" style="2"/>
    <col min="2561" max="2561" width="24.5703125" style="2" customWidth="1"/>
    <col min="2562" max="2569" width="11.7109375" style="2" customWidth="1"/>
    <col min="2570" max="2570" width="13.85546875" style="2" customWidth="1"/>
    <col min="2571" max="2571" width="11.7109375" style="2" customWidth="1"/>
    <col min="2572" max="2572" width="13.28515625" style="2" customWidth="1"/>
    <col min="2573" max="2573" width="11.7109375" style="2" customWidth="1"/>
    <col min="2574" max="2574" width="12.85546875" style="2" bestFit="1" customWidth="1"/>
    <col min="2575" max="2575" width="4.5703125" style="2" customWidth="1"/>
    <col min="2576" max="2576" width="4.85546875" style="2" customWidth="1"/>
    <col min="2577" max="2577" width="20.28515625" style="2" customWidth="1"/>
    <col min="2578" max="2589" width="11.42578125" style="2"/>
    <col min="2590" max="2590" width="14.42578125" style="2" customWidth="1"/>
    <col min="2591" max="2816" width="11.42578125" style="2"/>
    <col min="2817" max="2817" width="24.5703125" style="2" customWidth="1"/>
    <col min="2818" max="2825" width="11.7109375" style="2" customWidth="1"/>
    <col min="2826" max="2826" width="13.85546875" style="2" customWidth="1"/>
    <col min="2827" max="2827" width="11.7109375" style="2" customWidth="1"/>
    <col min="2828" max="2828" width="13.28515625" style="2" customWidth="1"/>
    <col min="2829" max="2829" width="11.7109375" style="2" customWidth="1"/>
    <col min="2830" max="2830" width="12.85546875" style="2" bestFit="1" customWidth="1"/>
    <col min="2831" max="2831" width="4.5703125" style="2" customWidth="1"/>
    <col min="2832" max="2832" width="4.85546875" style="2" customWidth="1"/>
    <col min="2833" max="2833" width="20.28515625" style="2" customWidth="1"/>
    <col min="2834" max="2845" width="11.42578125" style="2"/>
    <col min="2846" max="2846" width="14.42578125" style="2" customWidth="1"/>
    <col min="2847" max="3072" width="11.42578125" style="2"/>
    <col min="3073" max="3073" width="24.5703125" style="2" customWidth="1"/>
    <col min="3074" max="3081" width="11.7109375" style="2" customWidth="1"/>
    <col min="3082" max="3082" width="13.85546875" style="2" customWidth="1"/>
    <col min="3083" max="3083" width="11.7109375" style="2" customWidth="1"/>
    <col min="3084" max="3084" width="13.28515625" style="2" customWidth="1"/>
    <col min="3085" max="3085" width="11.7109375" style="2" customWidth="1"/>
    <col min="3086" max="3086" width="12.85546875" style="2" bestFit="1" customWidth="1"/>
    <col min="3087" max="3087" width="4.5703125" style="2" customWidth="1"/>
    <col min="3088" max="3088" width="4.85546875" style="2" customWidth="1"/>
    <col min="3089" max="3089" width="20.28515625" style="2" customWidth="1"/>
    <col min="3090" max="3101" width="11.42578125" style="2"/>
    <col min="3102" max="3102" width="14.42578125" style="2" customWidth="1"/>
    <col min="3103" max="3328" width="11.42578125" style="2"/>
    <col min="3329" max="3329" width="24.5703125" style="2" customWidth="1"/>
    <col min="3330" max="3337" width="11.7109375" style="2" customWidth="1"/>
    <col min="3338" max="3338" width="13.85546875" style="2" customWidth="1"/>
    <col min="3339" max="3339" width="11.7109375" style="2" customWidth="1"/>
    <col min="3340" max="3340" width="13.28515625" style="2" customWidth="1"/>
    <col min="3341" max="3341" width="11.7109375" style="2" customWidth="1"/>
    <col min="3342" max="3342" width="12.85546875" style="2" bestFit="1" customWidth="1"/>
    <col min="3343" max="3343" width="4.5703125" style="2" customWidth="1"/>
    <col min="3344" max="3344" width="4.85546875" style="2" customWidth="1"/>
    <col min="3345" max="3345" width="20.28515625" style="2" customWidth="1"/>
    <col min="3346" max="3357" width="11.42578125" style="2"/>
    <col min="3358" max="3358" width="14.42578125" style="2" customWidth="1"/>
    <col min="3359" max="3584" width="11.42578125" style="2"/>
    <col min="3585" max="3585" width="24.5703125" style="2" customWidth="1"/>
    <col min="3586" max="3593" width="11.7109375" style="2" customWidth="1"/>
    <col min="3594" max="3594" width="13.85546875" style="2" customWidth="1"/>
    <col min="3595" max="3595" width="11.7109375" style="2" customWidth="1"/>
    <col min="3596" max="3596" width="13.28515625" style="2" customWidth="1"/>
    <col min="3597" max="3597" width="11.7109375" style="2" customWidth="1"/>
    <col min="3598" max="3598" width="12.85546875" style="2" bestFit="1" customWidth="1"/>
    <col min="3599" max="3599" width="4.5703125" style="2" customWidth="1"/>
    <col min="3600" max="3600" width="4.85546875" style="2" customWidth="1"/>
    <col min="3601" max="3601" width="20.28515625" style="2" customWidth="1"/>
    <col min="3602" max="3613" width="11.42578125" style="2"/>
    <col min="3614" max="3614" width="14.42578125" style="2" customWidth="1"/>
    <col min="3615" max="3840" width="11.42578125" style="2"/>
    <col min="3841" max="3841" width="24.5703125" style="2" customWidth="1"/>
    <col min="3842" max="3849" width="11.7109375" style="2" customWidth="1"/>
    <col min="3850" max="3850" width="13.85546875" style="2" customWidth="1"/>
    <col min="3851" max="3851" width="11.7109375" style="2" customWidth="1"/>
    <col min="3852" max="3852" width="13.28515625" style="2" customWidth="1"/>
    <col min="3853" max="3853" width="11.7109375" style="2" customWidth="1"/>
    <col min="3854" max="3854" width="12.85546875" style="2" bestFit="1" customWidth="1"/>
    <col min="3855" max="3855" width="4.5703125" style="2" customWidth="1"/>
    <col min="3856" max="3856" width="4.85546875" style="2" customWidth="1"/>
    <col min="3857" max="3857" width="20.28515625" style="2" customWidth="1"/>
    <col min="3858" max="3869" width="11.42578125" style="2"/>
    <col min="3870" max="3870" width="14.42578125" style="2" customWidth="1"/>
    <col min="3871" max="4096" width="11.42578125" style="2"/>
    <col min="4097" max="4097" width="24.5703125" style="2" customWidth="1"/>
    <col min="4098" max="4105" width="11.7109375" style="2" customWidth="1"/>
    <col min="4106" max="4106" width="13.85546875" style="2" customWidth="1"/>
    <col min="4107" max="4107" width="11.7109375" style="2" customWidth="1"/>
    <col min="4108" max="4108" width="13.28515625" style="2" customWidth="1"/>
    <col min="4109" max="4109" width="11.7109375" style="2" customWidth="1"/>
    <col min="4110" max="4110" width="12.85546875" style="2" bestFit="1" customWidth="1"/>
    <col min="4111" max="4111" width="4.5703125" style="2" customWidth="1"/>
    <col min="4112" max="4112" width="4.85546875" style="2" customWidth="1"/>
    <col min="4113" max="4113" width="20.28515625" style="2" customWidth="1"/>
    <col min="4114" max="4125" width="11.42578125" style="2"/>
    <col min="4126" max="4126" width="14.42578125" style="2" customWidth="1"/>
    <col min="4127" max="4352" width="11.42578125" style="2"/>
    <col min="4353" max="4353" width="24.5703125" style="2" customWidth="1"/>
    <col min="4354" max="4361" width="11.7109375" style="2" customWidth="1"/>
    <col min="4362" max="4362" width="13.85546875" style="2" customWidth="1"/>
    <col min="4363" max="4363" width="11.7109375" style="2" customWidth="1"/>
    <col min="4364" max="4364" width="13.28515625" style="2" customWidth="1"/>
    <col min="4365" max="4365" width="11.7109375" style="2" customWidth="1"/>
    <col min="4366" max="4366" width="12.85546875" style="2" bestFit="1" customWidth="1"/>
    <col min="4367" max="4367" width="4.5703125" style="2" customWidth="1"/>
    <col min="4368" max="4368" width="4.85546875" style="2" customWidth="1"/>
    <col min="4369" max="4369" width="20.28515625" style="2" customWidth="1"/>
    <col min="4370" max="4381" width="11.42578125" style="2"/>
    <col min="4382" max="4382" width="14.42578125" style="2" customWidth="1"/>
    <col min="4383" max="4608" width="11.42578125" style="2"/>
    <col min="4609" max="4609" width="24.5703125" style="2" customWidth="1"/>
    <col min="4610" max="4617" width="11.7109375" style="2" customWidth="1"/>
    <col min="4618" max="4618" width="13.85546875" style="2" customWidth="1"/>
    <col min="4619" max="4619" width="11.7109375" style="2" customWidth="1"/>
    <col min="4620" max="4620" width="13.28515625" style="2" customWidth="1"/>
    <col min="4621" max="4621" width="11.7109375" style="2" customWidth="1"/>
    <col min="4622" max="4622" width="12.85546875" style="2" bestFit="1" customWidth="1"/>
    <col min="4623" max="4623" width="4.5703125" style="2" customWidth="1"/>
    <col min="4624" max="4624" width="4.85546875" style="2" customWidth="1"/>
    <col min="4625" max="4625" width="20.28515625" style="2" customWidth="1"/>
    <col min="4626" max="4637" width="11.42578125" style="2"/>
    <col min="4638" max="4638" width="14.42578125" style="2" customWidth="1"/>
    <col min="4639" max="4864" width="11.42578125" style="2"/>
    <col min="4865" max="4865" width="24.5703125" style="2" customWidth="1"/>
    <col min="4866" max="4873" width="11.7109375" style="2" customWidth="1"/>
    <col min="4874" max="4874" width="13.85546875" style="2" customWidth="1"/>
    <col min="4875" max="4875" width="11.7109375" style="2" customWidth="1"/>
    <col min="4876" max="4876" width="13.28515625" style="2" customWidth="1"/>
    <col min="4877" max="4877" width="11.7109375" style="2" customWidth="1"/>
    <col min="4878" max="4878" width="12.85546875" style="2" bestFit="1" customWidth="1"/>
    <col min="4879" max="4879" width="4.5703125" style="2" customWidth="1"/>
    <col min="4880" max="4880" width="4.85546875" style="2" customWidth="1"/>
    <col min="4881" max="4881" width="20.28515625" style="2" customWidth="1"/>
    <col min="4882" max="4893" width="11.42578125" style="2"/>
    <col min="4894" max="4894" width="14.42578125" style="2" customWidth="1"/>
    <col min="4895" max="5120" width="11.42578125" style="2"/>
    <col min="5121" max="5121" width="24.5703125" style="2" customWidth="1"/>
    <col min="5122" max="5129" width="11.7109375" style="2" customWidth="1"/>
    <col min="5130" max="5130" width="13.85546875" style="2" customWidth="1"/>
    <col min="5131" max="5131" width="11.7109375" style="2" customWidth="1"/>
    <col min="5132" max="5132" width="13.28515625" style="2" customWidth="1"/>
    <col min="5133" max="5133" width="11.7109375" style="2" customWidth="1"/>
    <col min="5134" max="5134" width="12.85546875" style="2" bestFit="1" customWidth="1"/>
    <col min="5135" max="5135" width="4.5703125" style="2" customWidth="1"/>
    <col min="5136" max="5136" width="4.85546875" style="2" customWidth="1"/>
    <col min="5137" max="5137" width="20.28515625" style="2" customWidth="1"/>
    <col min="5138" max="5149" width="11.42578125" style="2"/>
    <col min="5150" max="5150" width="14.42578125" style="2" customWidth="1"/>
    <col min="5151" max="5376" width="11.42578125" style="2"/>
    <col min="5377" max="5377" width="24.5703125" style="2" customWidth="1"/>
    <col min="5378" max="5385" width="11.7109375" style="2" customWidth="1"/>
    <col min="5386" max="5386" width="13.85546875" style="2" customWidth="1"/>
    <col min="5387" max="5387" width="11.7109375" style="2" customWidth="1"/>
    <col min="5388" max="5388" width="13.28515625" style="2" customWidth="1"/>
    <col min="5389" max="5389" width="11.7109375" style="2" customWidth="1"/>
    <col min="5390" max="5390" width="12.85546875" style="2" bestFit="1" customWidth="1"/>
    <col min="5391" max="5391" width="4.5703125" style="2" customWidth="1"/>
    <col min="5392" max="5392" width="4.85546875" style="2" customWidth="1"/>
    <col min="5393" max="5393" width="20.28515625" style="2" customWidth="1"/>
    <col min="5394" max="5405" width="11.42578125" style="2"/>
    <col min="5406" max="5406" width="14.42578125" style="2" customWidth="1"/>
    <col min="5407" max="5632" width="11.42578125" style="2"/>
    <col min="5633" max="5633" width="24.5703125" style="2" customWidth="1"/>
    <col min="5634" max="5641" width="11.7109375" style="2" customWidth="1"/>
    <col min="5642" max="5642" width="13.85546875" style="2" customWidth="1"/>
    <col min="5643" max="5643" width="11.7109375" style="2" customWidth="1"/>
    <col min="5644" max="5644" width="13.28515625" style="2" customWidth="1"/>
    <col min="5645" max="5645" width="11.7109375" style="2" customWidth="1"/>
    <col min="5646" max="5646" width="12.85546875" style="2" bestFit="1" customWidth="1"/>
    <col min="5647" max="5647" width="4.5703125" style="2" customWidth="1"/>
    <col min="5648" max="5648" width="4.85546875" style="2" customWidth="1"/>
    <col min="5649" max="5649" width="20.28515625" style="2" customWidth="1"/>
    <col min="5650" max="5661" width="11.42578125" style="2"/>
    <col min="5662" max="5662" width="14.42578125" style="2" customWidth="1"/>
    <col min="5663" max="5888" width="11.42578125" style="2"/>
    <col min="5889" max="5889" width="24.5703125" style="2" customWidth="1"/>
    <col min="5890" max="5897" width="11.7109375" style="2" customWidth="1"/>
    <col min="5898" max="5898" width="13.85546875" style="2" customWidth="1"/>
    <col min="5899" max="5899" width="11.7109375" style="2" customWidth="1"/>
    <col min="5900" max="5900" width="13.28515625" style="2" customWidth="1"/>
    <col min="5901" max="5901" width="11.7109375" style="2" customWidth="1"/>
    <col min="5902" max="5902" width="12.85546875" style="2" bestFit="1" customWidth="1"/>
    <col min="5903" max="5903" width="4.5703125" style="2" customWidth="1"/>
    <col min="5904" max="5904" width="4.85546875" style="2" customWidth="1"/>
    <col min="5905" max="5905" width="20.28515625" style="2" customWidth="1"/>
    <col min="5906" max="5917" width="11.42578125" style="2"/>
    <col min="5918" max="5918" width="14.42578125" style="2" customWidth="1"/>
    <col min="5919" max="6144" width="11.42578125" style="2"/>
    <col min="6145" max="6145" width="24.5703125" style="2" customWidth="1"/>
    <col min="6146" max="6153" width="11.7109375" style="2" customWidth="1"/>
    <col min="6154" max="6154" width="13.85546875" style="2" customWidth="1"/>
    <col min="6155" max="6155" width="11.7109375" style="2" customWidth="1"/>
    <col min="6156" max="6156" width="13.28515625" style="2" customWidth="1"/>
    <col min="6157" max="6157" width="11.7109375" style="2" customWidth="1"/>
    <col min="6158" max="6158" width="12.85546875" style="2" bestFit="1" customWidth="1"/>
    <col min="6159" max="6159" width="4.5703125" style="2" customWidth="1"/>
    <col min="6160" max="6160" width="4.85546875" style="2" customWidth="1"/>
    <col min="6161" max="6161" width="20.28515625" style="2" customWidth="1"/>
    <col min="6162" max="6173" width="11.42578125" style="2"/>
    <col min="6174" max="6174" width="14.42578125" style="2" customWidth="1"/>
    <col min="6175" max="6400" width="11.42578125" style="2"/>
    <col min="6401" max="6401" width="24.5703125" style="2" customWidth="1"/>
    <col min="6402" max="6409" width="11.7109375" style="2" customWidth="1"/>
    <col min="6410" max="6410" width="13.85546875" style="2" customWidth="1"/>
    <col min="6411" max="6411" width="11.7109375" style="2" customWidth="1"/>
    <col min="6412" max="6412" width="13.28515625" style="2" customWidth="1"/>
    <col min="6413" max="6413" width="11.7109375" style="2" customWidth="1"/>
    <col min="6414" max="6414" width="12.85546875" style="2" bestFit="1" customWidth="1"/>
    <col min="6415" max="6415" width="4.5703125" style="2" customWidth="1"/>
    <col min="6416" max="6416" width="4.85546875" style="2" customWidth="1"/>
    <col min="6417" max="6417" width="20.28515625" style="2" customWidth="1"/>
    <col min="6418" max="6429" width="11.42578125" style="2"/>
    <col min="6430" max="6430" width="14.42578125" style="2" customWidth="1"/>
    <col min="6431" max="6656" width="11.42578125" style="2"/>
    <col min="6657" max="6657" width="24.5703125" style="2" customWidth="1"/>
    <col min="6658" max="6665" width="11.7109375" style="2" customWidth="1"/>
    <col min="6666" max="6666" width="13.85546875" style="2" customWidth="1"/>
    <col min="6667" max="6667" width="11.7109375" style="2" customWidth="1"/>
    <col min="6668" max="6668" width="13.28515625" style="2" customWidth="1"/>
    <col min="6669" max="6669" width="11.7109375" style="2" customWidth="1"/>
    <col min="6670" max="6670" width="12.85546875" style="2" bestFit="1" customWidth="1"/>
    <col min="6671" max="6671" width="4.5703125" style="2" customWidth="1"/>
    <col min="6672" max="6672" width="4.85546875" style="2" customWidth="1"/>
    <col min="6673" max="6673" width="20.28515625" style="2" customWidth="1"/>
    <col min="6674" max="6685" width="11.42578125" style="2"/>
    <col min="6686" max="6686" width="14.42578125" style="2" customWidth="1"/>
    <col min="6687" max="6912" width="11.42578125" style="2"/>
    <col min="6913" max="6913" width="24.5703125" style="2" customWidth="1"/>
    <col min="6914" max="6921" width="11.7109375" style="2" customWidth="1"/>
    <col min="6922" max="6922" width="13.85546875" style="2" customWidth="1"/>
    <col min="6923" max="6923" width="11.7109375" style="2" customWidth="1"/>
    <col min="6924" max="6924" width="13.28515625" style="2" customWidth="1"/>
    <col min="6925" max="6925" width="11.7109375" style="2" customWidth="1"/>
    <col min="6926" max="6926" width="12.85546875" style="2" bestFit="1" customWidth="1"/>
    <col min="6927" max="6927" width="4.5703125" style="2" customWidth="1"/>
    <col min="6928" max="6928" width="4.85546875" style="2" customWidth="1"/>
    <col min="6929" max="6929" width="20.28515625" style="2" customWidth="1"/>
    <col min="6930" max="6941" width="11.42578125" style="2"/>
    <col min="6942" max="6942" width="14.42578125" style="2" customWidth="1"/>
    <col min="6943" max="7168" width="11.42578125" style="2"/>
    <col min="7169" max="7169" width="24.5703125" style="2" customWidth="1"/>
    <col min="7170" max="7177" width="11.7109375" style="2" customWidth="1"/>
    <col min="7178" max="7178" width="13.85546875" style="2" customWidth="1"/>
    <col min="7179" max="7179" width="11.7109375" style="2" customWidth="1"/>
    <col min="7180" max="7180" width="13.28515625" style="2" customWidth="1"/>
    <col min="7181" max="7181" width="11.7109375" style="2" customWidth="1"/>
    <col min="7182" max="7182" width="12.85546875" style="2" bestFit="1" customWidth="1"/>
    <col min="7183" max="7183" width="4.5703125" style="2" customWidth="1"/>
    <col min="7184" max="7184" width="4.85546875" style="2" customWidth="1"/>
    <col min="7185" max="7185" width="20.28515625" style="2" customWidth="1"/>
    <col min="7186" max="7197" width="11.42578125" style="2"/>
    <col min="7198" max="7198" width="14.42578125" style="2" customWidth="1"/>
    <col min="7199" max="7424" width="11.42578125" style="2"/>
    <col min="7425" max="7425" width="24.5703125" style="2" customWidth="1"/>
    <col min="7426" max="7433" width="11.7109375" style="2" customWidth="1"/>
    <col min="7434" max="7434" width="13.85546875" style="2" customWidth="1"/>
    <col min="7435" max="7435" width="11.7109375" style="2" customWidth="1"/>
    <col min="7436" max="7436" width="13.28515625" style="2" customWidth="1"/>
    <col min="7437" max="7437" width="11.7109375" style="2" customWidth="1"/>
    <col min="7438" max="7438" width="12.85546875" style="2" bestFit="1" customWidth="1"/>
    <col min="7439" max="7439" width="4.5703125" style="2" customWidth="1"/>
    <col min="7440" max="7440" width="4.85546875" style="2" customWidth="1"/>
    <col min="7441" max="7441" width="20.28515625" style="2" customWidth="1"/>
    <col min="7442" max="7453" width="11.42578125" style="2"/>
    <col min="7454" max="7454" width="14.42578125" style="2" customWidth="1"/>
    <col min="7455" max="7680" width="11.42578125" style="2"/>
    <col min="7681" max="7681" width="24.5703125" style="2" customWidth="1"/>
    <col min="7682" max="7689" width="11.7109375" style="2" customWidth="1"/>
    <col min="7690" max="7690" width="13.85546875" style="2" customWidth="1"/>
    <col min="7691" max="7691" width="11.7109375" style="2" customWidth="1"/>
    <col min="7692" max="7692" width="13.28515625" style="2" customWidth="1"/>
    <col min="7693" max="7693" width="11.7109375" style="2" customWidth="1"/>
    <col min="7694" max="7694" width="12.85546875" style="2" bestFit="1" customWidth="1"/>
    <col min="7695" max="7695" width="4.5703125" style="2" customWidth="1"/>
    <col min="7696" max="7696" width="4.85546875" style="2" customWidth="1"/>
    <col min="7697" max="7697" width="20.28515625" style="2" customWidth="1"/>
    <col min="7698" max="7709" width="11.42578125" style="2"/>
    <col min="7710" max="7710" width="14.42578125" style="2" customWidth="1"/>
    <col min="7711" max="7936" width="11.42578125" style="2"/>
    <col min="7937" max="7937" width="24.5703125" style="2" customWidth="1"/>
    <col min="7938" max="7945" width="11.7109375" style="2" customWidth="1"/>
    <col min="7946" max="7946" width="13.85546875" style="2" customWidth="1"/>
    <col min="7947" max="7947" width="11.7109375" style="2" customWidth="1"/>
    <col min="7948" max="7948" width="13.28515625" style="2" customWidth="1"/>
    <col min="7949" max="7949" width="11.7109375" style="2" customWidth="1"/>
    <col min="7950" max="7950" width="12.85546875" style="2" bestFit="1" customWidth="1"/>
    <col min="7951" max="7951" width="4.5703125" style="2" customWidth="1"/>
    <col min="7952" max="7952" width="4.85546875" style="2" customWidth="1"/>
    <col min="7953" max="7953" width="20.28515625" style="2" customWidth="1"/>
    <col min="7954" max="7965" width="11.42578125" style="2"/>
    <col min="7966" max="7966" width="14.42578125" style="2" customWidth="1"/>
    <col min="7967" max="8192" width="11.42578125" style="2"/>
    <col min="8193" max="8193" width="24.5703125" style="2" customWidth="1"/>
    <col min="8194" max="8201" width="11.7109375" style="2" customWidth="1"/>
    <col min="8202" max="8202" width="13.85546875" style="2" customWidth="1"/>
    <col min="8203" max="8203" width="11.7109375" style="2" customWidth="1"/>
    <col min="8204" max="8204" width="13.28515625" style="2" customWidth="1"/>
    <col min="8205" max="8205" width="11.7109375" style="2" customWidth="1"/>
    <col min="8206" max="8206" width="12.85546875" style="2" bestFit="1" customWidth="1"/>
    <col min="8207" max="8207" width="4.5703125" style="2" customWidth="1"/>
    <col min="8208" max="8208" width="4.85546875" style="2" customWidth="1"/>
    <col min="8209" max="8209" width="20.28515625" style="2" customWidth="1"/>
    <col min="8210" max="8221" width="11.42578125" style="2"/>
    <col min="8222" max="8222" width="14.42578125" style="2" customWidth="1"/>
    <col min="8223" max="8448" width="11.42578125" style="2"/>
    <col min="8449" max="8449" width="24.5703125" style="2" customWidth="1"/>
    <col min="8450" max="8457" width="11.7109375" style="2" customWidth="1"/>
    <col min="8458" max="8458" width="13.85546875" style="2" customWidth="1"/>
    <col min="8459" max="8459" width="11.7109375" style="2" customWidth="1"/>
    <col min="8460" max="8460" width="13.28515625" style="2" customWidth="1"/>
    <col min="8461" max="8461" width="11.7109375" style="2" customWidth="1"/>
    <col min="8462" max="8462" width="12.85546875" style="2" bestFit="1" customWidth="1"/>
    <col min="8463" max="8463" width="4.5703125" style="2" customWidth="1"/>
    <col min="8464" max="8464" width="4.85546875" style="2" customWidth="1"/>
    <col min="8465" max="8465" width="20.28515625" style="2" customWidth="1"/>
    <col min="8466" max="8477" width="11.42578125" style="2"/>
    <col min="8478" max="8478" width="14.42578125" style="2" customWidth="1"/>
    <col min="8479" max="8704" width="11.42578125" style="2"/>
    <col min="8705" max="8705" width="24.5703125" style="2" customWidth="1"/>
    <col min="8706" max="8713" width="11.7109375" style="2" customWidth="1"/>
    <col min="8714" max="8714" width="13.85546875" style="2" customWidth="1"/>
    <col min="8715" max="8715" width="11.7109375" style="2" customWidth="1"/>
    <col min="8716" max="8716" width="13.28515625" style="2" customWidth="1"/>
    <col min="8717" max="8717" width="11.7109375" style="2" customWidth="1"/>
    <col min="8718" max="8718" width="12.85546875" style="2" bestFit="1" customWidth="1"/>
    <col min="8719" max="8719" width="4.5703125" style="2" customWidth="1"/>
    <col min="8720" max="8720" width="4.85546875" style="2" customWidth="1"/>
    <col min="8721" max="8721" width="20.28515625" style="2" customWidth="1"/>
    <col min="8722" max="8733" width="11.42578125" style="2"/>
    <col min="8734" max="8734" width="14.42578125" style="2" customWidth="1"/>
    <col min="8735" max="8960" width="11.42578125" style="2"/>
    <col min="8961" max="8961" width="24.5703125" style="2" customWidth="1"/>
    <col min="8962" max="8969" width="11.7109375" style="2" customWidth="1"/>
    <col min="8970" max="8970" width="13.85546875" style="2" customWidth="1"/>
    <col min="8971" max="8971" width="11.7109375" style="2" customWidth="1"/>
    <col min="8972" max="8972" width="13.28515625" style="2" customWidth="1"/>
    <col min="8973" max="8973" width="11.7109375" style="2" customWidth="1"/>
    <col min="8974" max="8974" width="12.85546875" style="2" bestFit="1" customWidth="1"/>
    <col min="8975" max="8975" width="4.5703125" style="2" customWidth="1"/>
    <col min="8976" max="8976" width="4.85546875" style="2" customWidth="1"/>
    <col min="8977" max="8977" width="20.28515625" style="2" customWidth="1"/>
    <col min="8978" max="8989" width="11.42578125" style="2"/>
    <col min="8990" max="8990" width="14.42578125" style="2" customWidth="1"/>
    <col min="8991" max="9216" width="11.42578125" style="2"/>
    <col min="9217" max="9217" width="24.5703125" style="2" customWidth="1"/>
    <col min="9218" max="9225" width="11.7109375" style="2" customWidth="1"/>
    <col min="9226" max="9226" width="13.85546875" style="2" customWidth="1"/>
    <col min="9227" max="9227" width="11.7109375" style="2" customWidth="1"/>
    <col min="9228" max="9228" width="13.28515625" style="2" customWidth="1"/>
    <col min="9229" max="9229" width="11.7109375" style="2" customWidth="1"/>
    <col min="9230" max="9230" width="12.85546875" style="2" bestFit="1" customWidth="1"/>
    <col min="9231" max="9231" width="4.5703125" style="2" customWidth="1"/>
    <col min="9232" max="9232" width="4.85546875" style="2" customWidth="1"/>
    <col min="9233" max="9233" width="20.28515625" style="2" customWidth="1"/>
    <col min="9234" max="9245" width="11.42578125" style="2"/>
    <col min="9246" max="9246" width="14.42578125" style="2" customWidth="1"/>
    <col min="9247" max="9472" width="11.42578125" style="2"/>
    <col min="9473" max="9473" width="24.5703125" style="2" customWidth="1"/>
    <col min="9474" max="9481" width="11.7109375" style="2" customWidth="1"/>
    <col min="9482" max="9482" width="13.85546875" style="2" customWidth="1"/>
    <col min="9483" max="9483" width="11.7109375" style="2" customWidth="1"/>
    <col min="9484" max="9484" width="13.28515625" style="2" customWidth="1"/>
    <col min="9485" max="9485" width="11.7109375" style="2" customWidth="1"/>
    <col min="9486" max="9486" width="12.85546875" style="2" bestFit="1" customWidth="1"/>
    <col min="9487" max="9487" width="4.5703125" style="2" customWidth="1"/>
    <col min="9488" max="9488" width="4.85546875" style="2" customWidth="1"/>
    <col min="9489" max="9489" width="20.28515625" style="2" customWidth="1"/>
    <col min="9490" max="9501" width="11.42578125" style="2"/>
    <col min="9502" max="9502" width="14.42578125" style="2" customWidth="1"/>
    <col min="9503" max="9728" width="11.42578125" style="2"/>
    <col min="9729" max="9729" width="24.5703125" style="2" customWidth="1"/>
    <col min="9730" max="9737" width="11.7109375" style="2" customWidth="1"/>
    <col min="9738" max="9738" width="13.85546875" style="2" customWidth="1"/>
    <col min="9739" max="9739" width="11.7109375" style="2" customWidth="1"/>
    <col min="9740" max="9740" width="13.28515625" style="2" customWidth="1"/>
    <col min="9741" max="9741" width="11.7109375" style="2" customWidth="1"/>
    <col min="9742" max="9742" width="12.85546875" style="2" bestFit="1" customWidth="1"/>
    <col min="9743" max="9743" width="4.5703125" style="2" customWidth="1"/>
    <col min="9744" max="9744" width="4.85546875" style="2" customWidth="1"/>
    <col min="9745" max="9745" width="20.28515625" style="2" customWidth="1"/>
    <col min="9746" max="9757" width="11.42578125" style="2"/>
    <col min="9758" max="9758" width="14.42578125" style="2" customWidth="1"/>
    <col min="9759" max="9984" width="11.42578125" style="2"/>
    <col min="9985" max="9985" width="24.5703125" style="2" customWidth="1"/>
    <col min="9986" max="9993" width="11.7109375" style="2" customWidth="1"/>
    <col min="9994" max="9994" width="13.85546875" style="2" customWidth="1"/>
    <col min="9995" max="9995" width="11.7109375" style="2" customWidth="1"/>
    <col min="9996" max="9996" width="13.28515625" style="2" customWidth="1"/>
    <col min="9997" max="9997" width="11.7109375" style="2" customWidth="1"/>
    <col min="9998" max="9998" width="12.85546875" style="2" bestFit="1" customWidth="1"/>
    <col min="9999" max="9999" width="4.5703125" style="2" customWidth="1"/>
    <col min="10000" max="10000" width="4.85546875" style="2" customWidth="1"/>
    <col min="10001" max="10001" width="20.28515625" style="2" customWidth="1"/>
    <col min="10002" max="10013" width="11.42578125" style="2"/>
    <col min="10014" max="10014" width="14.42578125" style="2" customWidth="1"/>
    <col min="10015" max="10240" width="11.42578125" style="2"/>
    <col min="10241" max="10241" width="24.5703125" style="2" customWidth="1"/>
    <col min="10242" max="10249" width="11.7109375" style="2" customWidth="1"/>
    <col min="10250" max="10250" width="13.85546875" style="2" customWidth="1"/>
    <col min="10251" max="10251" width="11.7109375" style="2" customWidth="1"/>
    <col min="10252" max="10252" width="13.28515625" style="2" customWidth="1"/>
    <col min="10253" max="10253" width="11.7109375" style="2" customWidth="1"/>
    <col min="10254" max="10254" width="12.85546875" style="2" bestFit="1" customWidth="1"/>
    <col min="10255" max="10255" width="4.5703125" style="2" customWidth="1"/>
    <col min="10256" max="10256" width="4.85546875" style="2" customWidth="1"/>
    <col min="10257" max="10257" width="20.28515625" style="2" customWidth="1"/>
    <col min="10258" max="10269" width="11.42578125" style="2"/>
    <col min="10270" max="10270" width="14.42578125" style="2" customWidth="1"/>
    <col min="10271" max="10496" width="11.42578125" style="2"/>
    <col min="10497" max="10497" width="24.5703125" style="2" customWidth="1"/>
    <col min="10498" max="10505" width="11.7109375" style="2" customWidth="1"/>
    <col min="10506" max="10506" width="13.85546875" style="2" customWidth="1"/>
    <col min="10507" max="10507" width="11.7109375" style="2" customWidth="1"/>
    <col min="10508" max="10508" width="13.28515625" style="2" customWidth="1"/>
    <col min="10509" max="10509" width="11.7109375" style="2" customWidth="1"/>
    <col min="10510" max="10510" width="12.85546875" style="2" bestFit="1" customWidth="1"/>
    <col min="10511" max="10511" width="4.5703125" style="2" customWidth="1"/>
    <col min="10512" max="10512" width="4.85546875" style="2" customWidth="1"/>
    <col min="10513" max="10513" width="20.28515625" style="2" customWidth="1"/>
    <col min="10514" max="10525" width="11.42578125" style="2"/>
    <col min="10526" max="10526" width="14.42578125" style="2" customWidth="1"/>
    <col min="10527" max="10752" width="11.42578125" style="2"/>
    <col min="10753" max="10753" width="24.5703125" style="2" customWidth="1"/>
    <col min="10754" max="10761" width="11.7109375" style="2" customWidth="1"/>
    <col min="10762" max="10762" width="13.85546875" style="2" customWidth="1"/>
    <col min="10763" max="10763" width="11.7109375" style="2" customWidth="1"/>
    <col min="10764" max="10764" width="13.28515625" style="2" customWidth="1"/>
    <col min="10765" max="10765" width="11.7109375" style="2" customWidth="1"/>
    <col min="10766" max="10766" width="12.85546875" style="2" bestFit="1" customWidth="1"/>
    <col min="10767" max="10767" width="4.5703125" style="2" customWidth="1"/>
    <col min="10768" max="10768" width="4.85546875" style="2" customWidth="1"/>
    <col min="10769" max="10769" width="20.28515625" style="2" customWidth="1"/>
    <col min="10770" max="10781" width="11.42578125" style="2"/>
    <col min="10782" max="10782" width="14.42578125" style="2" customWidth="1"/>
    <col min="10783" max="11008" width="11.42578125" style="2"/>
    <col min="11009" max="11009" width="24.5703125" style="2" customWidth="1"/>
    <col min="11010" max="11017" width="11.7109375" style="2" customWidth="1"/>
    <col min="11018" max="11018" width="13.85546875" style="2" customWidth="1"/>
    <col min="11019" max="11019" width="11.7109375" style="2" customWidth="1"/>
    <col min="11020" max="11020" width="13.28515625" style="2" customWidth="1"/>
    <col min="11021" max="11021" width="11.7109375" style="2" customWidth="1"/>
    <col min="11022" max="11022" width="12.85546875" style="2" bestFit="1" customWidth="1"/>
    <col min="11023" max="11023" width="4.5703125" style="2" customWidth="1"/>
    <col min="11024" max="11024" width="4.85546875" style="2" customWidth="1"/>
    <col min="11025" max="11025" width="20.28515625" style="2" customWidth="1"/>
    <col min="11026" max="11037" width="11.42578125" style="2"/>
    <col min="11038" max="11038" width="14.42578125" style="2" customWidth="1"/>
    <col min="11039" max="11264" width="11.42578125" style="2"/>
    <col min="11265" max="11265" width="24.5703125" style="2" customWidth="1"/>
    <col min="11266" max="11273" width="11.7109375" style="2" customWidth="1"/>
    <col min="11274" max="11274" width="13.85546875" style="2" customWidth="1"/>
    <col min="11275" max="11275" width="11.7109375" style="2" customWidth="1"/>
    <col min="11276" max="11276" width="13.28515625" style="2" customWidth="1"/>
    <col min="11277" max="11277" width="11.7109375" style="2" customWidth="1"/>
    <col min="11278" max="11278" width="12.85546875" style="2" bestFit="1" customWidth="1"/>
    <col min="11279" max="11279" width="4.5703125" style="2" customWidth="1"/>
    <col min="11280" max="11280" width="4.85546875" style="2" customWidth="1"/>
    <col min="11281" max="11281" width="20.28515625" style="2" customWidth="1"/>
    <col min="11282" max="11293" width="11.42578125" style="2"/>
    <col min="11294" max="11294" width="14.42578125" style="2" customWidth="1"/>
    <col min="11295" max="11520" width="11.42578125" style="2"/>
    <col min="11521" max="11521" width="24.5703125" style="2" customWidth="1"/>
    <col min="11522" max="11529" width="11.7109375" style="2" customWidth="1"/>
    <col min="11530" max="11530" width="13.85546875" style="2" customWidth="1"/>
    <col min="11531" max="11531" width="11.7109375" style="2" customWidth="1"/>
    <col min="11532" max="11532" width="13.28515625" style="2" customWidth="1"/>
    <col min="11533" max="11533" width="11.7109375" style="2" customWidth="1"/>
    <col min="11534" max="11534" width="12.85546875" style="2" bestFit="1" customWidth="1"/>
    <col min="11535" max="11535" width="4.5703125" style="2" customWidth="1"/>
    <col min="11536" max="11536" width="4.85546875" style="2" customWidth="1"/>
    <col min="11537" max="11537" width="20.28515625" style="2" customWidth="1"/>
    <col min="11538" max="11549" width="11.42578125" style="2"/>
    <col min="11550" max="11550" width="14.42578125" style="2" customWidth="1"/>
    <col min="11551" max="11776" width="11.42578125" style="2"/>
    <col min="11777" max="11777" width="24.5703125" style="2" customWidth="1"/>
    <col min="11778" max="11785" width="11.7109375" style="2" customWidth="1"/>
    <col min="11786" max="11786" width="13.85546875" style="2" customWidth="1"/>
    <col min="11787" max="11787" width="11.7109375" style="2" customWidth="1"/>
    <col min="11788" max="11788" width="13.28515625" style="2" customWidth="1"/>
    <col min="11789" max="11789" width="11.7109375" style="2" customWidth="1"/>
    <col min="11790" max="11790" width="12.85546875" style="2" bestFit="1" customWidth="1"/>
    <col min="11791" max="11791" width="4.5703125" style="2" customWidth="1"/>
    <col min="11792" max="11792" width="4.85546875" style="2" customWidth="1"/>
    <col min="11793" max="11793" width="20.28515625" style="2" customWidth="1"/>
    <col min="11794" max="11805" width="11.42578125" style="2"/>
    <col min="11806" max="11806" width="14.42578125" style="2" customWidth="1"/>
    <col min="11807" max="12032" width="11.42578125" style="2"/>
    <col min="12033" max="12033" width="24.5703125" style="2" customWidth="1"/>
    <col min="12034" max="12041" width="11.7109375" style="2" customWidth="1"/>
    <col min="12042" max="12042" width="13.85546875" style="2" customWidth="1"/>
    <col min="12043" max="12043" width="11.7109375" style="2" customWidth="1"/>
    <col min="12044" max="12044" width="13.28515625" style="2" customWidth="1"/>
    <col min="12045" max="12045" width="11.7109375" style="2" customWidth="1"/>
    <col min="12046" max="12046" width="12.85546875" style="2" bestFit="1" customWidth="1"/>
    <col min="12047" max="12047" width="4.5703125" style="2" customWidth="1"/>
    <col min="12048" max="12048" width="4.85546875" style="2" customWidth="1"/>
    <col min="12049" max="12049" width="20.28515625" style="2" customWidth="1"/>
    <col min="12050" max="12061" width="11.42578125" style="2"/>
    <col min="12062" max="12062" width="14.42578125" style="2" customWidth="1"/>
    <col min="12063" max="12288" width="11.42578125" style="2"/>
    <col min="12289" max="12289" width="24.5703125" style="2" customWidth="1"/>
    <col min="12290" max="12297" width="11.7109375" style="2" customWidth="1"/>
    <col min="12298" max="12298" width="13.85546875" style="2" customWidth="1"/>
    <col min="12299" max="12299" width="11.7109375" style="2" customWidth="1"/>
    <col min="12300" max="12300" width="13.28515625" style="2" customWidth="1"/>
    <col min="12301" max="12301" width="11.7109375" style="2" customWidth="1"/>
    <col min="12302" max="12302" width="12.85546875" style="2" bestFit="1" customWidth="1"/>
    <col min="12303" max="12303" width="4.5703125" style="2" customWidth="1"/>
    <col min="12304" max="12304" width="4.85546875" style="2" customWidth="1"/>
    <col min="12305" max="12305" width="20.28515625" style="2" customWidth="1"/>
    <col min="12306" max="12317" width="11.42578125" style="2"/>
    <col min="12318" max="12318" width="14.42578125" style="2" customWidth="1"/>
    <col min="12319" max="12544" width="11.42578125" style="2"/>
    <col min="12545" max="12545" width="24.5703125" style="2" customWidth="1"/>
    <col min="12546" max="12553" width="11.7109375" style="2" customWidth="1"/>
    <col min="12554" max="12554" width="13.85546875" style="2" customWidth="1"/>
    <col min="12555" max="12555" width="11.7109375" style="2" customWidth="1"/>
    <col min="12556" max="12556" width="13.28515625" style="2" customWidth="1"/>
    <col min="12557" max="12557" width="11.7109375" style="2" customWidth="1"/>
    <col min="12558" max="12558" width="12.85546875" style="2" bestFit="1" customWidth="1"/>
    <col min="12559" max="12559" width="4.5703125" style="2" customWidth="1"/>
    <col min="12560" max="12560" width="4.85546875" style="2" customWidth="1"/>
    <col min="12561" max="12561" width="20.28515625" style="2" customWidth="1"/>
    <col min="12562" max="12573" width="11.42578125" style="2"/>
    <col min="12574" max="12574" width="14.42578125" style="2" customWidth="1"/>
    <col min="12575" max="12800" width="11.42578125" style="2"/>
    <col min="12801" max="12801" width="24.5703125" style="2" customWidth="1"/>
    <col min="12802" max="12809" width="11.7109375" style="2" customWidth="1"/>
    <col min="12810" max="12810" width="13.85546875" style="2" customWidth="1"/>
    <col min="12811" max="12811" width="11.7109375" style="2" customWidth="1"/>
    <col min="12812" max="12812" width="13.28515625" style="2" customWidth="1"/>
    <col min="12813" max="12813" width="11.7109375" style="2" customWidth="1"/>
    <col min="12814" max="12814" width="12.85546875" style="2" bestFit="1" customWidth="1"/>
    <col min="12815" max="12815" width="4.5703125" style="2" customWidth="1"/>
    <col min="12816" max="12816" width="4.85546875" style="2" customWidth="1"/>
    <col min="12817" max="12817" width="20.28515625" style="2" customWidth="1"/>
    <col min="12818" max="12829" width="11.42578125" style="2"/>
    <col min="12830" max="12830" width="14.42578125" style="2" customWidth="1"/>
    <col min="12831" max="13056" width="11.42578125" style="2"/>
    <col min="13057" max="13057" width="24.5703125" style="2" customWidth="1"/>
    <col min="13058" max="13065" width="11.7109375" style="2" customWidth="1"/>
    <col min="13066" max="13066" width="13.85546875" style="2" customWidth="1"/>
    <col min="13067" max="13067" width="11.7109375" style="2" customWidth="1"/>
    <col min="13068" max="13068" width="13.28515625" style="2" customWidth="1"/>
    <col min="13069" max="13069" width="11.7109375" style="2" customWidth="1"/>
    <col min="13070" max="13070" width="12.85546875" style="2" bestFit="1" customWidth="1"/>
    <col min="13071" max="13071" width="4.5703125" style="2" customWidth="1"/>
    <col min="13072" max="13072" width="4.85546875" style="2" customWidth="1"/>
    <col min="13073" max="13073" width="20.28515625" style="2" customWidth="1"/>
    <col min="13074" max="13085" width="11.42578125" style="2"/>
    <col min="13086" max="13086" width="14.42578125" style="2" customWidth="1"/>
    <col min="13087" max="13312" width="11.42578125" style="2"/>
    <col min="13313" max="13313" width="24.5703125" style="2" customWidth="1"/>
    <col min="13314" max="13321" width="11.7109375" style="2" customWidth="1"/>
    <col min="13322" max="13322" width="13.85546875" style="2" customWidth="1"/>
    <col min="13323" max="13323" width="11.7109375" style="2" customWidth="1"/>
    <col min="13324" max="13324" width="13.28515625" style="2" customWidth="1"/>
    <col min="13325" max="13325" width="11.7109375" style="2" customWidth="1"/>
    <col min="13326" max="13326" width="12.85546875" style="2" bestFit="1" customWidth="1"/>
    <col min="13327" max="13327" width="4.5703125" style="2" customWidth="1"/>
    <col min="13328" max="13328" width="4.85546875" style="2" customWidth="1"/>
    <col min="13329" max="13329" width="20.28515625" style="2" customWidth="1"/>
    <col min="13330" max="13341" width="11.42578125" style="2"/>
    <col min="13342" max="13342" width="14.42578125" style="2" customWidth="1"/>
    <col min="13343" max="13568" width="11.42578125" style="2"/>
    <col min="13569" max="13569" width="24.5703125" style="2" customWidth="1"/>
    <col min="13570" max="13577" width="11.7109375" style="2" customWidth="1"/>
    <col min="13578" max="13578" width="13.85546875" style="2" customWidth="1"/>
    <col min="13579" max="13579" width="11.7109375" style="2" customWidth="1"/>
    <col min="13580" max="13580" width="13.28515625" style="2" customWidth="1"/>
    <col min="13581" max="13581" width="11.7109375" style="2" customWidth="1"/>
    <col min="13582" max="13582" width="12.85546875" style="2" bestFit="1" customWidth="1"/>
    <col min="13583" max="13583" width="4.5703125" style="2" customWidth="1"/>
    <col min="13584" max="13584" width="4.85546875" style="2" customWidth="1"/>
    <col min="13585" max="13585" width="20.28515625" style="2" customWidth="1"/>
    <col min="13586" max="13597" width="11.42578125" style="2"/>
    <col min="13598" max="13598" width="14.42578125" style="2" customWidth="1"/>
    <col min="13599" max="13824" width="11.42578125" style="2"/>
    <col min="13825" max="13825" width="24.5703125" style="2" customWidth="1"/>
    <col min="13826" max="13833" width="11.7109375" style="2" customWidth="1"/>
    <col min="13834" max="13834" width="13.85546875" style="2" customWidth="1"/>
    <col min="13835" max="13835" width="11.7109375" style="2" customWidth="1"/>
    <col min="13836" max="13836" width="13.28515625" style="2" customWidth="1"/>
    <col min="13837" max="13837" width="11.7109375" style="2" customWidth="1"/>
    <col min="13838" max="13838" width="12.85546875" style="2" bestFit="1" customWidth="1"/>
    <col min="13839" max="13839" width="4.5703125" style="2" customWidth="1"/>
    <col min="13840" max="13840" width="4.85546875" style="2" customWidth="1"/>
    <col min="13841" max="13841" width="20.28515625" style="2" customWidth="1"/>
    <col min="13842" max="13853" width="11.42578125" style="2"/>
    <col min="13854" max="13854" width="14.42578125" style="2" customWidth="1"/>
    <col min="13855" max="14080" width="11.42578125" style="2"/>
    <col min="14081" max="14081" width="24.5703125" style="2" customWidth="1"/>
    <col min="14082" max="14089" width="11.7109375" style="2" customWidth="1"/>
    <col min="14090" max="14090" width="13.85546875" style="2" customWidth="1"/>
    <col min="14091" max="14091" width="11.7109375" style="2" customWidth="1"/>
    <col min="14092" max="14092" width="13.28515625" style="2" customWidth="1"/>
    <col min="14093" max="14093" width="11.7109375" style="2" customWidth="1"/>
    <col min="14094" max="14094" width="12.85546875" style="2" bestFit="1" customWidth="1"/>
    <col min="14095" max="14095" width="4.5703125" style="2" customWidth="1"/>
    <col min="14096" max="14096" width="4.85546875" style="2" customWidth="1"/>
    <col min="14097" max="14097" width="20.28515625" style="2" customWidth="1"/>
    <col min="14098" max="14109" width="11.42578125" style="2"/>
    <col min="14110" max="14110" width="14.42578125" style="2" customWidth="1"/>
    <col min="14111" max="14336" width="11.42578125" style="2"/>
    <col min="14337" max="14337" width="24.5703125" style="2" customWidth="1"/>
    <col min="14338" max="14345" width="11.7109375" style="2" customWidth="1"/>
    <col min="14346" max="14346" width="13.85546875" style="2" customWidth="1"/>
    <col min="14347" max="14347" width="11.7109375" style="2" customWidth="1"/>
    <col min="14348" max="14348" width="13.28515625" style="2" customWidth="1"/>
    <col min="14349" max="14349" width="11.7109375" style="2" customWidth="1"/>
    <col min="14350" max="14350" width="12.85546875" style="2" bestFit="1" customWidth="1"/>
    <col min="14351" max="14351" width="4.5703125" style="2" customWidth="1"/>
    <col min="14352" max="14352" width="4.85546875" style="2" customWidth="1"/>
    <col min="14353" max="14353" width="20.28515625" style="2" customWidth="1"/>
    <col min="14354" max="14365" width="11.42578125" style="2"/>
    <col min="14366" max="14366" width="14.42578125" style="2" customWidth="1"/>
    <col min="14367" max="14592" width="11.42578125" style="2"/>
    <col min="14593" max="14593" width="24.5703125" style="2" customWidth="1"/>
    <col min="14594" max="14601" width="11.7109375" style="2" customWidth="1"/>
    <col min="14602" max="14602" width="13.85546875" style="2" customWidth="1"/>
    <col min="14603" max="14603" width="11.7109375" style="2" customWidth="1"/>
    <col min="14604" max="14604" width="13.28515625" style="2" customWidth="1"/>
    <col min="14605" max="14605" width="11.7109375" style="2" customWidth="1"/>
    <col min="14606" max="14606" width="12.85546875" style="2" bestFit="1" customWidth="1"/>
    <col min="14607" max="14607" width="4.5703125" style="2" customWidth="1"/>
    <col min="14608" max="14608" width="4.85546875" style="2" customWidth="1"/>
    <col min="14609" max="14609" width="20.28515625" style="2" customWidth="1"/>
    <col min="14610" max="14621" width="11.42578125" style="2"/>
    <col min="14622" max="14622" width="14.42578125" style="2" customWidth="1"/>
    <col min="14623" max="14848" width="11.42578125" style="2"/>
    <col min="14849" max="14849" width="24.5703125" style="2" customWidth="1"/>
    <col min="14850" max="14857" width="11.7109375" style="2" customWidth="1"/>
    <col min="14858" max="14858" width="13.85546875" style="2" customWidth="1"/>
    <col min="14859" max="14859" width="11.7109375" style="2" customWidth="1"/>
    <col min="14860" max="14860" width="13.28515625" style="2" customWidth="1"/>
    <col min="14861" max="14861" width="11.7109375" style="2" customWidth="1"/>
    <col min="14862" max="14862" width="12.85546875" style="2" bestFit="1" customWidth="1"/>
    <col min="14863" max="14863" width="4.5703125" style="2" customWidth="1"/>
    <col min="14864" max="14864" width="4.85546875" style="2" customWidth="1"/>
    <col min="14865" max="14865" width="20.28515625" style="2" customWidth="1"/>
    <col min="14866" max="14877" width="11.42578125" style="2"/>
    <col min="14878" max="14878" width="14.42578125" style="2" customWidth="1"/>
    <col min="14879" max="15104" width="11.42578125" style="2"/>
    <col min="15105" max="15105" width="24.5703125" style="2" customWidth="1"/>
    <col min="15106" max="15113" width="11.7109375" style="2" customWidth="1"/>
    <col min="15114" max="15114" width="13.85546875" style="2" customWidth="1"/>
    <col min="15115" max="15115" width="11.7109375" style="2" customWidth="1"/>
    <col min="15116" max="15116" width="13.28515625" style="2" customWidth="1"/>
    <col min="15117" max="15117" width="11.7109375" style="2" customWidth="1"/>
    <col min="15118" max="15118" width="12.85546875" style="2" bestFit="1" customWidth="1"/>
    <col min="15119" max="15119" width="4.5703125" style="2" customWidth="1"/>
    <col min="15120" max="15120" width="4.85546875" style="2" customWidth="1"/>
    <col min="15121" max="15121" width="20.28515625" style="2" customWidth="1"/>
    <col min="15122" max="15133" width="11.42578125" style="2"/>
    <col min="15134" max="15134" width="14.42578125" style="2" customWidth="1"/>
    <col min="15135" max="15360" width="11.42578125" style="2"/>
    <col min="15361" max="15361" width="24.5703125" style="2" customWidth="1"/>
    <col min="15362" max="15369" width="11.7109375" style="2" customWidth="1"/>
    <col min="15370" max="15370" width="13.85546875" style="2" customWidth="1"/>
    <col min="15371" max="15371" width="11.7109375" style="2" customWidth="1"/>
    <col min="15372" max="15372" width="13.28515625" style="2" customWidth="1"/>
    <col min="15373" max="15373" width="11.7109375" style="2" customWidth="1"/>
    <col min="15374" max="15374" width="12.85546875" style="2" bestFit="1" customWidth="1"/>
    <col min="15375" max="15375" width="4.5703125" style="2" customWidth="1"/>
    <col min="15376" max="15376" width="4.85546875" style="2" customWidth="1"/>
    <col min="15377" max="15377" width="20.28515625" style="2" customWidth="1"/>
    <col min="15378" max="15389" width="11.42578125" style="2"/>
    <col min="15390" max="15390" width="14.42578125" style="2" customWidth="1"/>
    <col min="15391" max="15616" width="11.42578125" style="2"/>
    <col min="15617" max="15617" width="24.5703125" style="2" customWidth="1"/>
    <col min="15618" max="15625" width="11.7109375" style="2" customWidth="1"/>
    <col min="15626" max="15626" width="13.85546875" style="2" customWidth="1"/>
    <col min="15627" max="15627" width="11.7109375" style="2" customWidth="1"/>
    <col min="15628" max="15628" width="13.28515625" style="2" customWidth="1"/>
    <col min="15629" max="15629" width="11.7109375" style="2" customWidth="1"/>
    <col min="15630" max="15630" width="12.85546875" style="2" bestFit="1" customWidth="1"/>
    <col min="15631" max="15631" width="4.5703125" style="2" customWidth="1"/>
    <col min="15632" max="15632" width="4.85546875" style="2" customWidth="1"/>
    <col min="15633" max="15633" width="20.28515625" style="2" customWidth="1"/>
    <col min="15634" max="15645" width="11.42578125" style="2"/>
    <col min="15646" max="15646" width="14.42578125" style="2" customWidth="1"/>
    <col min="15647" max="15872" width="11.42578125" style="2"/>
    <col min="15873" max="15873" width="24.5703125" style="2" customWidth="1"/>
    <col min="15874" max="15881" width="11.7109375" style="2" customWidth="1"/>
    <col min="15882" max="15882" width="13.85546875" style="2" customWidth="1"/>
    <col min="15883" max="15883" width="11.7109375" style="2" customWidth="1"/>
    <col min="15884" max="15884" width="13.28515625" style="2" customWidth="1"/>
    <col min="15885" max="15885" width="11.7109375" style="2" customWidth="1"/>
    <col min="15886" max="15886" width="12.85546875" style="2" bestFit="1" customWidth="1"/>
    <col min="15887" max="15887" width="4.5703125" style="2" customWidth="1"/>
    <col min="15888" max="15888" width="4.85546875" style="2" customWidth="1"/>
    <col min="15889" max="15889" width="20.28515625" style="2" customWidth="1"/>
    <col min="15890" max="15901" width="11.42578125" style="2"/>
    <col min="15902" max="15902" width="14.42578125" style="2" customWidth="1"/>
    <col min="15903" max="16128" width="11.42578125" style="2"/>
    <col min="16129" max="16129" width="24.5703125" style="2" customWidth="1"/>
    <col min="16130" max="16137" width="11.7109375" style="2" customWidth="1"/>
    <col min="16138" max="16138" width="13.85546875" style="2" customWidth="1"/>
    <col min="16139" max="16139" width="11.7109375" style="2" customWidth="1"/>
    <col min="16140" max="16140" width="13.28515625" style="2" customWidth="1"/>
    <col min="16141" max="16141" width="11.7109375" style="2" customWidth="1"/>
    <col min="16142" max="16142" width="12.85546875" style="2" bestFit="1" customWidth="1"/>
    <col min="16143" max="16143" width="4.5703125" style="2" customWidth="1"/>
    <col min="16144" max="16144" width="4.85546875" style="2" customWidth="1"/>
    <col min="16145" max="16145" width="20.28515625" style="2" customWidth="1"/>
    <col min="16146" max="16157" width="11.42578125" style="2"/>
    <col min="16158" max="16158" width="14.42578125" style="2" customWidth="1"/>
    <col min="16159" max="16384" width="11.42578125" style="2"/>
  </cols>
  <sheetData>
    <row r="1" spans="1:30" ht="23.25" customHeight="1" x14ac:dyDescent="0.35">
      <c r="A1" s="1" t="s">
        <v>0</v>
      </c>
      <c r="Q1" s="1" t="s">
        <v>1</v>
      </c>
    </row>
    <row r="2" spans="1:30" ht="23.25" customHeight="1" x14ac:dyDescent="0.35">
      <c r="A2" s="1"/>
      <c r="Q2" s="1"/>
    </row>
    <row r="3" spans="1:30" ht="23.25" customHeight="1" x14ac:dyDescent="0.35">
      <c r="A3" s="1" t="s">
        <v>2</v>
      </c>
      <c r="Q3" s="3" t="s">
        <v>2</v>
      </c>
    </row>
    <row r="4" spans="1:30" ht="23.25" customHeight="1" x14ac:dyDescent="0.35">
      <c r="A4" s="3" t="s">
        <v>3</v>
      </c>
      <c r="Q4" s="3" t="s">
        <v>4</v>
      </c>
    </row>
    <row r="5" spans="1:30" ht="23.25" customHeight="1" x14ac:dyDescent="0.35">
      <c r="A5" s="4" t="s">
        <v>5</v>
      </c>
      <c r="B5" s="5"/>
      <c r="C5" s="5"/>
      <c r="Q5" s="4" t="str">
        <f>+A5</f>
        <v>ESTADISTICAS GESTION 2013</v>
      </c>
      <c r="R5" s="5"/>
      <c r="S5" s="5"/>
      <c r="T5" s="5"/>
    </row>
    <row r="6" spans="1:30" x14ac:dyDescent="0.2">
      <c r="A6" s="6"/>
    </row>
    <row r="7" spans="1:30" x14ac:dyDescent="0.2">
      <c r="A7" s="6" t="s">
        <v>6</v>
      </c>
      <c r="Q7" s="6" t="s">
        <v>6</v>
      </c>
    </row>
    <row r="8" spans="1:30" x14ac:dyDescent="0.2">
      <c r="A8" s="6"/>
      <c r="B8" s="7"/>
      <c r="Q8" s="6"/>
    </row>
    <row r="9" spans="1:30" s="11" customFormat="1" x14ac:dyDescent="0.2">
      <c r="A9" s="8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 t="s">
        <v>17</v>
      </c>
      <c r="L9" s="9" t="s">
        <v>18</v>
      </c>
      <c r="M9" s="9" t="s">
        <v>19</v>
      </c>
      <c r="N9" s="10" t="s">
        <v>20</v>
      </c>
      <c r="Q9" s="8" t="s">
        <v>7</v>
      </c>
      <c r="R9" s="9" t="s">
        <v>8</v>
      </c>
      <c r="S9" s="9" t="s">
        <v>9</v>
      </c>
      <c r="T9" s="9" t="s">
        <v>10</v>
      </c>
      <c r="U9" s="9" t="s">
        <v>11</v>
      </c>
      <c r="V9" s="9" t="s">
        <v>12</v>
      </c>
      <c r="W9" s="9" t="s">
        <v>13</v>
      </c>
      <c r="X9" s="9" t="s">
        <v>14</v>
      </c>
      <c r="Y9" s="9" t="s">
        <v>15</v>
      </c>
      <c r="Z9" s="9" t="s">
        <v>16</v>
      </c>
      <c r="AA9" s="9" t="s">
        <v>17</v>
      </c>
      <c r="AB9" s="9" t="s">
        <v>18</v>
      </c>
      <c r="AC9" s="9" t="s">
        <v>19</v>
      </c>
      <c r="AD9" s="10" t="s">
        <v>20</v>
      </c>
    </row>
    <row r="10" spans="1:30" x14ac:dyDescent="0.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1:30" x14ac:dyDescent="0.2">
      <c r="A11" s="15" t="s">
        <v>21</v>
      </c>
      <c r="B11" s="16">
        <f>+[1]BDD!AX97</f>
        <v>68194</v>
      </c>
      <c r="C11" s="16">
        <f>+[1]BDD!AY97</f>
        <v>68778</v>
      </c>
      <c r="D11" s="16">
        <f>+[1]BDD!AZ97</f>
        <v>69083</v>
      </c>
      <c r="E11" s="16">
        <f>+[1]BDD!BA97</f>
        <v>69484</v>
      </c>
      <c r="F11" s="16">
        <f>+[1]BDD!BB97</f>
        <v>69580</v>
      </c>
      <c r="G11" s="16"/>
      <c r="H11" s="16"/>
      <c r="I11" s="16"/>
      <c r="J11" s="17"/>
      <c r="K11" s="16"/>
      <c r="L11" s="16"/>
      <c r="M11" s="16"/>
      <c r="N11" s="18"/>
      <c r="Q11" s="15" t="s">
        <v>21</v>
      </c>
      <c r="R11" s="16">
        <f>+B11</f>
        <v>68194</v>
      </c>
      <c r="S11" s="16">
        <f t="shared" ref="S11:V14" si="0">+C11</f>
        <v>68778</v>
      </c>
      <c r="T11" s="16">
        <f t="shared" si="0"/>
        <v>69083</v>
      </c>
      <c r="U11" s="16">
        <f t="shared" si="0"/>
        <v>69484</v>
      </c>
      <c r="V11" s="16">
        <f t="shared" si="0"/>
        <v>69580</v>
      </c>
      <c r="W11" s="16"/>
      <c r="X11" s="16"/>
      <c r="Y11" s="16"/>
      <c r="Z11" s="16"/>
      <c r="AA11" s="16"/>
      <c r="AB11" s="16"/>
      <c r="AC11" s="16"/>
      <c r="AD11" s="18"/>
    </row>
    <row r="12" spans="1:30" x14ac:dyDescent="0.2">
      <c r="A12" s="15" t="s">
        <v>22</v>
      </c>
      <c r="B12" s="16">
        <f>+[1]BDD!AX98</f>
        <v>9346</v>
      </c>
      <c r="C12" s="16">
        <f>+[1]BDD!AY98</f>
        <v>9415</v>
      </c>
      <c r="D12" s="16">
        <f>+[1]BDD!AZ98</f>
        <v>9429</v>
      </c>
      <c r="E12" s="16">
        <f>+[1]BDD!BA98</f>
        <v>9499</v>
      </c>
      <c r="F12" s="16">
        <f>+[1]BDD!BB98</f>
        <v>9541</v>
      </c>
      <c r="G12" s="16"/>
      <c r="H12" s="16"/>
      <c r="I12" s="16"/>
      <c r="J12" s="16"/>
      <c r="K12" s="16"/>
      <c r="L12" s="16"/>
      <c r="M12" s="16"/>
      <c r="N12" s="18"/>
      <c r="Q12" s="15" t="s">
        <v>22</v>
      </c>
      <c r="R12" s="16">
        <f>+B12</f>
        <v>9346</v>
      </c>
      <c r="S12" s="16">
        <f t="shared" si="0"/>
        <v>9415</v>
      </c>
      <c r="T12" s="16">
        <f t="shared" si="0"/>
        <v>9429</v>
      </c>
      <c r="U12" s="16">
        <f t="shared" si="0"/>
        <v>9499</v>
      </c>
      <c r="V12" s="16">
        <f t="shared" si="0"/>
        <v>9541</v>
      </c>
      <c r="W12" s="16"/>
      <c r="X12" s="16"/>
      <c r="Y12" s="16"/>
      <c r="Z12" s="16"/>
      <c r="AA12" s="16"/>
      <c r="AB12" s="16"/>
      <c r="AC12" s="16"/>
      <c r="AD12" s="18"/>
    </row>
    <row r="13" spans="1:30" x14ac:dyDescent="0.2">
      <c r="A13" s="15" t="s">
        <v>23</v>
      </c>
      <c r="B13" s="16">
        <f>+[1]BDD!AX99</f>
        <v>442</v>
      </c>
      <c r="C13" s="16">
        <f>+[1]BDD!AY99</f>
        <v>438</v>
      </c>
      <c r="D13" s="16">
        <f>+[1]BDD!AZ99</f>
        <v>435</v>
      </c>
      <c r="E13" s="16">
        <f>+[1]BDD!BA99</f>
        <v>433</v>
      </c>
      <c r="F13" s="16">
        <f>+[1]BDD!BB99</f>
        <v>427</v>
      </c>
      <c r="G13" s="16"/>
      <c r="H13" s="16"/>
      <c r="I13" s="16"/>
      <c r="J13" s="16"/>
      <c r="K13" s="16"/>
      <c r="L13" s="16"/>
      <c r="M13" s="16"/>
      <c r="N13" s="18"/>
      <c r="Q13" s="15" t="s">
        <v>23</v>
      </c>
      <c r="R13" s="16">
        <f>+B13</f>
        <v>442</v>
      </c>
      <c r="S13" s="16">
        <f t="shared" si="0"/>
        <v>438</v>
      </c>
      <c r="T13" s="16">
        <f t="shared" si="0"/>
        <v>435</v>
      </c>
      <c r="U13" s="16">
        <f t="shared" si="0"/>
        <v>433</v>
      </c>
      <c r="V13" s="16">
        <f t="shared" si="0"/>
        <v>427</v>
      </c>
      <c r="W13" s="16"/>
      <c r="X13" s="16"/>
      <c r="Y13" s="16"/>
      <c r="Z13" s="16"/>
      <c r="AA13" s="16"/>
      <c r="AB13" s="16"/>
      <c r="AC13" s="16"/>
      <c r="AD13" s="18"/>
    </row>
    <row r="14" spans="1:30" x14ac:dyDescent="0.2">
      <c r="A14" s="15" t="s">
        <v>24</v>
      </c>
      <c r="B14" s="16">
        <f>+[1]BDD!AX100</f>
        <v>27</v>
      </c>
      <c r="C14" s="16">
        <f>+[1]BDD!AY100</f>
        <v>33</v>
      </c>
      <c r="D14" s="16">
        <f>+[1]BDD!AZ100</f>
        <v>30</v>
      </c>
      <c r="E14" s="16">
        <f>+[1]BDD!BA100</f>
        <v>30</v>
      </c>
      <c r="F14" s="16">
        <f>+[1]BDD!BB100</f>
        <v>30</v>
      </c>
      <c r="G14" s="16"/>
      <c r="H14" s="16"/>
      <c r="I14" s="16"/>
      <c r="J14" s="16"/>
      <c r="K14" s="16"/>
      <c r="L14" s="16"/>
      <c r="M14" s="16"/>
      <c r="N14" s="18"/>
      <c r="Q14" s="15" t="s">
        <v>24</v>
      </c>
      <c r="R14" s="16">
        <f>+B14</f>
        <v>27</v>
      </c>
      <c r="S14" s="16">
        <f t="shared" si="0"/>
        <v>33</v>
      </c>
      <c r="T14" s="16">
        <f t="shared" si="0"/>
        <v>30</v>
      </c>
      <c r="U14" s="16">
        <f t="shared" si="0"/>
        <v>30</v>
      </c>
      <c r="V14" s="16">
        <f t="shared" si="0"/>
        <v>30</v>
      </c>
      <c r="W14" s="16"/>
      <c r="X14" s="16"/>
      <c r="Y14" s="16"/>
      <c r="Z14" s="16"/>
      <c r="AA14" s="16"/>
      <c r="AB14" s="16"/>
      <c r="AC14" s="16"/>
      <c r="AD14" s="18"/>
    </row>
    <row r="15" spans="1:30" x14ac:dyDescent="0.2">
      <c r="A15" s="1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8"/>
      <c r="Q15" s="19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8"/>
    </row>
    <row r="16" spans="1:30" x14ac:dyDescent="0.2">
      <c r="A16" s="20" t="s">
        <v>25</v>
      </c>
      <c r="B16" s="21">
        <f>SUM(B11:B14)</f>
        <v>78009</v>
      </c>
      <c r="C16" s="21">
        <f>SUM(C11:C14)</f>
        <v>78664</v>
      </c>
      <c r="D16" s="21">
        <f t="shared" ref="D16:F16" si="1">SUM(D11:D14)</f>
        <v>78977</v>
      </c>
      <c r="E16" s="21">
        <f t="shared" si="1"/>
        <v>79446</v>
      </c>
      <c r="F16" s="21">
        <f t="shared" si="1"/>
        <v>79578</v>
      </c>
      <c r="G16" s="21"/>
      <c r="H16" s="21"/>
      <c r="I16" s="21"/>
      <c r="J16" s="21"/>
      <c r="K16" s="21"/>
      <c r="L16" s="21"/>
      <c r="M16" s="21"/>
      <c r="N16" s="22"/>
      <c r="Q16" s="20" t="s">
        <v>25</v>
      </c>
      <c r="R16" s="21">
        <f>SUM(R11:R14)</f>
        <v>78009</v>
      </c>
      <c r="S16" s="21">
        <f>SUM(S11:S14)</f>
        <v>78664</v>
      </c>
      <c r="T16" s="21">
        <f t="shared" ref="T16:V16" si="2">SUM(T11:T14)</f>
        <v>78977</v>
      </c>
      <c r="U16" s="21">
        <f t="shared" si="2"/>
        <v>79446</v>
      </c>
      <c r="V16" s="21">
        <f t="shared" si="2"/>
        <v>79578</v>
      </c>
      <c r="W16" s="21"/>
      <c r="X16" s="21"/>
      <c r="Y16" s="21"/>
      <c r="Z16" s="21"/>
      <c r="AA16" s="21"/>
      <c r="AB16" s="21"/>
      <c r="AC16" s="21"/>
      <c r="AD16" s="22"/>
    </row>
    <row r="17" spans="1:30" x14ac:dyDescent="0.2">
      <c r="B17" s="1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3"/>
    </row>
    <row r="18" spans="1:30" x14ac:dyDescent="0.2">
      <c r="A18" s="6" t="s">
        <v>26</v>
      </c>
      <c r="B18" s="1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3"/>
      <c r="Q18" s="6" t="s">
        <v>26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">
      <c r="B19" s="1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x14ac:dyDescent="0.2">
      <c r="A20" s="26" t="s">
        <v>7</v>
      </c>
      <c r="B20" s="9" t="s">
        <v>8</v>
      </c>
      <c r="C20" s="9" t="s">
        <v>9</v>
      </c>
      <c r="D20" s="9" t="s">
        <v>10</v>
      </c>
      <c r="E20" s="9" t="s">
        <v>11</v>
      </c>
      <c r="F20" s="9" t="s">
        <v>12</v>
      </c>
      <c r="G20" s="9" t="s">
        <v>13</v>
      </c>
      <c r="H20" s="9" t="s">
        <v>14</v>
      </c>
      <c r="I20" s="9" t="s">
        <v>15</v>
      </c>
      <c r="J20" s="9" t="s">
        <v>16</v>
      </c>
      <c r="K20" s="9" t="s">
        <v>17</v>
      </c>
      <c r="L20" s="9" t="s">
        <v>18</v>
      </c>
      <c r="M20" s="9" t="s">
        <v>19</v>
      </c>
      <c r="N20" s="10" t="s">
        <v>27</v>
      </c>
      <c r="O20" s="11"/>
      <c r="P20" s="11"/>
      <c r="Q20" s="26" t="s">
        <v>7</v>
      </c>
      <c r="R20" s="9" t="s">
        <v>8</v>
      </c>
      <c r="S20" s="9" t="s">
        <v>9</v>
      </c>
      <c r="T20" s="9" t="s">
        <v>10</v>
      </c>
      <c r="U20" s="9" t="s">
        <v>11</v>
      </c>
      <c r="V20" s="9" t="s">
        <v>12</v>
      </c>
      <c r="W20" s="9" t="s">
        <v>13</v>
      </c>
      <c r="X20" s="9" t="s">
        <v>14</v>
      </c>
      <c r="Y20" s="9" t="s">
        <v>15</v>
      </c>
      <c r="Z20" s="9" t="s">
        <v>16</v>
      </c>
      <c r="AA20" s="9" t="s">
        <v>17</v>
      </c>
      <c r="AB20" s="9" t="s">
        <v>18</v>
      </c>
      <c r="AC20" s="9" t="s">
        <v>19</v>
      </c>
      <c r="AD20" s="10" t="s">
        <v>27</v>
      </c>
    </row>
    <row r="21" spans="1:30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</row>
    <row r="22" spans="1:30" x14ac:dyDescent="0.2">
      <c r="A22" s="15" t="s">
        <v>21</v>
      </c>
      <c r="B22" s="27">
        <f>+[1]BDD!AX102</f>
        <v>6840.335</v>
      </c>
      <c r="C22" s="27">
        <f>+[1]BDD!AY102</f>
        <v>6593.0559999999996</v>
      </c>
      <c r="D22" s="27">
        <f>+[1]BDD!AZ102</f>
        <v>6423.7719999999999</v>
      </c>
      <c r="E22" s="27">
        <f>+[1]BDD!BA102</f>
        <v>6736.920000000001</v>
      </c>
      <c r="F22" s="27">
        <f>+[1]BDD!BB102</f>
        <v>6860.3090000000002</v>
      </c>
      <c r="G22" s="27"/>
      <c r="H22" s="27"/>
      <c r="I22" s="27"/>
      <c r="J22" s="27"/>
      <c r="K22" s="27"/>
      <c r="L22" s="27"/>
      <c r="M22" s="27"/>
      <c r="N22" s="28">
        <f>SUM(B22:M22)</f>
        <v>33454.392</v>
      </c>
      <c r="Q22" s="15" t="s">
        <v>21</v>
      </c>
      <c r="R22" s="16">
        <f>+B22</f>
        <v>6840.335</v>
      </c>
      <c r="S22" s="16">
        <f t="shared" ref="S22:V25" si="3">+C22</f>
        <v>6593.0559999999996</v>
      </c>
      <c r="T22" s="16">
        <f t="shared" si="3"/>
        <v>6423.7719999999999</v>
      </c>
      <c r="U22" s="16">
        <f t="shared" si="3"/>
        <v>6736.920000000001</v>
      </c>
      <c r="V22" s="16">
        <f t="shared" si="3"/>
        <v>6860.3090000000002</v>
      </c>
      <c r="W22" s="16"/>
      <c r="X22" s="16"/>
      <c r="Y22" s="16"/>
      <c r="Z22" s="16"/>
      <c r="AA22" s="16"/>
      <c r="AB22" s="16"/>
      <c r="AC22" s="16"/>
      <c r="AD22" s="29">
        <f>SUM(R22:AC22)</f>
        <v>33454.392</v>
      </c>
    </row>
    <row r="23" spans="1:30" x14ac:dyDescent="0.2">
      <c r="A23" s="15" t="s">
        <v>22</v>
      </c>
      <c r="B23" s="27">
        <f>+[1]BDD!AX103</f>
        <v>2594.5140000000001</v>
      </c>
      <c r="C23" s="27">
        <f>+[1]BDD!AY103</f>
        <v>2502.2090000000003</v>
      </c>
      <c r="D23" s="27">
        <f>+[1]BDD!AZ103</f>
        <v>2529.3399999999997</v>
      </c>
      <c r="E23" s="27">
        <f>+[1]BDD!BA103</f>
        <v>2671.6480000000001</v>
      </c>
      <c r="F23" s="27">
        <f>+[1]BDD!BB103</f>
        <v>2759.3759999999993</v>
      </c>
      <c r="G23" s="27"/>
      <c r="H23" s="27"/>
      <c r="I23" s="27"/>
      <c r="J23" s="27"/>
      <c r="K23" s="27"/>
      <c r="L23" s="27"/>
      <c r="M23" s="27"/>
      <c r="N23" s="28">
        <f>SUM(B23:M23)</f>
        <v>13057.087</v>
      </c>
      <c r="Q23" s="15" t="s">
        <v>22</v>
      </c>
      <c r="R23" s="16">
        <f>+B23</f>
        <v>2594.5140000000001</v>
      </c>
      <c r="S23" s="16">
        <f t="shared" si="3"/>
        <v>2502.2090000000003</v>
      </c>
      <c r="T23" s="16">
        <f t="shared" si="3"/>
        <v>2529.3399999999997</v>
      </c>
      <c r="U23" s="16">
        <f t="shared" si="3"/>
        <v>2671.6480000000001</v>
      </c>
      <c r="V23" s="16">
        <f t="shared" si="3"/>
        <v>2759.3759999999993</v>
      </c>
      <c r="W23" s="16"/>
      <c r="X23" s="16"/>
      <c r="Y23" s="16"/>
      <c r="Z23" s="16"/>
      <c r="AA23" s="16"/>
      <c r="AB23" s="16"/>
      <c r="AC23" s="16"/>
      <c r="AD23" s="29">
        <f>SUM(R23:AC23)</f>
        <v>13057.087</v>
      </c>
    </row>
    <row r="24" spans="1:30" x14ac:dyDescent="0.2">
      <c r="A24" s="15" t="s">
        <v>23</v>
      </c>
      <c r="B24" s="27">
        <f>+[1]BDD!AX104</f>
        <v>8516.2739999999994</v>
      </c>
      <c r="C24" s="27">
        <f>+[1]BDD!AY104</f>
        <v>7604.1449999999986</v>
      </c>
      <c r="D24" s="27">
        <f>+[1]BDD!AZ104</f>
        <v>5111.0930000000017</v>
      </c>
      <c r="E24" s="27">
        <f>+[1]BDD!BA104</f>
        <v>7069.835</v>
      </c>
      <c r="F24" s="27">
        <f>+[1]BDD!BB104</f>
        <v>7802.7650000000003</v>
      </c>
      <c r="G24" s="27"/>
      <c r="H24" s="27"/>
      <c r="I24" s="27"/>
      <c r="J24" s="27"/>
      <c r="K24" s="27"/>
      <c r="L24" s="27"/>
      <c r="M24" s="27"/>
      <c r="N24" s="28">
        <f>SUM(B24:M24)</f>
        <v>36104.112000000001</v>
      </c>
      <c r="Q24" s="15" t="s">
        <v>23</v>
      </c>
      <c r="R24" s="16">
        <f>+B24</f>
        <v>8516.2739999999994</v>
      </c>
      <c r="S24" s="16">
        <f t="shared" si="3"/>
        <v>7604.1449999999986</v>
      </c>
      <c r="T24" s="16">
        <f t="shared" si="3"/>
        <v>5111.0930000000017</v>
      </c>
      <c r="U24" s="16">
        <f t="shared" si="3"/>
        <v>7069.835</v>
      </c>
      <c r="V24" s="16">
        <f t="shared" si="3"/>
        <v>7802.7650000000003</v>
      </c>
      <c r="W24" s="16"/>
      <c r="X24" s="16"/>
      <c r="Y24" s="16"/>
      <c r="Z24" s="16"/>
      <c r="AA24" s="16"/>
      <c r="AB24" s="16"/>
      <c r="AC24" s="16"/>
      <c r="AD24" s="29">
        <f>SUM(R24:AC24)</f>
        <v>36104.112000000001</v>
      </c>
    </row>
    <row r="25" spans="1:30" x14ac:dyDescent="0.2">
      <c r="A25" s="15" t="s">
        <v>24</v>
      </c>
      <c r="B25" s="27">
        <f>+[1]BDD!AX105</f>
        <v>889.19499999999994</v>
      </c>
      <c r="C25" s="27">
        <f>+[1]BDD!AY105</f>
        <v>1026.867</v>
      </c>
      <c r="D25" s="27">
        <f>+[1]BDD!AZ105</f>
        <v>877.25900000000001</v>
      </c>
      <c r="E25" s="27">
        <f>+[1]BDD!BA105</f>
        <v>891.54599999999994</v>
      </c>
      <c r="F25" s="27">
        <f>+[1]BDD!BB105</f>
        <v>937.245</v>
      </c>
      <c r="G25" s="27"/>
      <c r="H25" s="27"/>
      <c r="I25" s="27"/>
      <c r="J25" s="27"/>
      <c r="K25" s="27"/>
      <c r="L25" s="27"/>
      <c r="M25" s="27"/>
      <c r="N25" s="28">
        <f>SUM(B25:M25)</f>
        <v>4622.1120000000001</v>
      </c>
      <c r="Q25" s="15" t="s">
        <v>24</v>
      </c>
      <c r="R25" s="16">
        <f>+B25</f>
        <v>889.19499999999994</v>
      </c>
      <c r="S25" s="16">
        <f t="shared" si="3"/>
        <v>1026.867</v>
      </c>
      <c r="T25" s="16">
        <f t="shared" si="3"/>
        <v>877.25900000000001</v>
      </c>
      <c r="U25" s="16">
        <f t="shared" si="3"/>
        <v>891.54599999999994</v>
      </c>
      <c r="V25" s="16">
        <f t="shared" si="3"/>
        <v>937.245</v>
      </c>
      <c r="W25" s="16"/>
      <c r="X25" s="16"/>
      <c r="Y25" s="16"/>
      <c r="Z25" s="16"/>
      <c r="AA25" s="16"/>
      <c r="AB25" s="16"/>
      <c r="AC25" s="16"/>
      <c r="AD25" s="29">
        <f>SUM(R25:AC25)</f>
        <v>4622.1120000000001</v>
      </c>
    </row>
    <row r="26" spans="1:30" x14ac:dyDescent="0.2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0"/>
      <c r="Q26" s="15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30"/>
    </row>
    <row r="27" spans="1:30" x14ac:dyDescent="0.2">
      <c r="A27" s="31" t="s">
        <v>25</v>
      </c>
      <c r="B27" s="32">
        <f>SUM(B22:B25)</f>
        <v>18840.317999999999</v>
      </c>
      <c r="C27" s="32">
        <f t="shared" ref="C27:F27" si="4">SUM(C22:C25)</f>
        <v>17726.276999999995</v>
      </c>
      <c r="D27" s="32">
        <f t="shared" si="4"/>
        <v>14941.464000000002</v>
      </c>
      <c r="E27" s="32">
        <f t="shared" si="4"/>
        <v>17369.949000000001</v>
      </c>
      <c r="F27" s="32">
        <f t="shared" si="4"/>
        <v>18359.695</v>
      </c>
      <c r="G27" s="32"/>
      <c r="H27" s="32"/>
      <c r="I27" s="32"/>
      <c r="J27" s="32"/>
      <c r="K27" s="33"/>
      <c r="L27" s="33"/>
      <c r="M27" s="33"/>
      <c r="N27" s="34">
        <f>SUM(B27:M27)</f>
        <v>87237.703000000009</v>
      </c>
      <c r="Q27" s="31" t="s">
        <v>25</v>
      </c>
      <c r="R27" s="33">
        <f>SUM(R22:R25)</f>
        <v>18840.317999999999</v>
      </c>
      <c r="S27" s="33">
        <f t="shared" ref="S27:V27" si="5">SUM(S22:S25)</f>
        <v>17726.276999999995</v>
      </c>
      <c r="T27" s="33">
        <f t="shared" si="5"/>
        <v>14941.464000000002</v>
      </c>
      <c r="U27" s="33">
        <f t="shared" si="5"/>
        <v>17369.949000000001</v>
      </c>
      <c r="V27" s="33">
        <f t="shared" si="5"/>
        <v>18359.695</v>
      </c>
      <c r="W27" s="33"/>
      <c r="X27" s="33"/>
      <c r="Y27" s="33"/>
      <c r="Z27" s="33"/>
      <c r="AA27" s="33"/>
      <c r="AB27" s="33"/>
      <c r="AC27" s="33"/>
      <c r="AD27" s="34">
        <f>SUM(R27:AC27)</f>
        <v>87237.703000000009</v>
      </c>
    </row>
    <row r="28" spans="1:30" x14ac:dyDescent="0.2">
      <c r="B28" s="1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3"/>
      <c r="R28" s="1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"/>
    </row>
    <row r="29" spans="1:30" x14ac:dyDescent="0.2">
      <c r="A29" s="6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3"/>
      <c r="Q29" s="6" t="s">
        <v>28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4.25" customHeight="1" x14ac:dyDescent="0.2">
      <c r="A31" s="37" t="s">
        <v>29</v>
      </c>
      <c r="B31" s="38" t="s">
        <v>30</v>
      </c>
      <c r="C31" s="38" t="s">
        <v>31</v>
      </c>
      <c r="D31" s="38" t="s">
        <v>32</v>
      </c>
      <c r="E31" s="38" t="s">
        <v>33</v>
      </c>
      <c r="F31" s="38" t="s">
        <v>34</v>
      </c>
      <c r="G31" s="38" t="s">
        <v>35</v>
      </c>
      <c r="H31" s="38" t="s">
        <v>14</v>
      </c>
      <c r="I31" s="38" t="s">
        <v>15</v>
      </c>
      <c r="J31" s="38" t="s">
        <v>16</v>
      </c>
      <c r="K31" s="38" t="s">
        <v>17</v>
      </c>
      <c r="L31" s="38" t="s">
        <v>18</v>
      </c>
      <c r="M31" s="38" t="s">
        <v>19</v>
      </c>
      <c r="N31" s="39" t="s">
        <v>36</v>
      </c>
      <c r="O31" s="13"/>
      <c r="Q31" s="26" t="s">
        <v>7</v>
      </c>
      <c r="R31" s="38" t="s">
        <v>30</v>
      </c>
      <c r="S31" s="9" t="s">
        <v>9</v>
      </c>
      <c r="T31" s="38" t="s">
        <v>32</v>
      </c>
      <c r="U31" s="38" t="s">
        <v>33</v>
      </c>
      <c r="V31" s="38" t="s">
        <v>34</v>
      </c>
      <c r="W31" s="38" t="s">
        <v>35</v>
      </c>
      <c r="X31" s="38" t="s">
        <v>14</v>
      </c>
      <c r="Y31" s="38" t="s">
        <v>15</v>
      </c>
      <c r="Z31" s="38" t="s">
        <v>16</v>
      </c>
      <c r="AA31" s="38" t="s">
        <v>17</v>
      </c>
      <c r="AB31" s="38" t="s">
        <v>18</v>
      </c>
      <c r="AC31" s="38" t="s">
        <v>19</v>
      </c>
      <c r="AD31" s="39" t="s">
        <v>36</v>
      </c>
    </row>
    <row r="32" spans="1:30" x14ac:dyDescent="0.2">
      <c r="A32" s="15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Q32" s="15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x14ac:dyDescent="0.2">
      <c r="A33" s="15" t="s">
        <v>21</v>
      </c>
      <c r="B33" s="42">
        <f>[1]BDD!AX107/1000/0.87</f>
        <v>3821.113900000491</v>
      </c>
      <c r="C33" s="42">
        <f>[1]BDD!AY107/1000/0.87</f>
        <v>3679.9438270003729</v>
      </c>
      <c r="D33" s="42">
        <f>[1]BDD!AZ107/1000/0.87</f>
        <v>3586.4514000005411</v>
      </c>
      <c r="E33" s="42">
        <f>[1]BDD!BA107/1000/0.87</f>
        <v>3788.0629000011277</v>
      </c>
      <c r="F33" s="42">
        <f>[1]BDD!BB107/1000/0.87</f>
        <v>3921.5782999995972</v>
      </c>
      <c r="G33" s="42"/>
      <c r="H33" s="42"/>
      <c r="I33" s="42"/>
      <c r="J33" s="42"/>
      <c r="K33" s="27"/>
      <c r="L33" s="27"/>
      <c r="M33" s="27"/>
      <c r="N33" s="28">
        <f>SUM(B33:M33)</f>
        <v>18797.150327002131</v>
      </c>
      <c r="Q33" s="15" t="s">
        <v>21</v>
      </c>
      <c r="R33" s="27">
        <f>B33*0.87</f>
        <v>3324.3690930004273</v>
      </c>
      <c r="S33" s="27">
        <f t="shared" ref="S33:V36" si="6">C33*0.87</f>
        <v>3201.5511294903245</v>
      </c>
      <c r="T33" s="27">
        <f t="shared" si="6"/>
        <v>3120.2127180004709</v>
      </c>
      <c r="U33" s="27">
        <f t="shared" si="6"/>
        <v>3295.614723000981</v>
      </c>
      <c r="V33" s="27">
        <f t="shared" si="6"/>
        <v>3411.7731209996496</v>
      </c>
      <c r="W33" s="27"/>
      <c r="X33" s="27"/>
      <c r="Y33" s="27"/>
      <c r="Z33" s="27"/>
      <c r="AA33" s="27"/>
      <c r="AB33" s="27"/>
      <c r="AC33" s="27"/>
      <c r="AD33" s="29">
        <f>+SUM(R33:AC33)</f>
        <v>16353.520784491851</v>
      </c>
    </row>
    <row r="34" spans="1:30" x14ac:dyDescent="0.2">
      <c r="A34" s="15" t="s">
        <v>22</v>
      </c>
      <c r="B34" s="42">
        <f>[1]BDD!AX108/1000/0.87</f>
        <v>2740.6999000000487</v>
      </c>
      <c r="C34" s="42">
        <f>[1]BDD!AY108/1000/0.87</f>
        <v>2645.5086870000459</v>
      </c>
      <c r="D34" s="42">
        <f>[1]BDD!AZ108/1000/0.87</f>
        <v>2684.9879999999553</v>
      </c>
      <c r="E34" s="42">
        <f>[1]BDD!BA108/1000/0.87</f>
        <v>2856.223399999943</v>
      </c>
      <c r="F34" s="42">
        <f>[1]BDD!BB108/1000/0.87</f>
        <v>3007.0918999999517</v>
      </c>
      <c r="G34" s="42"/>
      <c r="H34" s="42"/>
      <c r="I34" s="42"/>
      <c r="J34" s="42"/>
      <c r="K34" s="27"/>
      <c r="L34" s="27"/>
      <c r="M34" s="27"/>
      <c r="N34" s="28">
        <f>SUM(B34:M34)</f>
        <v>13934.511886999944</v>
      </c>
      <c r="Q34" s="15" t="s">
        <v>22</v>
      </c>
      <c r="R34" s="27">
        <f t="shared" ref="R34:R36" si="7">B34*0.87</f>
        <v>2384.4089130000425</v>
      </c>
      <c r="S34" s="27">
        <f t="shared" si="6"/>
        <v>2301.5925576900399</v>
      </c>
      <c r="T34" s="27">
        <f t="shared" si="6"/>
        <v>2335.9395599999611</v>
      </c>
      <c r="U34" s="27">
        <f t="shared" si="6"/>
        <v>2484.9143579999504</v>
      </c>
      <c r="V34" s="27">
        <f t="shared" si="6"/>
        <v>2616.1699529999578</v>
      </c>
      <c r="W34" s="27"/>
      <c r="X34" s="27"/>
      <c r="Y34" s="27"/>
      <c r="Z34" s="27"/>
      <c r="AA34" s="27"/>
      <c r="AB34" s="27"/>
      <c r="AC34" s="27"/>
      <c r="AD34" s="29">
        <f>+SUM(R34:AC34)</f>
        <v>12123.02534168995</v>
      </c>
    </row>
    <row r="35" spans="1:30" x14ac:dyDescent="0.2">
      <c r="A35" s="15" t="s">
        <v>23</v>
      </c>
      <c r="B35" s="42">
        <f>[1]BDD!AX109/1000/0.87</f>
        <v>4115.3971000000001</v>
      </c>
      <c r="C35" s="42">
        <f>[1]BDD!AY109/1000/0.87</f>
        <v>3810.3145</v>
      </c>
      <c r="D35" s="42">
        <f>[1]BDD!AZ109/1000/0.87</f>
        <v>2953.2613000000006</v>
      </c>
      <c r="E35" s="42">
        <f>[1]BDD!BA109/1000/0.87</f>
        <v>3651.8673999999992</v>
      </c>
      <c r="F35" s="42">
        <f>[1]BDD!BB109/1000/0.87</f>
        <v>3961.8470000000002</v>
      </c>
      <c r="G35" s="42"/>
      <c r="H35" s="42"/>
      <c r="I35" s="42"/>
      <c r="J35" s="42"/>
      <c r="K35" s="27"/>
      <c r="L35" s="27"/>
      <c r="M35" s="27"/>
      <c r="N35" s="28">
        <f>SUM(B35:M35)</f>
        <v>18492.687300000001</v>
      </c>
      <c r="Q35" s="15" t="s">
        <v>23</v>
      </c>
      <c r="R35" s="27">
        <f t="shared" si="7"/>
        <v>3580.395477</v>
      </c>
      <c r="S35" s="27">
        <f t="shared" si="6"/>
        <v>3314.9736149999999</v>
      </c>
      <c r="T35" s="27">
        <f t="shared" si="6"/>
        <v>2569.3373310000006</v>
      </c>
      <c r="U35" s="27">
        <f t="shared" si="6"/>
        <v>3177.1246379999993</v>
      </c>
      <c r="V35" s="27">
        <f t="shared" si="6"/>
        <v>3446.8068900000003</v>
      </c>
      <c r="W35" s="27"/>
      <c r="X35" s="27"/>
      <c r="Y35" s="27"/>
      <c r="Z35" s="27"/>
      <c r="AA35" s="27"/>
      <c r="AB35" s="27"/>
      <c r="AC35" s="27"/>
      <c r="AD35" s="29">
        <f>+SUM(R35:AC35)</f>
        <v>16088.637950999999</v>
      </c>
    </row>
    <row r="36" spans="1:30" x14ac:dyDescent="0.2">
      <c r="A36" s="15" t="s">
        <v>24</v>
      </c>
      <c r="B36" s="42">
        <f>[1]BDD!AX110/1000/0.87</f>
        <v>689.12649999999996</v>
      </c>
      <c r="C36" s="42">
        <f>[1]BDD!AY110/1000/0.87</f>
        <v>797.87439999999992</v>
      </c>
      <c r="D36" s="42">
        <f>[1]BDD!AZ110/1000/0.87</f>
        <v>684.26219999999978</v>
      </c>
      <c r="E36" s="42">
        <f>[1]BDD!BA110/1000/0.87</f>
        <v>697.18909999999994</v>
      </c>
      <c r="F36" s="42">
        <f>[1]BDD!BB110/1000/0.87</f>
        <v>744.1726000000001</v>
      </c>
      <c r="G36" s="42"/>
      <c r="H36" s="42"/>
      <c r="I36" s="42"/>
      <c r="J36" s="42"/>
      <c r="K36" s="27"/>
      <c r="L36" s="27"/>
      <c r="M36" s="27"/>
      <c r="N36" s="28">
        <f>SUM(B36:M36)</f>
        <v>3612.6247999999996</v>
      </c>
      <c r="Q36" s="15" t="s">
        <v>24</v>
      </c>
      <c r="R36" s="27">
        <f t="shared" si="7"/>
        <v>599.54005499999994</v>
      </c>
      <c r="S36" s="27">
        <f t="shared" si="6"/>
        <v>694.15072799999996</v>
      </c>
      <c r="T36" s="27">
        <f t="shared" si="6"/>
        <v>595.30811399999982</v>
      </c>
      <c r="U36" s="27">
        <f t="shared" si="6"/>
        <v>606.55451699999992</v>
      </c>
      <c r="V36" s="27">
        <f t="shared" si="6"/>
        <v>647.43016200000011</v>
      </c>
      <c r="W36" s="27"/>
      <c r="X36" s="27"/>
      <c r="Y36" s="27"/>
      <c r="Z36" s="27"/>
      <c r="AA36" s="27"/>
      <c r="AB36" s="27"/>
      <c r="AC36" s="27"/>
      <c r="AD36" s="29">
        <f>+SUM(R36:AC36)</f>
        <v>3142.9835760000001</v>
      </c>
    </row>
    <row r="37" spans="1:30" x14ac:dyDescent="0.2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3"/>
      <c r="Q37" s="15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29">
        <f>+SUM(R37:T37)</f>
        <v>0</v>
      </c>
    </row>
    <row r="38" spans="1:30" x14ac:dyDescent="0.2">
      <c r="A38" s="31" t="s">
        <v>25</v>
      </c>
      <c r="B38" s="33">
        <f>SUM(B33:B36)</f>
        <v>11366.337400000541</v>
      </c>
      <c r="C38" s="33">
        <f>SUM(C33:C36)</f>
        <v>10933.64141400042</v>
      </c>
      <c r="D38" s="33">
        <f t="shared" ref="D38:F38" si="8">SUM(D33:D36)</f>
        <v>9908.9629000004952</v>
      </c>
      <c r="E38" s="33">
        <f t="shared" si="8"/>
        <v>10993.34280000107</v>
      </c>
      <c r="F38" s="33">
        <f t="shared" si="8"/>
        <v>11634.689799999549</v>
      </c>
      <c r="G38" s="33"/>
      <c r="H38" s="33"/>
      <c r="I38" s="33"/>
      <c r="J38" s="33"/>
      <c r="K38" s="33"/>
      <c r="L38" s="33"/>
      <c r="M38" s="33"/>
      <c r="N38" s="44">
        <f>SUM(B38:M38)</f>
        <v>54836.974314002073</v>
      </c>
      <c r="Q38" s="31" t="s">
        <v>25</v>
      </c>
      <c r="R38" s="33">
        <f>+SUM(R33:R36)</f>
        <v>9888.7135380004693</v>
      </c>
      <c r="S38" s="33">
        <f>+SUM(S33:S36)</f>
        <v>9512.2680301803648</v>
      </c>
      <c r="T38" s="33">
        <f>+SUM(T33:T36)</f>
        <v>8620.7977230004326</v>
      </c>
      <c r="U38" s="33">
        <f t="shared" ref="U38:V38" si="9">SUM(U33:U36)</f>
        <v>9564.2082360009317</v>
      </c>
      <c r="V38" s="33">
        <f t="shared" si="9"/>
        <v>10122.180125999608</v>
      </c>
      <c r="W38" s="33"/>
      <c r="X38" s="33"/>
      <c r="Y38" s="33"/>
      <c r="Z38" s="33"/>
      <c r="AA38" s="33"/>
      <c r="AB38" s="33"/>
      <c r="AC38" s="33"/>
      <c r="AD38" s="44">
        <f>SUM(R38:AC38)</f>
        <v>47708.167653181801</v>
      </c>
    </row>
    <row r="39" spans="1:30" x14ac:dyDescent="0.2">
      <c r="B39" s="45"/>
      <c r="C39" s="45"/>
      <c r="D39" s="45"/>
      <c r="E39" s="42"/>
      <c r="F39" s="42"/>
      <c r="G39" s="42"/>
      <c r="H39" s="42"/>
      <c r="I39" s="42"/>
      <c r="J39" s="42"/>
      <c r="K39" s="42"/>
      <c r="L39" s="42"/>
      <c r="M39" s="42"/>
      <c r="V39" s="46"/>
      <c r="AB39" s="7"/>
      <c r="AD39" s="29">
        <f>+AD38/0.87</f>
        <v>54836.974314002073</v>
      </c>
    </row>
    <row r="40" spans="1:30" x14ac:dyDescent="0.2">
      <c r="A40" s="6" t="s">
        <v>37</v>
      </c>
      <c r="L40" s="7"/>
      <c r="Q40" s="6" t="s">
        <v>37</v>
      </c>
      <c r="AB40" s="7"/>
    </row>
    <row r="41" spans="1:30" x14ac:dyDescent="0.2">
      <c r="L41" s="7"/>
      <c r="AB41" s="7"/>
    </row>
    <row r="42" spans="1:30" ht="14.25" customHeight="1" x14ac:dyDescent="0.2">
      <c r="A42" s="37" t="s">
        <v>29</v>
      </c>
      <c r="B42" s="38" t="s">
        <v>30</v>
      </c>
      <c r="C42" s="38" t="s">
        <v>31</v>
      </c>
      <c r="D42" s="38" t="s">
        <v>32</v>
      </c>
      <c r="E42" s="38" t="s">
        <v>33</v>
      </c>
      <c r="F42" s="38" t="s">
        <v>34</v>
      </c>
      <c r="G42" s="38" t="s">
        <v>35</v>
      </c>
      <c r="H42" s="38" t="s">
        <v>14</v>
      </c>
      <c r="I42" s="38" t="s">
        <v>15</v>
      </c>
      <c r="J42" s="38" t="s">
        <v>16</v>
      </c>
      <c r="K42" s="38" t="s">
        <v>17</v>
      </c>
      <c r="L42" s="38" t="s">
        <v>18</v>
      </c>
      <c r="M42" s="38" t="s">
        <v>19</v>
      </c>
      <c r="N42" s="39" t="s">
        <v>36</v>
      </c>
      <c r="O42" s="13"/>
      <c r="Q42" s="37" t="s">
        <v>29</v>
      </c>
      <c r="R42" s="38" t="s">
        <v>30</v>
      </c>
      <c r="S42" s="38" t="s">
        <v>31</v>
      </c>
      <c r="T42" s="38" t="s">
        <v>32</v>
      </c>
      <c r="U42" s="38" t="s">
        <v>33</v>
      </c>
      <c r="V42" s="38" t="s">
        <v>34</v>
      </c>
      <c r="W42" s="38" t="s">
        <v>35</v>
      </c>
      <c r="X42" s="38" t="s">
        <v>14</v>
      </c>
      <c r="Y42" s="38" t="s">
        <v>15</v>
      </c>
      <c r="Z42" s="38" t="s">
        <v>16</v>
      </c>
      <c r="AA42" s="38" t="s">
        <v>17</v>
      </c>
      <c r="AB42" s="38" t="s">
        <v>18</v>
      </c>
      <c r="AC42" s="38" t="s">
        <v>19</v>
      </c>
      <c r="AD42" s="39" t="s">
        <v>36</v>
      </c>
    </row>
    <row r="43" spans="1:30" x14ac:dyDescent="0.2">
      <c r="A43" s="15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Q43" s="15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x14ac:dyDescent="0.2">
      <c r="A44" s="15" t="s">
        <v>21</v>
      </c>
      <c r="B44" s="47">
        <f>+B33/B$74</f>
        <v>549.01061781616249</v>
      </c>
      <c r="C44" s="47">
        <f>+C33/C$74</f>
        <v>528.72756135062832</v>
      </c>
      <c r="D44" s="47">
        <f>+D33/D$74</f>
        <v>515.29474137938814</v>
      </c>
      <c r="E44" s="47">
        <f t="shared" ref="E44:F47" si="10">+E33/E$74</f>
        <v>544.26191091970225</v>
      </c>
      <c r="F44" s="47">
        <f t="shared" si="10"/>
        <v>563.44515804591913</v>
      </c>
      <c r="G44" s="47"/>
      <c r="H44" s="47"/>
      <c r="I44" s="47"/>
      <c r="J44" s="47"/>
      <c r="K44" s="47"/>
      <c r="L44" s="47"/>
      <c r="M44" s="47"/>
      <c r="N44" s="28">
        <f>SUM(B44:M44)</f>
        <v>2700.7399895118001</v>
      </c>
      <c r="Q44" s="15" t="s">
        <v>21</v>
      </c>
      <c r="R44" s="47">
        <f>+R33/$R$74</f>
        <v>477.63923750006137</v>
      </c>
      <c r="S44" s="47">
        <f>+S33/$S$74</f>
        <v>459.99297837504662</v>
      </c>
      <c r="T44" s="47">
        <f>+T33/$T$74</f>
        <v>448.30642500006763</v>
      </c>
      <c r="U44" s="47">
        <f t="shared" ref="U44:V47" si="11">+U33/U$74</f>
        <v>473.50786250014096</v>
      </c>
      <c r="V44" s="47">
        <f t="shared" si="11"/>
        <v>490.19728749994965</v>
      </c>
      <c r="W44" s="47"/>
      <c r="X44" s="47"/>
      <c r="Y44" s="47"/>
      <c r="Z44" s="47"/>
      <c r="AA44" s="47"/>
      <c r="AB44" s="47"/>
      <c r="AC44" s="47"/>
      <c r="AD44" s="29">
        <f>SUM(R44:AC44)</f>
        <v>2349.6437908752664</v>
      </c>
    </row>
    <row r="45" spans="1:30" x14ac:dyDescent="0.2">
      <c r="A45" s="15" t="s">
        <v>22</v>
      </c>
      <c r="B45" s="47">
        <f t="shared" ref="B45:D47" si="12">+B34/B$74</f>
        <v>393.77872126437484</v>
      </c>
      <c r="C45" s="47">
        <f t="shared" si="12"/>
        <v>380.1018228448342</v>
      </c>
      <c r="D45" s="47">
        <f t="shared" si="12"/>
        <v>385.77413793102806</v>
      </c>
      <c r="E45" s="47">
        <f t="shared" si="10"/>
        <v>410.37692528734812</v>
      </c>
      <c r="F45" s="47">
        <f t="shared" si="10"/>
        <v>432.05343390803904</v>
      </c>
      <c r="G45" s="47"/>
      <c r="H45" s="47"/>
      <c r="I45" s="47"/>
      <c r="J45" s="47"/>
      <c r="K45" s="47"/>
      <c r="L45" s="47"/>
      <c r="M45" s="47"/>
      <c r="N45" s="28">
        <f>SUM(B45:M45)</f>
        <v>2002.0850412356242</v>
      </c>
      <c r="Q45" s="15" t="s">
        <v>22</v>
      </c>
      <c r="R45" s="47">
        <f>+R34/$R$74</f>
        <v>342.58748750000609</v>
      </c>
      <c r="S45" s="47">
        <f>+S34/$S$74</f>
        <v>330.68858587500574</v>
      </c>
      <c r="T45" s="47">
        <f>+T34/$T$74</f>
        <v>335.62349999999441</v>
      </c>
      <c r="U45" s="47">
        <f t="shared" si="11"/>
        <v>357.02792499999288</v>
      </c>
      <c r="V45" s="47">
        <f t="shared" si="11"/>
        <v>375.88648749999396</v>
      </c>
      <c r="W45" s="47"/>
      <c r="X45" s="47"/>
      <c r="Y45" s="47"/>
      <c r="Z45" s="47"/>
      <c r="AA45" s="47"/>
      <c r="AB45" s="47"/>
      <c r="AC45" s="47"/>
      <c r="AD45" s="29">
        <f>SUM(R45:AC45)</f>
        <v>1741.813985874993</v>
      </c>
    </row>
    <row r="46" spans="1:30" x14ac:dyDescent="0.2">
      <c r="A46" s="15" t="s">
        <v>23</v>
      </c>
      <c r="B46" s="47">
        <f t="shared" si="12"/>
        <v>591.29268678160918</v>
      </c>
      <c r="C46" s="47">
        <f t="shared" si="12"/>
        <v>547.45897988505749</v>
      </c>
      <c r="D46" s="47">
        <f t="shared" si="12"/>
        <v>424.31915229885067</v>
      </c>
      <c r="E46" s="47">
        <f t="shared" si="10"/>
        <v>524.69359195402285</v>
      </c>
      <c r="F46" s="47">
        <f t="shared" si="10"/>
        <v>569.23089080459772</v>
      </c>
      <c r="G46" s="47"/>
      <c r="H46" s="47"/>
      <c r="I46" s="47"/>
      <c r="J46" s="47"/>
      <c r="K46" s="47"/>
      <c r="L46" s="47"/>
      <c r="M46" s="47"/>
      <c r="N46" s="28">
        <f>SUM(B46:M46)</f>
        <v>2656.9953017241378</v>
      </c>
      <c r="Q46" s="15" t="s">
        <v>23</v>
      </c>
      <c r="R46" s="47">
        <f>+R35/$R$74</f>
        <v>514.42463750000002</v>
      </c>
      <c r="S46" s="47">
        <f>+S35/$S$74</f>
        <v>476.28931249999999</v>
      </c>
      <c r="T46" s="47">
        <f>+T35/$T$74</f>
        <v>369.15766250000007</v>
      </c>
      <c r="U46" s="47">
        <f t="shared" si="11"/>
        <v>456.4834249999999</v>
      </c>
      <c r="V46" s="47">
        <f t="shared" si="11"/>
        <v>495.23087500000003</v>
      </c>
      <c r="W46" s="47"/>
      <c r="X46" s="47"/>
      <c r="Y46" s="47"/>
      <c r="Z46" s="47"/>
      <c r="AA46" s="47"/>
      <c r="AB46" s="47"/>
      <c r="AC46" s="47"/>
      <c r="AD46" s="29">
        <f>SUM(R46:AC46)</f>
        <v>2311.5859125000002</v>
      </c>
    </row>
    <row r="47" spans="1:30" x14ac:dyDescent="0.2">
      <c r="A47" s="15" t="s">
        <v>24</v>
      </c>
      <c r="B47" s="47">
        <f t="shared" si="12"/>
        <v>99.012428160919541</v>
      </c>
      <c r="C47" s="47">
        <f t="shared" si="12"/>
        <v>114.6371264367816</v>
      </c>
      <c r="D47" s="47">
        <f t="shared" si="12"/>
        <v>98.313534482758584</v>
      </c>
      <c r="E47" s="47">
        <f t="shared" si="10"/>
        <v>100.17084770114941</v>
      </c>
      <c r="F47" s="47">
        <f t="shared" si="10"/>
        <v>106.92135057471266</v>
      </c>
      <c r="G47" s="47"/>
      <c r="H47" s="47"/>
      <c r="I47" s="47"/>
      <c r="J47" s="47"/>
      <c r="K47" s="47"/>
      <c r="L47" s="47"/>
      <c r="M47" s="47"/>
      <c r="N47" s="28">
        <f>SUM(B47:M47)</f>
        <v>519.05528735632174</v>
      </c>
      <c r="Q47" s="15" t="s">
        <v>24</v>
      </c>
      <c r="R47" s="47">
        <f>+R36/$R$74</f>
        <v>86.140812499999996</v>
      </c>
      <c r="S47" s="47">
        <f>+S36/$S$74</f>
        <v>99.73429999999999</v>
      </c>
      <c r="T47" s="47">
        <f>+T36/$T$74</f>
        <v>85.532774999999972</v>
      </c>
      <c r="U47" s="47">
        <f t="shared" si="11"/>
        <v>87.148637499999992</v>
      </c>
      <c r="V47" s="47">
        <f t="shared" si="11"/>
        <v>93.021575000000013</v>
      </c>
      <c r="W47" s="47"/>
      <c r="X47" s="47"/>
      <c r="Y47" s="47"/>
      <c r="Z47" s="47"/>
      <c r="AA47" s="47"/>
      <c r="AB47" s="47"/>
      <c r="AC47" s="47"/>
      <c r="AD47" s="29">
        <f>SUM(R47:AC47)</f>
        <v>451.57809999999995</v>
      </c>
    </row>
    <row r="48" spans="1:30" x14ac:dyDescent="0.2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3"/>
      <c r="Q48" s="15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43"/>
    </row>
    <row r="49" spans="1:30" x14ac:dyDescent="0.2">
      <c r="A49" s="31" t="s">
        <v>25</v>
      </c>
      <c r="B49" s="33">
        <f>SUM(B44:B47)</f>
        <v>1633.0944540230662</v>
      </c>
      <c r="C49" s="33">
        <f t="shared" ref="C49:F49" si="13">SUM(C44:C47)</f>
        <v>1570.9254905173016</v>
      </c>
      <c r="D49" s="33">
        <f t="shared" si="13"/>
        <v>1423.7015660920254</v>
      </c>
      <c r="E49" s="33">
        <f t="shared" si="13"/>
        <v>1579.5032758622226</v>
      </c>
      <c r="F49" s="33">
        <f t="shared" si="13"/>
        <v>1671.6508333332686</v>
      </c>
      <c r="G49" s="33"/>
      <c r="H49" s="33"/>
      <c r="I49" s="33"/>
      <c r="J49" s="33"/>
      <c r="K49" s="33"/>
      <c r="L49" s="33"/>
      <c r="M49" s="33"/>
      <c r="N49" s="44">
        <f>SUM(B49:M49)</f>
        <v>7878.8756198278843</v>
      </c>
      <c r="Q49" s="31" t="s">
        <v>25</v>
      </c>
      <c r="R49" s="33">
        <f>SUM(R44:R47)</f>
        <v>1420.7921750000676</v>
      </c>
      <c r="S49" s="33">
        <f>SUM(S44:S47)</f>
        <v>1366.7051767500525</v>
      </c>
      <c r="T49" s="33">
        <f t="shared" ref="T49:V49" si="14">SUM(T44:T47)</f>
        <v>1238.6203625000619</v>
      </c>
      <c r="U49" s="33">
        <f t="shared" si="14"/>
        <v>1374.1678500001337</v>
      </c>
      <c r="V49" s="33">
        <f t="shared" si="14"/>
        <v>1454.3362249999436</v>
      </c>
      <c r="W49" s="33"/>
      <c r="X49" s="33"/>
      <c r="Y49" s="33"/>
      <c r="Z49" s="33"/>
      <c r="AA49" s="33"/>
      <c r="AB49" s="33"/>
      <c r="AC49" s="33"/>
      <c r="AD49" s="44">
        <f>SUM(R49:AC49)</f>
        <v>6854.6217892502591</v>
      </c>
    </row>
    <row r="50" spans="1:30" x14ac:dyDescent="0.2">
      <c r="L50" s="7"/>
      <c r="AB50" s="7"/>
    </row>
    <row r="51" spans="1:30" x14ac:dyDescent="0.2">
      <c r="A51" s="6" t="s">
        <v>38</v>
      </c>
      <c r="L51" s="7"/>
      <c r="Q51" s="6" t="s">
        <v>38</v>
      </c>
      <c r="AB51" s="7"/>
    </row>
    <row r="52" spans="1:30" x14ac:dyDescent="0.2">
      <c r="L52" s="7"/>
      <c r="AB52" s="7"/>
    </row>
    <row r="53" spans="1:30" ht="14.25" customHeight="1" x14ac:dyDescent="0.2">
      <c r="A53" s="37" t="s">
        <v>29</v>
      </c>
      <c r="B53" s="38" t="s">
        <v>30</v>
      </c>
      <c r="C53" s="38" t="s">
        <v>31</v>
      </c>
      <c r="D53" s="38" t="s">
        <v>32</v>
      </c>
      <c r="E53" s="38" t="s">
        <v>33</v>
      </c>
      <c r="F53" s="38" t="s">
        <v>34</v>
      </c>
      <c r="G53" s="38" t="s">
        <v>35</v>
      </c>
      <c r="H53" s="38" t="s">
        <v>14</v>
      </c>
      <c r="I53" s="38" t="s">
        <v>15</v>
      </c>
      <c r="J53" s="38" t="s">
        <v>16</v>
      </c>
      <c r="K53" s="38" t="s">
        <v>17</v>
      </c>
      <c r="L53" s="38" t="s">
        <v>18</v>
      </c>
      <c r="M53" s="38" t="s">
        <v>19</v>
      </c>
      <c r="N53" s="39" t="s">
        <v>36</v>
      </c>
      <c r="O53" s="13"/>
      <c r="Q53" s="37" t="s">
        <v>29</v>
      </c>
      <c r="R53" s="38" t="s">
        <v>30</v>
      </c>
      <c r="S53" s="38" t="s">
        <v>31</v>
      </c>
      <c r="T53" s="38" t="s">
        <v>32</v>
      </c>
      <c r="U53" s="38" t="s">
        <v>33</v>
      </c>
      <c r="V53" s="38" t="s">
        <v>34</v>
      </c>
      <c r="W53" s="38" t="s">
        <v>35</v>
      </c>
      <c r="X53" s="38" t="s">
        <v>14</v>
      </c>
      <c r="Y53" s="38" t="s">
        <v>15</v>
      </c>
      <c r="Z53" s="38" t="s">
        <v>16</v>
      </c>
      <c r="AA53" s="38" t="s">
        <v>17</v>
      </c>
      <c r="AB53" s="38" t="s">
        <v>18</v>
      </c>
      <c r="AC53" s="38" t="s">
        <v>19</v>
      </c>
      <c r="AD53" s="39" t="s">
        <v>36</v>
      </c>
    </row>
    <row r="54" spans="1:30" x14ac:dyDescent="0.2">
      <c r="A54" s="15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Q54" s="15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x14ac:dyDescent="0.2">
      <c r="A55" s="15" t="s">
        <v>21</v>
      </c>
      <c r="B55" s="47">
        <f>+B33/B22*100</f>
        <v>55.861502397185092</v>
      </c>
      <c r="C55" s="47">
        <f>+C33/C22*100</f>
        <v>55.815449269661485</v>
      </c>
      <c r="D55" s="47">
        <f>+D33/D22*100</f>
        <v>55.830926128768908</v>
      </c>
      <c r="E55" s="47">
        <f t="shared" ref="B55:N60" si="15">+E33/E22*100</f>
        <v>56.228408530918095</v>
      </c>
      <c r="F55" s="47">
        <f t="shared" si="15"/>
        <v>57.163289583597432</v>
      </c>
      <c r="G55" s="47"/>
      <c r="H55" s="47"/>
      <c r="I55" s="47"/>
      <c r="J55" s="47"/>
      <c r="K55" s="47"/>
      <c r="L55" s="47"/>
      <c r="M55" s="47"/>
      <c r="N55" s="28">
        <f>+N33/N22*100</f>
        <v>56.187391858749457</v>
      </c>
      <c r="Q55" s="15" t="s">
        <v>21</v>
      </c>
      <c r="R55" s="47">
        <f>+R33/R22*100</f>
        <v>48.599507085551032</v>
      </c>
      <c r="S55" s="47">
        <f>+S33/S22*100</f>
        <v>48.559440864605499</v>
      </c>
      <c r="T55" s="47">
        <f>+T33/T22*100</f>
        <v>48.572905732028957</v>
      </c>
      <c r="U55" s="47">
        <f>+U33/U22*100</f>
        <v>48.918715421898739</v>
      </c>
      <c r="V55" s="47">
        <f t="shared" ref="V55:AD55" si="16">+V33/V22*100</f>
        <v>49.732061937729767</v>
      </c>
      <c r="W55" s="47"/>
      <c r="X55" s="47"/>
      <c r="Y55" s="47"/>
      <c r="Z55" s="47"/>
      <c r="AA55" s="47"/>
      <c r="AB55" s="47"/>
      <c r="AC55" s="47"/>
      <c r="AD55" s="28">
        <f t="shared" si="16"/>
        <v>48.883030917112023</v>
      </c>
    </row>
    <row r="56" spans="1:30" x14ac:dyDescent="0.2">
      <c r="A56" s="15" t="s">
        <v>22</v>
      </c>
      <c r="B56" s="47">
        <f t="shared" ref="B56:D58" si="17">+B34/B23*100</f>
        <v>105.6344232484407</v>
      </c>
      <c r="C56" s="47">
        <f t="shared" si="17"/>
        <v>105.72692716715693</v>
      </c>
      <c r="D56" s="47">
        <f t="shared" si="17"/>
        <v>106.15370017474739</v>
      </c>
      <c r="E56" s="47">
        <f t="shared" si="15"/>
        <v>106.9086721005141</v>
      </c>
      <c r="F56" s="47">
        <f t="shared" si="15"/>
        <v>108.97724340575378</v>
      </c>
      <c r="G56" s="47"/>
      <c r="H56" s="47"/>
      <c r="I56" s="47"/>
      <c r="J56" s="47"/>
      <c r="K56" s="47"/>
      <c r="L56" s="47"/>
      <c r="M56" s="47"/>
      <c r="N56" s="28">
        <f t="shared" si="15"/>
        <v>106.7199130020344</v>
      </c>
      <c r="Q56" s="15" t="s">
        <v>22</v>
      </c>
      <c r="R56" s="47">
        <f t="shared" ref="R56:AD58" si="18">+R34/R23*100</f>
        <v>91.901948226143404</v>
      </c>
      <c r="S56" s="47">
        <f t="shared" si="18"/>
        <v>91.982426635426535</v>
      </c>
      <c r="T56" s="47">
        <f t="shared" si="18"/>
        <v>92.353719152030237</v>
      </c>
      <c r="U56" s="47">
        <f t="shared" si="18"/>
        <v>93.010544727447268</v>
      </c>
      <c r="V56" s="47">
        <f t="shared" si="18"/>
        <v>94.810201763005779</v>
      </c>
      <c r="W56" s="47"/>
      <c r="X56" s="47"/>
      <c r="Y56" s="47"/>
      <c r="Z56" s="47"/>
      <c r="AA56" s="47"/>
      <c r="AB56" s="47"/>
      <c r="AC56" s="47"/>
      <c r="AD56" s="28">
        <f t="shared" si="18"/>
        <v>92.846324311769934</v>
      </c>
    </row>
    <row r="57" spans="1:30" x14ac:dyDescent="0.2">
      <c r="A57" s="15" t="s">
        <v>23</v>
      </c>
      <c r="B57" s="47">
        <f t="shared" si="17"/>
        <v>48.323916069398429</v>
      </c>
      <c r="C57" s="47">
        <f t="shared" si="17"/>
        <v>50.10838825403777</v>
      </c>
      <c r="D57" s="47">
        <f t="shared" si="17"/>
        <v>57.781404094975372</v>
      </c>
      <c r="E57" s="47">
        <f t="shared" si="15"/>
        <v>51.65420975171272</v>
      </c>
      <c r="F57" s="47">
        <f t="shared" si="15"/>
        <v>50.774911201349781</v>
      </c>
      <c r="G57" s="47"/>
      <c r="H57" s="47"/>
      <c r="I57" s="47"/>
      <c r="J57" s="47"/>
      <c r="K57" s="47"/>
      <c r="L57" s="47"/>
      <c r="M57" s="47"/>
      <c r="N57" s="28">
        <f t="shared" si="15"/>
        <v>51.220446302626144</v>
      </c>
      <c r="Q57" s="15" t="s">
        <v>23</v>
      </c>
      <c r="R57" s="47">
        <f t="shared" si="18"/>
        <v>42.041806980376634</v>
      </c>
      <c r="S57" s="47">
        <f t="shared" si="18"/>
        <v>43.594297781012862</v>
      </c>
      <c r="T57" s="47">
        <f t="shared" si="18"/>
        <v>50.269821562628579</v>
      </c>
      <c r="U57" s="47">
        <f t="shared" si="18"/>
        <v>44.939162483990067</v>
      </c>
      <c r="V57" s="47">
        <f t="shared" si="18"/>
        <v>44.174172745174303</v>
      </c>
      <c r="W57" s="47"/>
      <c r="X57" s="47"/>
      <c r="Y57" s="47"/>
      <c r="Z57" s="47"/>
      <c r="AA57" s="47"/>
      <c r="AB57" s="47"/>
      <c r="AC57" s="47"/>
      <c r="AD57" s="28">
        <f t="shared" si="18"/>
        <v>44.561788283284734</v>
      </c>
    </row>
    <row r="58" spans="1:30" x14ac:dyDescent="0.2">
      <c r="A58" s="15" t="s">
        <v>24</v>
      </c>
      <c r="B58" s="47">
        <f t="shared" si="17"/>
        <v>77.500042172976677</v>
      </c>
      <c r="C58" s="47">
        <f t="shared" si="17"/>
        <v>77.699877394053956</v>
      </c>
      <c r="D58" s="47">
        <f t="shared" si="17"/>
        <v>78.000020518455756</v>
      </c>
      <c r="E58" s="47">
        <f t="shared" si="15"/>
        <v>78.200014357083091</v>
      </c>
      <c r="F58" s="47">
        <f t="shared" si="15"/>
        <v>79.400007468698163</v>
      </c>
      <c r="G58" s="47"/>
      <c r="H58" s="47"/>
      <c r="I58" s="47"/>
      <c r="J58" s="47"/>
      <c r="K58" s="47"/>
      <c r="L58" s="47"/>
      <c r="M58" s="47"/>
      <c r="N58" s="28">
        <f t="shared" si="15"/>
        <v>78.159611883052577</v>
      </c>
      <c r="Q58" s="15" t="s">
        <v>24</v>
      </c>
      <c r="R58" s="47">
        <f t="shared" si="18"/>
        <v>67.425036690489719</v>
      </c>
      <c r="S58" s="47">
        <f t="shared" si="18"/>
        <v>67.598893332826933</v>
      </c>
      <c r="T58" s="47">
        <f t="shared" si="18"/>
        <v>67.860017851056512</v>
      </c>
      <c r="U58" s="47">
        <f t="shared" si="18"/>
        <v>68.034012490662292</v>
      </c>
      <c r="V58" s="47">
        <f t="shared" si="18"/>
        <v>69.078006497767404</v>
      </c>
      <c r="W58" s="47"/>
      <c r="X58" s="47"/>
      <c r="Y58" s="47"/>
      <c r="Z58" s="47"/>
      <c r="AA58" s="47"/>
      <c r="AB58" s="47"/>
      <c r="AC58" s="47"/>
      <c r="AD58" s="28">
        <f t="shared" si="18"/>
        <v>67.998862338255762</v>
      </c>
    </row>
    <row r="59" spans="1:30" x14ac:dyDescent="0.2">
      <c r="A59" s="1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28"/>
      <c r="Q59" s="15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28"/>
    </row>
    <row r="60" spans="1:30" x14ac:dyDescent="0.2">
      <c r="A60" s="31" t="s">
        <v>25</v>
      </c>
      <c r="B60" s="44">
        <f t="shared" si="15"/>
        <v>60.329859612775863</v>
      </c>
      <c r="C60" s="44">
        <f t="shared" si="15"/>
        <v>61.680416107682525</v>
      </c>
      <c r="D60" s="44">
        <f t="shared" si="15"/>
        <v>66.318554192550977</v>
      </c>
      <c r="E60" s="44">
        <f t="shared" si="15"/>
        <v>63.289436255691186</v>
      </c>
      <c r="F60" s="44">
        <f t="shared" si="15"/>
        <v>63.370822881314467</v>
      </c>
      <c r="G60" s="44"/>
      <c r="H60" s="44"/>
      <c r="I60" s="44"/>
      <c r="J60" s="44"/>
      <c r="K60" s="44"/>
      <c r="L60" s="44"/>
      <c r="M60" s="44"/>
      <c r="N60" s="44">
        <f t="shared" si="15"/>
        <v>62.859259733147802</v>
      </c>
      <c r="Q60" s="31" t="s">
        <v>25</v>
      </c>
      <c r="R60" s="48">
        <f t="shared" ref="R60:AD60" si="19">+R38/R27*100</f>
        <v>52.486977863114994</v>
      </c>
      <c r="S60" s="48">
        <f t="shared" si="19"/>
        <v>53.661962013683798</v>
      </c>
      <c r="T60" s="48">
        <f t="shared" si="19"/>
        <v>57.697142147519351</v>
      </c>
      <c r="U60" s="48">
        <f t="shared" si="19"/>
        <v>55.061809542451343</v>
      </c>
      <c r="V60" s="48">
        <f t="shared" si="19"/>
        <v>55.132615906743595</v>
      </c>
      <c r="W60" s="48"/>
      <c r="X60" s="48"/>
      <c r="Y60" s="48"/>
      <c r="Z60" s="48"/>
      <c r="AA60" s="48"/>
      <c r="AB60" s="48"/>
      <c r="AC60" s="48"/>
      <c r="AD60" s="44">
        <f t="shared" si="19"/>
        <v>54.687555967838584</v>
      </c>
    </row>
    <row r="61" spans="1:30" x14ac:dyDescent="0.2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AB61" s="7"/>
    </row>
    <row r="62" spans="1:30" x14ac:dyDescent="0.2">
      <c r="A62" s="6" t="s">
        <v>39</v>
      </c>
      <c r="L62" s="7"/>
      <c r="Q62" s="6" t="s">
        <v>39</v>
      </c>
      <c r="AB62" s="7"/>
    </row>
    <row r="63" spans="1:30" x14ac:dyDescent="0.2">
      <c r="B63" s="42"/>
      <c r="C63" s="42"/>
      <c r="D63" s="42"/>
      <c r="L63" s="7"/>
      <c r="AB63" s="7"/>
    </row>
    <row r="64" spans="1:30" ht="14.25" customHeight="1" x14ac:dyDescent="0.2">
      <c r="A64" s="37" t="s">
        <v>29</v>
      </c>
      <c r="B64" s="38" t="s">
        <v>30</v>
      </c>
      <c r="C64" s="38" t="s">
        <v>31</v>
      </c>
      <c r="D64" s="38" t="s">
        <v>32</v>
      </c>
      <c r="E64" s="38" t="s">
        <v>33</v>
      </c>
      <c r="F64" s="38" t="s">
        <v>34</v>
      </c>
      <c r="G64" s="38" t="s">
        <v>35</v>
      </c>
      <c r="H64" s="38" t="s">
        <v>14</v>
      </c>
      <c r="I64" s="38" t="s">
        <v>15</v>
      </c>
      <c r="J64" s="38" t="s">
        <v>16</v>
      </c>
      <c r="K64" s="38" t="s">
        <v>17</v>
      </c>
      <c r="L64" s="38" t="s">
        <v>18</v>
      </c>
      <c r="M64" s="38" t="s">
        <v>19</v>
      </c>
      <c r="N64" s="39" t="s">
        <v>36</v>
      </c>
      <c r="O64" s="13"/>
      <c r="Q64" s="37" t="s">
        <v>29</v>
      </c>
      <c r="R64" s="38" t="s">
        <v>30</v>
      </c>
      <c r="S64" s="38" t="s">
        <v>31</v>
      </c>
      <c r="T64" s="38" t="s">
        <v>32</v>
      </c>
      <c r="U64" s="38" t="s">
        <v>33</v>
      </c>
      <c r="V64" s="38" t="s">
        <v>34</v>
      </c>
      <c r="W64" s="38" t="s">
        <v>35</v>
      </c>
      <c r="X64" s="38" t="s">
        <v>14</v>
      </c>
      <c r="Y64" s="38" t="s">
        <v>15</v>
      </c>
      <c r="Z64" s="38" t="s">
        <v>16</v>
      </c>
      <c r="AA64" s="38" t="s">
        <v>17</v>
      </c>
      <c r="AB64" s="38" t="s">
        <v>18</v>
      </c>
      <c r="AC64" s="38" t="s">
        <v>19</v>
      </c>
      <c r="AD64" s="39" t="s">
        <v>36</v>
      </c>
    </row>
    <row r="65" spans="1:30" x14ac:dyDescent="0.2">
      <c r="A65" s="15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1"/>
      <c r="Q65" s="15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x14ac:dyDescent="0.2">
      <c r="A66" s="15" t="s">
        <v>21</v>
      </c>
      <c r="B66" s="47">
        <f>+B44/B22*100</f>
        <v>8.0260779306300414</v>
      </c>
      <c r="C66" s="47">
        <f>+C44/C22*100</f>
        <v>8.0194611019628592</v>
      </c>
      <c r="D66" s="47">
        <f>+D44/D22*100</f>
        <v>8.0216847886162235</v>
      </c>
      <c r="E66" s="47">
        <f t="shared" ref="E66:N66" si="20">+E44/E22*100</f>
        <v>8.0787943291548974</v>
      </c>
      <c r="F66" s="47">
        <f t="shared" si="20"/>
        <v>8.2131163194823902</v>
      </c>
      <c r="G66" s="47"/>
      <c r="H66" s="47"/>
      <c r="I66" s="47"/>
      <c r="J66" s="47"/>
      <c r="K66" s="47"/>
      <c r="L66" s="47"/>
      <c r="M66" s="47"/>
      <c r="N66" s="28">
        <f t="shared" si="20"/>
        <v>8.0729011291306687</v>
      </c>
      <c r="Q66" s="15" t="s">
        <v>21</v>
      </c>
      <c r="R66" s="47">
        <f>+R44/R22*100</f>
        <v>6.9826877996481365</v>
      </c>
      <c r="S66" s="47">
        <f t="shared" ref="S66:AD66" si="21">+S44/S22*100</f>
        <v>6.9769311587076857</v>
      </c>
      <c r="T66" s="47">
        <f t="shared" si="21"/>
        <v>6.9788657660961135</v>
      </c>
      <c r="U66" s="47">
        <f t="shared" si="21"/>
        <v>7.0285510663647619</v>
      </c>
      <c r="V66" s="47">
        <f t="shared" si="21"/>
        <v>7.145411197949679</v>
      </c>
      <c r="W66" s="47"/>
      <c r="X66" s="47"/>
      <c r="Y66" s="47"/>
      <c r="Z66" s="47"/>
      <c r="AA66" s="47"/>
      <c r="AB66" s="47"/>
      <c r="AC66" s="47"/>
      <c r="AD66" s="28">
        <f t="shared" si="21"/>
        <v>7.0234239823436821</v>
      </c>
    </row>
    <row r="67" spans="1:30" x14ac:dyDescent="0.2">
      <c r="A67" s="15" t="s">
        <v>22</v>
      </c>
      <c r="B67" s="47">
        <f t="shared" ref="B67:N71" si="22">+B45/B23*100</f>
        <v>15.177359662132284</v>
      </c>
      <c r="C67" s="47">
        <f t="shared" si="22"/>
        <v>15.190650455051284</v>
      </c>
      <c r="D67" s="47">
        <f t="shared" si="22"/>
        <v>15.251968415911982</v>
      </c>
      <c r="E67" s="47">
        <f t="shared" si="22"/>
        <v>15.360441393752025</v>
      </c>
      <c r="F67" s="47">
        <f t="shared" si="22"/>
        <v>15.657649914619794</v>
      </c>
      <c r="G67" s="47"/>
      <c r="H67" s="47"/>
      <c r="I67" s="47"/>
      <c r="J67" s="47"/>
      <c r="K67" s="47"/>
      <c r="L67" s="47"/>
      <c r="M67" s="47"/>
      <c r="N67" s="28">
        <f t="shared" si="22"/>
        <v>15.333320833625633</v>
      </c>
      <c r="Q67" s="15" t="s">
        <v>22</v>
      </c>
      <c r="R67" s="47">
        <f t="shared" ref="R67:AD69" si="23">+R45/R23*100</f>
        <v>13.204302906055087</v>
      </c>
      <c r="S67" s="47">
        <f t="shared" si="23"/>
        <v>13.215865895894616</v>
      </c>
      <c r="T67" s="47">
        <f t="shared" si="23"/>
        <v>13.269212521843423</v>
      </c>
      <c r="U67" s="47">
        <f t="shared" si="23"/>
        <v>13.363584012564262</v>
      </c>
      <c r="V67" s="47">
        <f t="shared" si="23"/>
        <v>13.622155425719223</v>
      </c>
      <c r="W67" s="47"/>
      <c r="X67" s="47"/>
      <c r="Y67" s="47"/>
      <c r="Z67" s="47"/>
      <c r="AA67" s="47"/>
      <c r="AB67" s="47"/>
      <c r="AC67" s="47"/>
      <c r="AD67" s="28">
        <f t="shared" si="23"/>
        <v>13.3399891252543</v>
      </c>
    </row>
    <row r="68" spans="1:30" x14ac:dyDescent="0.2">
      <c r="A68" s="15" t="s">
        <v>23</v>
      </c>
      <c r="B68" s="47">
        <f t="shared" si="22"/>
        <v>6.943091389281383</v>
      </c>
      <c r="C68" s="47">
        <f t="shared" si="22"/>
        <v>7.1994810709824382</v>
      </c>
      <c r="D68" s="47">
        <f t="shared" si="22"/>
        <v>8.3019258757148524</v>
      </c>
      <c r="E68" s="47">
        <f t="shared" si="22"/>
        <v>7.4215818608782635</v>
      </c>
      <c r="F68" s="47">
        <f t="shared" si="22"/>
        <v>7.2952458622628988</v>
      </c>
      <c r="G68" s="47"/>
      <c r="H68" s="47"/>
      <c r="I68" s="47"/>
      <c r="J68" s="47"/>
      <c r="K68" s="47"/>
      <c r="L68" s="47"/>
      <c r="M68" s="47"/>
      <c r="N68" s="28">
        <f t="shared" si="22"/>
        <v>7.359259526239387</v>
      </c>
      <c r="Q68" s="15" t="s">
        <v>23</v>
      </c>
      <c r="R68" s="47">
        <f t="shared" si="23"/>
        <v>6.0404895086748036</v>
      </c>
      <c r="S68" s="47">
        <f t="shared" si="23"/>
        <v>6.2635485317547213</v>
      </c>
      <c r="T68" s="47">
        <f t="shared" si="23"/>
        <v>7.2226755118719215</v>
      </c>
      <c r="U68" s="47">
        <f t="shared" si="23"/>
        <v>6.45677621896409</v>
      </c>
      <c r="V68" s="47">
        <f t="shared" si="23"/>
        <v>6.3468639001687226</v>
      </c>
      <c r="W68" s="47"/>
      <c r="X68" s="47"/>
      <c r="Y68" s="47"/>
      <c r="Z68" s="47"/>
      <c r="AA68" s="47"/>
      <c r="AB68" s="47"/>
      <c r="AC68" s="47"/>
      <c r="AD68" s="28">
        <f t="shared" si="23"/>
        <v>6.402555787828268</v>
      </c>
    </row>
    <row r="69" spans="1:30" x14ac:dyDescent="0.2">
      <c r="A69" s="15" t="s">
        <v>24</v>
      </c>
      <c r="B69" s="47">
        <f t="shared" si="22"/>
        <v>11.1350635306001</v>
      </c>
      <c r="C69" s="47">
        <f t="shared" si="22"/>
        <v>11.16377548765143</v>
      </c>
      <c r="D69" s="47">
        <f>+D47/D25*100</f>
        <v>11.206899499778125</v>
      </c>
      <c r="E69" s="47">
        <f t="shared" si="22"/>
        <v>11.23563424670734</v>
      </c>
      <c r="F69" s="47">
        <f t="shared" si="22"/>
        <v>11.408047050100311</v>
      </c>
      <c r="G69" s="47"/>
      <c r="H69" s="47"/>
      <c r="I69" s="47"/>
      <c r="J69" s="47"/>
      <c r="K69" s="47"/>
      <c r="L69" s="47"/>
      <c r="M69" s="47"/>
      <c r="N69" s="28">
        <f t="shared" si="22"/>
        <v>11.229829293542037</v>
      </c>
      <c r="Q69" s="15" t="s">
        <v>24</v>
      </c>
      <c r="R69" s="47">
        <f t="shared" si="23"/>
        <v>9.6875052716220846</v>
      </c>
      <c r="S69" s="47">
        <f t="shared" si="23"/>
        <v>9.7124846742567446</v>
      </c>
      <c r="T69" s="47">
        <f t="shared" si="23"/>
        <v>9.7500025648069695</v>
      </c>
      <c r="U69" s="47">
        <f t="shared" si="23"/>
        <v>9.7750017946353864</v>
      </c>
      <c r="V69" s="47">
        <f t="shared" si="23"/>
        <v>9.9250009335872704</v>
      </c>
      <c r="W69" s="47"/>
      <c r="X69" s="47"/>
      <c r="Y69" s="47"/>
      <c r="Z69" s="47"/>
      <c r="AA69" s="47"/>
      <c r="AB69" s="47"/>
      <c r="AC69" s="47"/>
      <c r="AD69" s="28">
        <f t="shared" si="23"/>
        <v>9.7699514853815721</v>
      </c>
    </row>
    <row r="70" spans="1:30" x14ac:dyDescent="0.2">
      <c r="A70" s="15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28"/>
      <c r="Q70" s="15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28"/>
    </row>
    <row r="71" spans="1:30" x14ac:dyDescent="0.2">
      <c r="A71" s="31" t="s">
        <v>25</v>
      </c>
      <c r="B71" s="48">
        <f>+B49/B27*100</f>
        <v>8.6680832776976811</v>
      </c>
      <c r="C71" s="48">
        <f t="shared" si="22"/>
        <v>8.8621287511038105</v>
      </c>
      <c r="D71" s="48">
        <f t="shared" si="22"/>
        <v>9.5285279012285891</v>
      </c>
      <c r="E71" s="48">
        <f t="shared" si="22"/>
        <v>9.0933098068521812</v>
      </c>
      <c r="F71" s="48">
        <f t="shared" si="22"/>
        <v>9.1050032875451823</v>
      </c>
      <c r="G71" s="48"/>
      <c r="H71" s="48"/>
      <c r="I71" s="48"/>
      <c r="J71" s="48"/>
      <c r="K71" s="48"/>
      <c r="L71" s="48"/>
      <c r="M71" s="48"/>
      <c r="N71" s="44">
        <f t="shared" si="22"/>
        <v>9.0315028352223852</v>
      </c>
      <c r="Q71" s="31" t="s">
        <v>25</v>
      </c>
      <c r="R71" s="48">
        <f t="shared" ref="R71:AD71" si="24">+R49/R27*100</f>
        <v>7.5412324515969829</v>
      </c>
      <c r="S71" s="33">
        <f t="shared" si="24"/>
        <v>7.7100520134603157</v>
      </c>
      <c r="T71" s="33">
        <f t="shared" si="24"/>
        <v>8.2898192740688721</v>
      </c>
      <c r="U71" s="33">
        <f t="shared" si="24"/>
        <v>7.9111795319613982</v>
      </c>
      <c r="V71" s="33">
        <f t="shared" si="24"/>
        <v>7.9213528601643084</v>
      </c>
      <c r="W71" s="33"/>
      <c r="X71" s="33"/>
      <c r="Y71" s="33"/>
      <c r="Z71" s="33"/>
      <c r="AA71" s="33"/>
      <c r="AB71" s="33"/>
      <c r="AC71" s="33"/>
      <c r="AD71" s="44">
        <f t="shared" si="24"/>
        <v>7.8574074666434752</v>
      </c>
    </row>
    <row r="72" spans="1:30" x14ac:dyDescent="0.2">
      <c r="L72" s="7"/>
      <c r="W72" s="47"/>
    </row>
    <row r="73" spans="1:30" x14ac:dyDescent="0.2">
      <c r="L73" s="7"/>
    </row>
    <row r="74" spans="1:30" s="53" customFormat="1" ht="15" x14ac:dyDescent="0.25">
      <c r="A74" s="50" t="s">
        <v>41</v>
      </c>
      <c r="B74" s="55">
        <v>6.96</v>
      </c>
      <c r="C74" s="55">
        <v>6.96</v>
      </c>
      <c r="D74" s="55">
        <v>6.96</v>
      </c>
      <c r="E74" s="55">
        <v>6.96</v>
      </c>
      <c r="F74" s="55">
        <v>6.96</v>
      </c>
      <c r="G74" s="54"/>
      <c r="H74" s="54"/>
      <c r="I74" s="51"/>
      <c r="J74" s="51"/>
      <c r="K74" s="51"/>
      <c r="L74" s="51"/>
      <c r="M74" s="51"/>
      <c r="N74" s="52"/>
      <c r="Q74" s="50" t="s">
        <v>40</v>
      </c>
      <c r="R74" s="51">
        <f>+B74</f>
        <v>6.96</v>
      </c>
      <c r="S74" s="51">
        <f t="shared" ref="S74:V74" si="25">+C74</f>
        <v>6.96</v>
      </c>
      <c r="T74" s="51">
        <f t="shared" si="25"/>
        <v>6.96</v>
      </c>
      <c r="U74" s="51">
        <f t="shared" si="25"/>
        <v>6.96</v>
      </c>
      <c r="V74" s="51">
        <f t="shared" si="25"/>
        <v>6.96</v>
      </c>
      <c r="W74" s="51"/>
      <c r="X74" s="51"/>
      <c r="Y74" s="51"/>
      <c r="Z74" s="51"/>
      <c r="AA74" s="51"/>
      <c r="AB74" s="51"/>
      <c r="AC74" s="51"/>
      <c r="AD74" s="52"/>
    </row>
    <row r="75" spans="1:30" x14ac:dyDescent="0.2">
      <c r="L75" s="7"/>
    </row>
    <row r="76" spans="1:30" customFormat="1" ht="15" x14ac:dyDescent="0.25"/>
    <row r="77" spans="1:30" customFormat="1" ht="15" x14ac:dyDescent="0.25"/>
    <row r="78" spans="1:30" customFormat="1" ht="15" x14ac:dyDescent="0.25"/>
    <row r="79" spans="1:30" customFormat="1" ht="15" x14ac:dyDescent="0.25"/>
    <row r="80" spans="1:30" customFormat="1" ht="15" x14ac:dyDescent="0.25"/>
    <row r="81" customFormat="1" ht="15" x14ac:dyDescent="0.25"/>
    <row r="82" customFormat="1" ht="15" x14ac:dyDescent="0.25"/>
    <row r="83" customFormat="1" ht="15" x14ac:dyDescent="0.25"/>
  </sheetData>
  <conditionalFormatting sqref="E84:M65501 E1:M75">
    <cfRule type="containsText" dxfId="1" priority="2" stopIfTrue="1" operator="containsText" text="*">
      <formula>NOT(ISERROR(SEARCH("*",E1)))</formula>
    </cfRule>
  </conditionalFormatting>
  <conditionalFormatting sqref="B1:M1048576">
    <cfRule type="containsText" dxfId="0" priority="1" operator="containsText" text="*">
      <formula>NOT(ISERROR(SEARCH("*",B1)))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2013-07-19T19:18:05Z</dcterms:created>
  <dcterms:modified xsi:type="dcterms:W3CDTF">2013-07-23T19:11:37Z</dcterms:modified>
</cp:coreProperties>
</file>