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30" yWindow="0" windowWidth="10605" windowHeight="7530" tabRatio="892" firstSheet="15" activeTab="26"/>
  </bookViews>
  <sheets>
    <sheet name="Cre-Charagua" sheetId="46" r:id="rId1"/>
    <sheet name="Cre-Chiquitos" sheetId="2" r:id="rId2"/>
    <sheet name="Cre-Espino" sheetId="4" state="hidden" r:id="rId3"/>
    <sheet name="Cre-GermanBush" sheetId="5" r:id="rId4"/>
    <sheet name="Cre-LasMisiones" sheetId="6" state="hidden" r:id="rId5"/>
    <sheet name="Cre-SanIgnacio" sheetId="8" r:id="rId6"/>
    <sheet name="Cre-Valles" sheetId="9" r:id="rId7"/>
    <sheet name="ENDE-Cobija" sheetId="12" r:id="rId8"/>
    <sheet name="ENDE-ELSena" sheetId="13" r:id="rId9"/>
    <sheet name="ENDE Riberalta" sheetId="44" r:id="rId10"/>
    <sheet name="ENDEDELBENI-Baures" sheetId="17" r:id="rId11"/>
    <sheet name="ENDEDELBENI-BellaVista" sheetId="18" state="hidden" r:id="rId12"/>
    <sheet name="ENDEDELBENI-CachuelaEsperanza" sheetId="40" state="hidden" r:id="rId13"/>
    <sheet name="ENDE DELBENI- ELCarmen" sheetId="31" state="hidden" r:id="rId14"/>
    <sheet name="ENDEDELBENI-Exaltación" sheetId="32" state="hidden" r:id="rId15"/>
    <sheet name="ENDEDELBENI-Huacaraje" sheetId="23" r:id="rId16"/>
    <sheet name="ENDEDELBENI-Puerto Ustariz" sheetId="41" state="hidden" r:id="rId17"/>
    <sheet name="ENDEDELBENI-RosarioYata" sheetId="39" state="hidden" r:id="rId18"/>
    <sheet name="ENDEDELBENI-Guayaramerin" sheetId="45" state="hidden" r:id="rId19"/>
    <sheet name="SETAR-Bermejo" sheetId="24" state="hidden" r:id="rId20"/>
    <sheet name="SETAR-EntreRios" sheetId="26" state="hidden" r:id="rId21"/>
    <sheet name="ENDEDELBENI-GuayaramerinTH" sheetId="37" r:id="rId22"/>
    <sheet name="TOTAL ENDE" sheetId="29" r:id="rId23"/>
    <sheet name="TOTAL ENDE DELBENI" sheetId="30" r:id="rId24"/>
    <sheet name="TOTAL CRE SA" sheetId="28" r:id="rId25"/>
    <sheet name="ENDE GUARACACHI- SAN MATIAS" sheetId="27" r:id="rId26"/>
    <sheet name="TOTAL SA" sheetId="34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aintegrada3">[1]CODIGOS!$A$2:$B$59</definedName>
    <definedName name="_xlnm.Print_Area" localSheetId="20">'SETAR-EntreRios'!$Q$2:$AD$60</definedName>
    <definedName name="Baures01" localSheetId="14">[2]CODIGOS!$A$2:$B$15</definedName>
    <definedName name="Baures01">[3]CODIGOS!$A$2:$B$15</definedName>
    <definedName name="Bella_Vista01">[4]CODIGOS!$A$2:$B$15</definedName>
    <definedName name="Cachuela01">[5]CODIGOS!$A$2:$B$15</definedName>
    <definedName name="catagrCER">[6]Hoja2!$A$6:$B$24</definedName>
    <definedName name="categ_aintegrada" localSheetId="0">#REF!</definedName>
    <definedName name="categ_aintegrada" localSheetId="9">#REF!</definedName>
    <definedName name="categ_aintegrada" localSheetId="12">#REF!</definedName>
    <definedName name="categ_aintegrada" localSheetId="21">#REF!</definedName>
    <definedName name="categ_aintegrada" localSheetId="16">#REF!</definedName>
    <definedName name="categ_aintegrada" localSheetId="17">#REF!</definedName>
    <definedName name="categ_aintegrada">#REF!</definedName>
    <definedName name="categ_aintegrada2" localSheetId="0">#REF!</definedName>
    <definedName name="categ_aintegrada2" localSheetId="9">#REF!</definedName>
    <definedName name="categ_aintegrada2" localSheetId="12">#REF!</definedName>
    <definedName name="categ_aintegrada2" localSheetId="21">#REF!</definedName>
    <definedName name="categ_aintegrada2" localSheetId="16">#REF!</definedName>
    <definedName name="categ_aintegrada2" localSheetId="17">#REF!</definedName>
    <definedName name="categ_aintegrada2">#REF!</definedName>
    <definedName name="categ_delapaz" localSheetId="0">[7]CODIGOS!#REF!</definedName>
    <definedName name="categ_delapaz" localSheetId="9">[7]CODIGOS!#REF!</definedName>
    <definedName name="categ_delapaz" localSheetId="12">[7]CODIGOS!#REF!</definedName>
    <definedName name="categ_delapaz" localSheetId="21">[7]CODIGOS!#REF!</definedName>
    <definedName name="categ_delapaz" localSheetId="16">[7]CODIGOS!#REF!</definedName>
    <definedName name="categ_delapaz" localSheetId="17">[7]CODIGOS!#REF!</definedName>
    <definedName name="categ_delapaz">[7]CODIGOS!#REF!</definedName>
    <definedName name="categ_elpuente" localSheetId="20">[8]COD!$A$2:$B$9</definedName>
    <definedName name="categ_elpuente">[9]COD!$A$2:$B$9</definedName>
    <definedName name="categ_integrada" localSheetId="0">#REF!</definedName>
    <definedName name="categ_integrada" localSheetId="9">#REF!</definedName>
    <definedName name="categ_integrada" localSheetId="12">#REF!</definedName>
    <definedName name="categ_integrada" localSheetId="21">#REF!</definedName>
    <definedName name="categ_integrada" localSheetId="16">#REF!</definedName>
    <definedName name="categ_integrada" localSheetId="17">#REF!</definedName>
    <definedName name="categ_integrada">#REF!</definedName>
    <definedName name="categbermejo2" localSheetId="20">[10]COD!$A$2:$B$11</definedName>
    <definedName name="categbermejo2">[11]COD!$A$2:$B$11</definedName>
    <definedName name="categcer" localSheetId="0">#REF!</definedName>
    <definedName name="categcer" localSheetId="9">#REF!</definedName>
    <definedName name="categcer" localSheetId="12">#REF!</definedName>
    <definedName name="categcer" localSheetId="21">#REF!</definedName>
    <definedName name="categcer" localSheetId="16">#REF!</definedName>
    <definedName name="categcer" localSheetId="17">#REF!</definedName>
    <definedName name="categcer">#REF!</definedName>
    <definedName name="categcobija">[12]codigos!$A$2:$B$6</definedName>
    <definedName name="categcre" localSheetId="0">[13]CODIGOS!#REF!</definedName>
    <definedName name="categcre" localSheetId="1">[13]CODIGOS!#REF!</definedName>
    <definedName name="categcre" localSheetId="2">#REF!</definedName>
    <definedName name="categcre" localSheetId="3">[14]CODIGOS!#REF!</definedName>
    <definedName name="categcre" localSheetId="4">[15]CODIGOS!#REF!</definedName>
    <definedName name="categcre" localSheetId="5">[16]CODIGOS!#REF!</definedName>
    <definedName name="categcre" localSheetId="6">[17]CODIGOS!#REF!</definedName>
    <definedName name="categcre" localSheetId="9">[18]CODIGOS!#REF!</definedName>
    <definedName name="categcre" localSheetId="12">[18]CODIGOS!#REF!</definedName>
    <definedName name="categcre" localSheetId="21">[18]CODIGOS!#REF!</definedName>
    <definedName name="categcre" localSheetId="16">[18]CODIGOS!#REF!</definedName>
    <definedName name="categcre" localSheetId="17">[18]CODIGOS!#REF!</definedName>
    <definedName name="categcre">[18]CODIGOS!#REF!</definedName>
    <definedName name="categelectropaz" localSheetId="0">[7]CODIGOS!#REF!</definedName>
    <definedName name="categelectropaz" localSheetId="9">[7]CODIGOS!#REF!</definedName>
    <definedName name="categelectropaz" localSheetId="12">[7]CODIGOS!#REF!</definedName>
    <definedName name="categelectropaz" localSheetId="21">[7]CODIGOS!#REF!</definedName>
    <definedName name="categelectropaz" localSheetId="16">[7]CODIGOS!#REF!</definedName>
    <definedName name="categelectropaz" localSheetId="17">[7]CODIGOS!#REF!</definedName>
    <definedName name="categelectropaz">[7]CODIGOS!#REF!</definedName>
    <definedName name="categelfec">[19]CODIGOS!$A$10:$B$67</definedName>
    <definedName name="categmoxos" localSheetId="20">[20]CODIGOS!$A$2:$B$8</definedName>
    <definedName name="categmoxos">[21]CODIGOS!$A$2:$B$8</definedName>
    <definedName name="catendesim1" localSheetId="0">#REF!</definedName>
    <definedName name="catendesim1" localSheetId="9">#REF!</definedName>
    <definedName name="catendesim1" localSheetId="12">#REF!</definedName>
    <definedName name="catendesim1" localSheetId="21">#REF!</definedName>
    <definedName name="catendesim1" localSheetId="16">#REF!</definedName>
    <definedName name="catendesim1" localSheetId="17">#REF!</definedName>
    <definedName name="catendesim1" localSheetId="20">#REF!</definedName>
    <definedName name="catendesim1">#REF!</definedName>
    <definedName name="catendesim2" localSheetId="0">#REF!</definedName>
    <definedName name="catendesim2" localSheetId="9">#REF!</definedName>
    <definedName name="catendesim2" localSheetId="12">#REF!</definedName>
    <definedName name="catendesim2" localSheetId="21">#REF!</definedName>
    <definedName name="catendesim2" localSheetId="16">#REF!</definedName>
    <definedName name="catendesim2" localSheetId="17">#REF!</definedName>
    <definedName name="catendesim2" localSheetId="20">#REF!</definedName>
    <definedName name="catendesim2">#REF!</definedName>
    <definedName name="catendey" localSheetId="0">#REF!</definedName>
    <definedName name="catendey" localSheetId="13">#REF!</definedName>
    <definedName name="catendey" localSheetId="9">#REF!</definedName>
    <definedName name="catendey" localSheetId="10">#REF!</definedName>
    <definedName name="catendey" localSheetId="11">#REF!</definedName>
    <definedName name="catendey" localSheetId="12">#REF!</definedName>
    <definedName name="catendey" localSheetId="14">#REF!</definedName>
    <definedName name="catendey" localSheetId="21">#REF!</definedName>
    <definedName name="catendey" localSheetId="15">#REF!</definedName>
    <definedName name="catendey" localSheetId="16">#REF!</definedName>
    <definedName name="catendey" localSheetId="17">#REF!</definedName>
    <definedName name="catendey">#REF!</definedName>
    <definedName name="CATSETAR" localSheetId="20">[22]ENERO!$C$60:$D$68</definedName>
    <definedName name="CATSETAR">[23]ENERO!$C$60:$D$68</definedName>
    <definedName name="catsetarb" localSheetId="0">#REF!</definedName>
    <definedName name="catsetarb" localSheetId="9">#REF!</definedName>
    <definedName name="catsetarb" localSheetId="12">#REF!</definedName>
    <definedName name="catsetarb" localSheetId="21">#REF!</definedName>
    <definedName name="catsetarb" localSheetId="16">#REF!</definedName>
    <definedName name="catsetarb" localSheetId="17">#REF!</definedName>
    <definedName name="catsetarb" localSheetId="20">#REF!</definedName>
    <definedName name="catsetarb">#REF!</definedName>
    <definedName name="cer">[7]CODIGOS!$A$8:$B$13</definedName>
    <definedName name="cer_18">[7]CODIGOS!$A$1:$B$7</definedName>
    <definedName name="charagua" localSheetId="0">'[13]CODIGOS 2'!$A$2:$B$73</definedName>
    <definedName name="charagua" localSheetId="1">'[13]CODIGOS 2'!$A$2:$B$73</definedName>
    <definedName name="charagua" localSheetId="3">#REF!</definedName>
    <definedName name="charagua" localSheetId="4">#REF!</definedName>
    <definedName name="charagua" localSheetId="5">#REF!</definedName>
    <definedName name="charagua" localSheetId="6">#REF!</definedName>
    <definedName name="charagua">'[18]CODIGOS 2'!$A$2:$B$73</definedName>
    <definedName name="charagua2">[1]CODIGOS!$A$2:$B$72</definedName>
    <definedName name="chiquitos2">[24]CODIGOS!$A$2:$B$72</definedName>
    <definedName name="Cosep1" localSheetId="0">[7]CODIGOS!#REF!</definedName>
    <definedName name="Cosep1" localSheetId="9">[7]CODIGOS!#REF!</definedName>
    <definedName name="Cosep1" localSheetId="12">[7]CODIGOS!#REF!</definedName>
    <definedName name="Cosep1" localSheetId="21">[7]CODIGOS!#REF!</definedName>
    <definedName name="Cosep1" localSheetId="16">[7]CODIGOS!#REF!</definedName>
    <definedName name="Cosep1" localSheetId="17">[7]CODIGOS!#REF!</definedName>
    <definedName name="Cosep1">[7]CODIGOS!#REF!</definedName>
    <definedName name="delapaz_1" localSheetId="0">[7]CODIGOS!#REF!</definedName>
    <definedName name="delapaz_1" localSheetId="9">[7]CODIGOS!#REF!</definedName>
    <definedName name="delapaz_1" localSheetId="12">[7]CODIGOS!#REF!</definedName>
    <definedName name="delapaz_1" localSheetId="21">[7]CODIGOS!#REF!</definedName>
    <definedName name="delapaz_1" localSheetId="16">[7]CODIGOS!#REF!</definedName>
    <definedName name="delapaz_1" localSheetId="17">[7]CODIGOS!#REF!</definedName>
    <definedName name="delapaz_1">[7]CODIGOS!#REF!</definedName>
    <definedName name="delapaz_2" localSheetId="0">[7]CODIGOS!#REF!</definedName>
    <definedName name="delapaz_2" localSheetId="9">[7]CODIGOS!#REF!</definedName>
    <definedName name="delapaz_2" localSheetId="12">[7]CODIGOS!#REF!</definedName>
    <definedName name="delapaz_2" localSheetId="21">[7]CODIGOS!#REF!</definedName>
    <definedName name="delapaz_2" localSheetId="16">[7]CODIGOS!#REF!</definedName>
    <definedName name="delapaz_2" localSheetId="17">[7]CODIGOS!#REF!</definedName>
    <definedName name="delapaz_2">[7]CODIGOS!#REF!</definedName>
    <definedName name="delapaz_3" localSheetId="0">[7]CODIGOS!#REF!</definedName>
    <definedName name="delapaz_3" localSheetId="9">[7]CODIGOS!#REF!</definedName>
    <definedName name="delapaz_3" localSheetId="12">[7]CODIGOS!#REF!</definedName>
    <definedName name="delapaz_3" localSheetId="21">[7]CODIGOS!#REF!</definedName>
    <definedName name="delapaz_3" localSheetId="16">[7]CODIGOS!#REF!</definedName>
    <definedName name="delapaz_3" localSheetId="17">[7]CODIGOS!#REF!</definedName>
    <definedName name="delapaz_3">[7]CODIGOS!#REF!</definedName>
    <definedName name="delapaz_4" localSheetId="0">[7]CODIGOS!#REF!</definedName>
    <definedName name="delapaz_4" localSheetId="9">[7]CODIGOS!#REF!</definedName>
    <definedName name="delapaz_4" localSheetId="12">[7]CODIGOS!#REF!</definedName>
    <definedName name="delapaz_4" localSheetId="21">[7]CODIGOS!#REF!</definedName>
    <definedName name="delapaz_4" localSheetId="16">[7]CODIGOS!#REF!</definedName>
    <definedName name="delapaz_4" localSheetId="17">[7]CODIGOS!#REF!</definedName>
    <definedName name="delapaz_4">[7]CODIGOS!#REF!</definedName>
    <definedName name="delapaz_5" localSheetId="0">[7]CODIGOS!#REF!</definedName>
    <definedName name="delapaz_5" localSheetId="9">[7]CODIGOS!#REF!</definedName>
    <definedName name="delapaz_5" localSheetId="12">[7]CODIGOS!#REF!</definedName>
    <definedName name="delapaz_5" localSheetId="21">[7]CODIGOS!#REF!</definedName>
    <definedName name="delapaz_5" localSheetId="16">[7]CODIGOS!#REF!</definedName>
    <definedName name="delapaz_5" localSheetId="17">[7]CODIGOS!#REF!</definedName>
    <definedName name="delapaz_5">[7]CODIGOS!#REF!</definedName>
    <definedName name="delapaz_6" localSheetId="0">[7]CODIGOS!#REF!</definedName>
    <definedName name="delapaz_6" localSheetId="9">[7]CODIGOS!#REF!</definedName>
    <definedName name="delapaz_6" localSheetId="12">[7]CODIGOS!#REF!</definedName>
    <definedName name="delapaz_6" localSheetId="21">[7]CODIGOS!#REF!</definedName>
    <definedName name="delapaz_6" localSheetId="16">[7]CODIGOS!#REF!</definedName>
    <definedName name="delapaz_6" localSheetId="17">[7]CODIGOS!#REF!</definedName>
    <definedName name="delapaz_6">[7]CODIGOS!#REF!</definedName>
    <definedName name="delapaz_anu" localSheetId="0">[7]CODIGOS!#REF!</definedName>
    <definedName name="delapaz_anu" localSheetId="9">[7]CODIGOS!#REF!</definedName>
    <definedName name="delapaz_anu" localSheetId="12">[7]CODIGOS!#REF!</definedName>
    <definedName name="delapaz_anu" localSheetId="21">[7]CODIGOS!#REF!</definedName>
    <definedName name="delapaz_anu" localSheetId="16">[7]CODIGOS!#REF!</definedName>
    <definedName name="delapaz_anu" localSheetId="17">[7]CODIGOS!#REF!</definedName>
    <definedName name="delapaz_anu">[7]CODIGOS!#REF!</definedName>
    <definedName name="delapaz1" localSheetId="0">[7]CODIGOS!#REF!</definedName>
    <definedName name="delapaz1" localSheetId="9">[7]CODIGOS!#REF!</definedName>
    <definedName name="delapaz1" localSheetId="12">[7]CODIGOS!#REF!</definedName>
    <definedName name="delapaz1" localSheetId="21">[7]CODIGOS!#REF!</definedName>
    <definedName name="delapaz1" localSheetId="16">[7]CODIGOS!#REF!</definedName>
    <definedName name="delapaz1" localSheetId="17">[7]CODIGOS!#REF!</definedName>
    <definedName name="delapaz1">[7]CODIGOS!#REF!</definedName>
    <definedName name="El_Carmen">[25]CODIGOS!$A$2:$B$14</definedName>
    <definedName name="el_sena2">[26]COD!$A$2:$B$8</definedName>
    <definedName name="espino">'[27]CODIGOS 2'!$A$2:$B$71</definedName>
    <definedName name="germanbusch">[14]CODIGOS!$A$2:$B$72</definedName>
    <definedName name="germanbusch2">[14]CODIGOS!$A$2:$B$72</definedName>
    <definedName name="guayaramerin" localSheetId="18">[28]codigos!$A$18:$B$36</definedName>
    <definedName name="guayaramerin" localSheetId="16">[29]codigos!$A$17:$B$23</definedName>
    <definedName name="guayaramerin">[30]codigos!$A$17:$B$23</definedName>
    <definedName name="Huacaraje01" localSheetId="15">[31]CODIGOS!$A$2:$B$21</definedName>
    <definedName name="Huacaraje01">[32]CODIGOS!$A$2:$B$15</definedName>
    <definedName name="IVA">[33]MAYO!$B$2</definedName>
    <definedName name="larecaja" localSheetId="0">[7]CODIGOS!#REF!</definedName>
    <definedName name="larecaja" localSheetId="9">[7]CODIGOS!#REF!</definedName>
    <definedName name="larecaja" localSheetId="12">[7]CODIGOS!#REF!</definedName>
    <definedName name="larecaja" localSheetId="21">[7]CODIGOS!#REF!</definedName>
    <definedName name="larecaja" localSheetId="16">[7]CODIGOS!#REF!</definedName>
    <definedName name="larecaja" localSheetId="17">[7]CODIGOS!#REF!</definedName>
    <definedName name="larecaja">[7]CODIGOS!#REF!</definedName>
    <definedName name="larecaja2" localSheetId="0">[7]CODIGOS!#REF!</definedName>
    <definedName name="larecaja2" localSheetId="9">[7]CODIGOS!#REF!</definedName>
    <definedName name="larecaja2" localSheetId="12">[7]CODIGOS!#REF!</definedName>
    <definedName name="larecaja2" localSheetId="21">[7]CODIGOS!#REF!</definedName>
    <definedName name="larecaja2" localSheetId="16">[7]CODIGOS!#REF!</definedName>
    <definedName name="larecaja2" localSheetId="17">[7]CODIGOS!#REF!</definedName>
    <definedName name="larecaja2">[7]CODIGOS!#REF!</definedName>
    <definedName name="larecaja3" localSheetId="0">[7]CODIGOS!#REF!</definedName>
    <definedName name="larecaja3" localSheetId="9">[7]CODIGOS!#REF!</definedName>
    <definedName name="larecaja3" localSheetId="12">[7]CODIGOS!#REF!</definedName>
    <definedName name="larecaja3" localSheetId="21">[7]CODIGOS!#REF!</definedName>
    <definedName name="larecaja3" localSheetId="16">[7]CODIGOS!#REF!</definedName>
    <definedName name="larecaja3" localSheetId="17">[7]CODIGOS!#REF!</definedName>
    <definedName name="larecaja3">[7]CODIGOS!#REF!</definedName>
    <definedName name="lasmisiones" localSheetId="5">[16]CODIGOS!$A$2:$B$65</definedName>
    <definedName name="lasmisiones" localSheetId="6">[17]CODIGOS!$A$2:$B$65</definedName>
    <definedName name="lasmisiones">[15]CODIGOS!$A$2:$B$65</definedName>
    <definedName name="riberalta1" localSheetId="0">[7]CODIGOS!#REF!</definedName>
    <definedName name="riberalta1" localSheetId="9">[7]CODIGOS!#REF!</definedName>
    <definedName name="riberalta1" localSheetId="12">[7]CODIGOS!#REF!</definedName>
    <definedName name="riberalta1" localSheetId="21">[7]CODIGOS!#REF!</definedName>
    <definedName name="riberalta1" localSheetId="16">[7]CODIGOS!#REF!</definedName>
    <definedName name="riberalta1" localSheetId="17">[7]CODIGOS!#REF!</definedName>
    <definedName name="riberalta1">[7]CODIGOS!#REF!</definedName>
    <definedName name="setar_er">[34]COD!$A$2:$B$9</definedName>
    <definedName name="yucumo" localSheetId="0">#REF!</definedName>
    <definedName name="yucumo" localSheetId="13">#REF!</definedName>
    <definedName name="yucumo" localSheetId="9">#REF!</definedName>
    <definedName name="yucumo" localSheetId="10">#REF!</definedName>
    <definedName name="yucumo" localSheetId="11">#REF!</definedName>
    <definedName name="yucumo" localSheetId="12">#REF!</definedName>
    <definedName name="yucumo" localSheetId="14">#REF!</definedName>
    <definedName name="yucumo" localSheetId="21">#REF!</definedName>
    <definedName name="yucumo" localSheetId="15">#REF!</definedName>
    <definedName name="yucumo" localSheetId="16">#REF!</definedName>
    <definedName name="yucumo" localSheetId="17">#REF!</definedName>
    <definedName name="yucumo">#REF!</definedName>
  </definedNames>
  <calcPr calcId="145621"/>
</workbook>
</file>

<file path=xl/calcChain.xml><?xml version="1.0" encoding="utf-8"?>
<calcChain xmlns="http://schemas.openxmlformats.org/spreadsheetml/2006/main">
  <c r="D33" i="27" l="1"/>
  <c r="E33" i="27"/>
  <c r="F33" i="27"/>
  <c r="G33" i="27"/>
  <c r="H33" i="27"/>
  <c r="I33" i="27"/>
  <c r="J33" i="27"/>
  <c r="K33" i="27"/>
  <c r="L33" i="27"/>
  <c r="M33" i="27"/>
  <c r="N33" i="27"/>
  <c r="D34" i="27"/>
  <c r="E34" i="27"/>
  <c r="F34" i="27"/>
  <c r="G34" i="27"/>
  <c r="H34" i="27"/>
  <c r="I34" i="27"/>
  <c r="J34" i="27"/>
  <c r="K34" i="27"/>
  <c r="L34" i="27"/>
  <c r="M34" i="27"/>
  <c r="N34" i="27"/>
  <c r="D35" i="27"/>
  <c r="E35" i="27"/>
  <c r="F35" i="27"/>
  <c r="G35" i="27"/>
  <c r="H35" i="27"/>
  <c r="I35" i="27"/>
  <c r="J35" i="27"/>
  <c r="K35" i="27"/>
  <c r="L35" i="27"/>
  <c r="M35" i="27"/>
  <c r="N35" i="27"/>
  <c r="D36" i="27"/>
  <c r="E36" i="27"/>
  <c r="F36" i="27"/>
  <c r="G36" i="27"/>
  <c r="H36" i="27"/>
  <c r="I36" i="27"/>
  <c r="J36" i="27"/>
  <c r="K36" i="27"/>
  <c r="L36" i="27"/>
  <c r="M36" i="27"/>
  <c r="N36" i="27"/>
  <c r="D37" i="27"/>
  <c r="E37" i="27"/>
  <c r="F37" i="27"/>
  <c r="G37" i="27"/>
  <c r="H37" i="27"/>
  <c r="I37" i="27"/>
  <c r="J37" i="27"/>
  <c r="K37" i="27"/>
  <c r="L37" i="27"/>
  <c r="M37" i="27"/>
  <c r="N37" i="27"/>
  <c r="D38" i="27"/>
  <c r="E38" i="27"/>
  <c r="F38" i="27"/>
  <c r="G38" i="27"/>
  <c r="H38" i="27"/>
  <c r="I38" i="27"/>
  <c r="J38" i="27"/>
  <c r="K38" i="27"/>
  <c r="L38" i="27"/>
  <c r="M38" i="27"/>
  <c r="N38" i="27"/>
  <c r="D21" i="27"/>
  <c r="E21" i="27"/>
  <c r="F21" i="27"/>
  <c r="G21" i="27"/>
  <c r="H21" i="27"/>
  <c r="I21" i="27"/>
  <c r="J21" i="27"/>
  <c r="K21" i="27"/>
  <c r="L21" i="27"/>
  <c r="M21" i="27"/>
  <c r="N21" i="27"/>
  <c r="D22" i="27"/>
  <c r="E22" i="27"/>
  <c r="F22" i="27"/>
  <c r="G22" i="27"/>
  <c r="H22" i="27"/>
  <c r="I22" i="27"/>
  <c r="J22" i="27"/>
  <c r="K22" i="27"/>
  <c r="L22" i="27"/>
  <c r="M22" i="27"/>
  <c r="N22" i="27"/>
  <c r="D23" i="27"/>
  <c r="E23" i="27"/>
  <c r="F23" i="27"/>
  <c r="G23" i="27"/>
  <c r="H23" i="27"/>
  <c r="I23" i="27"/>
  <c r="J23" i="27"/>
  <c r="K23" i="27"/>
  <c r="L23" i="27"/>
  <c r="M23" i="27"/>
  <c r="N23" i="27"/>
  <c r="D24" i="27"/>
  <c r="E24" i="27"/>
  <c r="F24" i="27"/>
  <c r="G24" i="27"/>
  <c r="H24" i="27"/>
  <c r="I24" i="27"/>
  <c r="J24" i="27"/>
  <c r="K24" i="27"/>
  <c r="L24" i="27"/>
  <c r="M24" i="27"/>
  <c r="N24" i="27"/>
  <c r="D25" i="27"/>
  <c r="E25" i="27"/>
  <c r="F25" i="27"/>
  <c r="G25" i="27"/>
  <c r="H25" i="27"/>
  <c r="I25" i="27"/>
  <c r="J25" i="27"/>
  <c r="K25" i="27"/>
  <c r="L25" i="27"/>
  <c r="M25" i="27"/>
  <c r="N25" i="27"/>
  <c r="D26" i="27"/>
  <c r="E26" i="27"/>
  <c r="F26" i="27"/>
  <c r="G26" i="27"/>
  <c r="H26" i="27"/>
  <c r="I26" i="27"/>
  <c r="J26" i="27"/>
  <c r="K26" i="27"/>
  <c r="L26" i="27"/>
  <c r="M26" i="27"/>
  <c r="N26" i="27"/>
  <c r="D10" i="27"/>
  <c r="E10" i="27"/>
  <c r="F10" i="27"/>
  <c r="G10" i="27"/>
  <c r="H10" i="27"/>
  <c r="I10" i="27"/>
  <c r="J10" i="27"/>
  <c r="K10" i="27"/>
  <c r="L10" i="27"/>
  <c r="M10" i="27"/>
  <c r="N10" i="27"/>
  <c r="D11" i="27"/>
  <c r="E11" i="27"/>
  <c r="F11" i="27"/>
  <c r="G11" i="27"/>
  <c r="H11" i="27"/>
  <c r="I11" i="27"/>
  <c r="J11" i="27"/>
  <c r="K11" i="27"/>
  <c r="L11" i="27"/>
  <c r="M11" i="27"/>
  <c r="N11" i="27"/>
  <c r="D12" i="27"/>
  <c r="E12" i="27"/>
  <c r="F12" i="27"/>
  <c r="G12" i="27"/>
  <c r="H12" i="27"/>
  <c r="I12" i="27"/>
  <c r="J12" i="27"/>
  <c r="K12" i="27"/>
  <c r="L12" i="27"/>
  <c r="M12" i="27"/>
  <c r="N12" i="27"/>
  <c r="D13" i="27"/>
  <c r="E13" i="27"/>
  <c r="F13" i="27"/>
  <c r="G13" i="27"/>
  <c r="H13" i="27"/>
  <c r="I13" i="27"/>
  <c r="J13" i="27"/>
  <c r="K13" i="27"/>
  <c r="L13" i="27"/>
  <c r="M13" i="27"/>
  <c r="N13" i="27"/>
  <c r="D14" i="27"/>
  <c r="E14" i="27"/>
  <c r="F14" i="27"/>
  <c r="G14" i="27"/>
  <c r="H14" i="27"/>
  <c r="I14" i="27"/>
  <c r="J14" i="27"/>
  <c r="K14" i="27"/>
  <c r="L14" i="27"/>
  <c r="M14" i="27"/>
  <c r="N14" i="27"/>
  <c r="D15" i="27"/>
  <c r="E15" i="27"/>
  <c r="F15" i="27"/>
  <c r="G15" i="27"/>
  <c r="H15" i="27"/>
  <c r="I15" i="27"/>
  <c r="J15" i="27"/>
  <c r="K15" i="27"/>
  <c r="L15" i="27"/>
  <c r="M15" i="27"/>
  <c r="N15" i="27"/>
  <c r="D32" i="37"/>
  <c r="E32" i="37"/>
  <c r="F32" i="37"/>
  <c r="G32" i="37"/>
  <c r="H32" i="37"/>
  <c r="I32" i="37"/>
  <c r="J32" i="37"/>
  <c r="K32" i="37"/>
  <c r="L32" i="37"/>
  <c r="M32" i="37"/>
  <c r="N32" i="37"/>
  <c r="D33" i="37"/>
  <c r="E33" i="37"/>
  <c r="F33" i="37"/>
  <c r="G33" i="37"/>
  <c r="H33" i="37"/>
  <c r="I33" i="37"/>
  <c r="J33" i="37"/>
  <c r="K33" i="37"/>
  <c r="L33" i="37"/>
  <c r="M33" i="37"/>
  <c r="N33" i="37"/>
  <c r="D34" i="37"/>
  <c r="E34" i="37"/>
  <c r="F34" i="37"/>
  <c r="G34" i="37"/>
  <c r="H34" i="37"/>
  <c r="I34" i="37"/>
  <c r="J34" i="37"/>
  <c r="K34" i="37"/>
  <c r="L34" i="37"/>
  <c r="M34" i="37"/>
  <c r="N34" i="37"/>
  <c r="D35" i="37"/>
  <c r="E35" i="37"/>
  <c r="F35" i="37"/>
  <c r="G35" i="37"/>
  <c r="H35" i="37"/>
  <c r="I35" i="37"/>
  <c r="J35" i="37"/>
  <c r="K35" i="37"/>
  <c r="L35" i="37"/>
  <c r="M35" i="37"/>
  <c r="N35" i="37"/>
  <c r="D36" i="37"/>
  <c r="E36" i="37"/>
  <c r="F36" i="37"/>
  <c r="G36" i="37"/>
  <c r="H36" i="37"/>
  <c r="I36" i="37"/>
  <c r="J36" i="37"/>
  <c r="K36" i="37"/>
  <c r="L36" i="37"/>
  <c r="M36" i="37"/>
  <c r="N36" i="37"/>
  <c r="D37" i="37"/>
  <c r="E37" i="37"/>
  <c r="F37" i="37"/>
  <c r="G37" i="37"/>
  <c r="H37" i="37"/>
  <c r="I37" i="37"/>
  <c r="J37" i="37"/>
  <c r="K37" i="37"/>
  <c r="L37" i="37"/>
  <c r="M37" i="37"/>
  <c r="N37" i="37"/>
  <c r="D21" i="37"/>
  <c r="E21" i="37"/>
  <c r="F21" i="37"/>
  <c r="G21" i="37"/>
  <c r="H21" i="37"/>
  <c r="I21" i="37"/>
  <c r="J21" i="37"/>
  <c r="K21" i="37"/>
  <c r="L21" i="37"/>
  <c r="M21" i="37"/>
  <c r="N21" i="37"/>
  <c r="D22" i="37"/>
  <c r="E22" i="37"/>
  <c r="F22" i="37"/>
  <c r="G22" i="37"/>
  <c r="H22" i="37"/>
  <c r="I22" i="37"/>
  <c r="J22" i="37"/>
  <c r="K22" i="37"/>
  <c r="L22" i="37"/>
  <c r="M22" i="37"/>
  <c r="N22" i="37"/>
  <c r="D23" i="37"/>
  <c r="E23" i="37"/>
  <c r="F23" i="37"/>
  <c r="G23" i="37"/>
  <c r="H23" i="37"/>
  <c r="I23" i="37"/>
  <c r="J23" i="37"/>
  <c r="K23" i="37"/>
  <c r="L23" i="37"/>
  <c r="M23" i="37"/>
  <c r="N23" i="37"/>
  <c r="D24" i="37"/>
  <c r="E24" i="37"/>
  <c r="F24" i="37"/>
  <c r="G24" i="37"/>
  <c r="H24" i="37"/>
  <c r="I24" i="37"/>
  <c r="J24" i="37"/>
  <c r="K24" i="37"/>
  <c r="L24" i="37"/>
  <c r="M24" i="37"/>
  <c r="N24" i="37"/>
  <c r="D25" i="37"/>
  <c r="E25" i="37"/>
  <c r="F25" i="37"/>
  <c r="G25" i="37"/>
  <c r="H25" i="37"/>
  <c r="I25" i="37"/>
  <c r="J25" i="37"/>
  <c r="K25" i="37"/>
  <c r="L25" i="37"/>
  <c r="M25" i="37"/>
  <c r="N25" i="37"/>
  <c r="D26" i="37"/>
  <c r="E26" i="37"/>
  <c r="F26" i="37"/>
  <c r="G26" i="37"/>
  <c r="H26" i="37"/>
  <c r="I26" i="37"/>
  <c r="J26" i="37"/>
  <c r="K26" i="37"/>
  <c r="L26" i="37"/>
  <c r="M26" i="37"/>
  <c r="N26" i="37"/>
  <c r="D10" i="37"/>
  <c r="E10" i="37"/>
  <c r="E15" i="37" s="1"/>
  <c r="F10" i="37"/>
  <c r="G10" i="37"/>
  <c r="G15" i="37" s="1"/>
  <c r="H10" i="37"/>
  <c r="I10" i="37"/>
  <c r="I15" i="37" s="1"/>
  <c r="J10" i="37"/>
  <c r="K10" i="37"/>
  <c r="K15" i="37" s="1"/>
  <c r="L10" i="37"/>
  <c r="M10" i="37"/>
  <c r="M15" i="37" s="1"/>
  <c r="N10" i="37"/>
  <c r="D11" i="37"/>
  <c r="E11" i="37"/>
  <c r="F11" i="37"/>
  <c r="G11" i="37"/>
  <c r="H11" i="37"/>
  <c r="I11" i="37"/>
  <c r="J11" i="37"/>
  <c r="K11" i="37"/>
  <c r="L11" i="37"/>
  <c r="M11" i="37"/>
  <c r="N11" i="37"/>
  <c r="D12" i="37"/>
  <c r="E12" i="37"/>
  <c r="F12" i="37"/>
  <c r="G12" i="37"/>
  <c r="H12" i="37"/>
  <c r="I12" i="37"/>
  <c r="J12" i="37"/>
  <c r="K12" i="37"/>
  <c r="L12" i="37"/>
  <c r="M12" i="37"/>
  <c r="N12" i="37"/>
  <c r="D13" i="37"/>
  <c r="E13" i="37"/>
  <c r="F13" i="37"/>
  <c r="G13" i="37"/>
  <c r="H13" i="37"/>
  <c r="I13" i="37"/>
  <c r="J13" i="37"/>
  <c r="K13" i="37"/>
  <c r="L13" i="37"/>
  <c r="M13" i="37"/>
  <c r="N13" i="37"/>
  <c r="D14" i="37"/>
  <c r="E14" i="37"/>
  <c r="F14" i="37"/>
  <c r="G14" i="37"/>
  <c r="H14" i="37"/>
  <c r="I14" i="37"/>
  <c r="J14" i="37"/>
  <c r="K14" i="37"/>
  <c r="L14" i="37"/>
  <c r="M14" i="37"/>
  <c r="N14" i="37"/>
  <c r="D15" i="37"/>
  <c r="F15" i="37"/>
  <c r="H15" i="37"/>
  <c r="J15" i="37"/>
  <c r="L15" i="37"/>
  <c r="N15" i="37"/>
  <c r="D32" i="44" l="1"/>
  <c r="E32" i="44"/>
  <c r="F32" i="44"/>
  <c r="G32" i="44"/>
  <c r="H32" i="44"/>
  <c r="I32" i="44"/>
  <c r="J32" i="44"/>
  <c r="K32" i="44"/>
  <c r="D33" i="44"/>
  <c r="E33" i="44"/>
  <c r="F33" i="44"/>
  <c r="G33" i="44"/>
  <c r="H33" i="44"/>
  <c r="I33" i="44"/>
  <c r="J33" i="44"/>
  <c r="K33" i="44"/>
  <c r="D34" i="44"/>
  <c r="E34" i="44"/>
  <c r="F34" i="44"/>
  <c r="G34" i="44"/>
  <c r="H34" i="44"/>
  <c r="I34" i="44"/>
  <c r="J34" i="44"/>
  <c r="K34" i="44"/>
  <c r="D35" i="44"/>
  <c r="E35" i="44"/>
  <c r="F35" i="44"/>
  <c r="G35" i="44"/>
  <c r="H35" i="44"/>
  <c r="I35" i="44"/>
  <c r="J35" i="44"/>
  <c r="K35" i="44"/>
  <c r="D36" i="44"/>
  <c r="E36" i="44"/>
  <c r="F36" i="44"/>
  <c r="G36" i="44"/>
  <c r="H36" i="44"/>
  <c r="I36" i="44"/>
  <c r="J36" i="44"/>
  <c r="K36" i="44"/>
  <c r="D37" i="44"/>
  <c r="E37" i="44"/>
  <c r="F37" i="44"/>
  <c r="G37" i="44"/>
  <c r="H37" i="44"/>
  <c r="I37" i="44"/>
  <c r="J37" i="44"/>
  <c r="K37" i="44"/>
  <c r="D21" i="44"/>
  <c r="E21" i="44"/>
  <c r="F21" i="44"/>
  <c r="G21" i="44"/>
  <c r="H21" i="44"/>
  <c r="I21" i="44"/>
  <c r="D22" i="44"/>
  <c r="E22" i="44"/>
  <c r="F22" i="44"/>
  <c r="G22" i="44"/>
  <c r="H22" i="44"/>
  <c r="I22" i="44"/>
  <c r="D23" i="44"/>
  <c r="E23" i="44"/>
  <c r="F23" i="44"/>
  <c r="G23" i="44"/>
  <c r="H23" i="44"/>
  <c r="I23" i="44"/>
  <c r="D24" i="44"/>
  <c r="E24" i="44"/>
  <c r="F24" i="44"/>
  <c r="G24" i="44"/>
  <c r="H24" i="44"/>
  <c r="I24" i="44"/>
  <c r="D25" i="44"/>
  <c r="E25" i="44"/>
  <c r="F25" i="44"/>
  <c r="G25" i="44"/>
  <c r="H25" i="44"/>
  <c r="I25" i="44"/>
  <c r="D26" i="44"/>
  <c r="E26" i="44"/>
  <c r="F26" i="44"/>
  <c r="G26" i="44"/>
  <c r="H26" i="44"/>
  <c r="I26" i="44"/>
  <c r="D10" i="44"/>
  <c r="E10" i="44"/>
  <c r="F10" i="44"/>
  <c r="G10" i="44"/>
  <c r="H10" i="44"/>
  <c r="I10" i="44"/>
  <c r="D11" i="44"/>
  <c r="E11" i="44"/>
  <c r="F11" i="44"/>
  <c r="G11" i="44"/>
  <c r="H11" i="44"/>
  <c r="I11" i="44"/>
  <c r="D12" i="44"/>
  <c r="E12" i="44"/>
  <c r="F12" i="44"/>
  <c r="G12" i="44"/>
  <c r="H12" i="44"/>
  <c r="I12" i="44"/>
  <c r="D13" i="44"/>
  <c r="E13" i="44"/>
  <c r="F13" i="44"/>
  <c r="G13" i="44"/>
  <c r="H13" i="44"/>
  <c r="I13" i="44"/>
  <c r="D14" i="44"/>
  <c r="E14" i="44"/>
  <c r="F14" i="44"/>
  <c r="G14" i="44"/>
  <c r="H14" i="44"/>
  <c r="I14" i="44"/>
  <c r="D15" i="44"/>
  <c r="E15" i="44"/>
  <c r="F15" i="44"/>
  <c r="G15" i="44"/>
  <c r="H15" i="44"/>
  <c r="I15" i="44"/>
  <c r="D34" i="13"/>
  <c r="E34" i="13"/>
  <c r="F34" i="13"/>
  <c r="G34" i="13"/>
  <c r="H34" i="13"/>
  <c r="I34" i="13"/>
  <c r="D35" i="13"/>
  <c r="E35" i="13"/>
  <c r="F35" i="13"/>
  <c r="G35" i="13"/>
  <c r="H35" i="13"/>
  <c r="I35" i="13"/>
  <c r="D36" i="13"/>
  <c r="E36" i="13"/>
  <c r="F36" i="13"/>
  <c r="G36" i="13"/>
  <c r="H36" i="13"/>
  <c r="I36" i="13"/>
  <c r="D37" i="13"/>
  <c r="E37" i="13"/>
  <c r="F37" i="13"/>
  <c r="G37" i="13"/>
  <c r="H37" i="13"/>
  <c r="I37" i="13"/>
  <c r="D38" i="13"/>
  <c r="E38" i="13"/>
  <c r="F38" i="13"/>
  <c r="G38" i="13"/>
  <c r="H38" i="13"/>
  <c r="I38" i="13"/>
  <c r="D40" i="13"/>
  <c r="E40" i="13"/>
  <c r="F40" i="13"/>
  <c r="G40" i="13"/>
  <c r="H40" i="13"/>
  <c r="I40" i="13"/>
  <c r="D22" i="13"/>
  <c r="E22" i="13"/>
  <c r="F22" i="13"/>
  <c r="G22" i="13"/>
  <c r="H22" i="13"/>
  <c r="I22" i="13"/>
  <c r="D23" i="13"/>
  <c r="E23" i="13"/>
  <c r="F23" i="13"/>
  <c r="G23" i="13"/>
  <c r="H23" i="13"/>
  <c r="I23" i="13"/>
  <c r="D24" i="13"/>
  <c r="E24" i="13"/>
  <c r="F24" i="13"/>
  <c r="G24" i="13"/>
  <c r="H24" i="13"/>
  <c r="I24" i="13"/>
  <c r="D25" i="13"/>
  <c r="E25" i="13"/>
  <c r="F25" i="13"/>
  <c r="G25" i="13"/>
  <c r="H25" i="13"/>
  <c r="I25" i="13"/>
  <c r="D26" i="13"/>
  <c r="E26" i="13"/>
  <c r="F26" i="13"/>
  <c r="G26" i="13"/>
  <c r="H26" i="13"/>
  <c r="I26" i="13"/>
  <c r="D28" i="13"/>
  <c r="E28" i="13"/>
  <c r="F28" i="13"/>
  <c r="G28" i="13"/>
  <c r="H28" i="13"/>
  <c r="I28" i="13"/>
  <c r="D10" i="13"/>
  <c r="E10" i="13"/>
  <c r="E16" i="13" s="1"/>
  <c r="F10" i="13"/>
  <c r="G10" i="13"/>
  <c r="G16" i="13" s="1"/>
  <c r="H10" i="13"/>
  <c r="I10" i="13"/>
  <c r="I16" i="13" s="1"/>
  <c r="J10" i="13"/>
  <c r="D11" i="13"/>
  <c r="E11" i="13"/>
  <c r="F11" i="13"/>
  <c r="G11" i="13"/>
  <c r="H11" i="13"/>
  <c r="I11" i="13"/>
  <c r="J11" i="13"/>
  <c r="D12" i="13"/>
  <c r="E12" i="13"/>
  <c r="F12" i="13"/>
  <c r="G12" i="13"/>
  <c r="H12" i="13"/>
  <c r="I12" i="13"/>
  <c r="J12" i="13"/>
  <c r="D13" i="13"/>
  <c r="E13" i="13"/>
  <c r="F13" i="13"/>
  <c r="G13" i="13"/>
  <c r="H13" i="13"/>
  <c r="I13" i="13"/>
  <c r="J13" i="13"/>
  <c r="D14" i="13"/>
  <c r="E14" i="13"/>
  <c r="F14" i="13"/>
  <c r="G14" i="13"/>
  <c r="H14" i="13"/>
  <c r="I14" i="13"/>
  <c r="J14" i="13"/>
  <c r="D16" i="13"/>
  <c r="F16" i="13"/>
  <c r="H16" i="13"/>
  <c r="J16" i="13"/>
  <c r="D32" i="12"/>
  <c r="E32" i="12"/>
  <c r="F32" i="12"/>
  <c r="G32" i="12"/>
  <c r="H32" i="12"/>
  <c r="I32" i="12"/>
  <c r="D33" i="12"/>
  <c r="E33" i="12"/>
  <c r="F33" i="12"/>
  <c r="G33" i="12"/>
  <c r="H33" i="12"/>
  <c r="I33" i="12"/>
  <c r="D34" i="12"/>
  <c r="E34" i="12"/>
  <c r="F34" i="12"/>
  <c r="G34" i="12"/>
  <c r="H34" i="12"/>
  <c r="I34" i="12"/>
  <c r="D35" i="12"/>
  <c r="E35" i="12"/>
  <c r="F35" i="12"/>
  <c r="G35" i="12"/>
  <c r="H35" i="12"/>
  <c r="I35" i="12"/>
  <c r="D36" i="12"/>
  <c r="E36" i="12"/>
  <c r="F36" i="12"/>
  <c r="G36" i="12"/>
  <c r="H36" i="12"/>
  <c r="I36" i="12"/>
  <c r="D37" i="12"/>
  <c r="E37" i="12"/>
  <c r="F37" i="12"/>
  <c r="G37" i="12"/>
  <c r="H37" i="12"/>
  <c r="I37" i="12"/>
  <c r="D21" i="12"/>
  <c r="E21" i="12"/>
  <c r="F21" i="12"/>
  <c r="G21" i="12"/>
  <c r="H21" i="12"/>
  <c r="I21" i="12"/>
  <c r="D22" i="12"/>
  <c r="E22" i="12"/>
  <c r="F22" i="12"/>
  <c r="G22" i="12"/>
  <c r="H22" i="12"/>
  <c r="I22" i="12"/>
  <c r="D23" i="12"/>
  <c r="E23" i="12"/>
  <c r="F23" i="12"/>
  <c r="G23" i="12"/>
  <c r="H23" i="12"/>
  <c r="I23" i="12"/>
  <c r="D24" i="12"/>
  <c r="E24" i="12"/>
  <c r="F24" i="12"/>
  <c r="G24" i="12"/>
  <c r="H24" i="12"/>
  <c r="I24" i="12"/>
  <c r="D25" i="12"/>
  <c r="E25" i="12"/>
  <c r="F25" i="12"/>
  <c r="G25" i="12"/>
  <c r="H25" i="12"/>
  <c r="I25" i="12"/>
  <c r="D26" i="12"/>
  <c r="E26" i="12"/>
  <c r="F26" i="12"/>
  <c r="G26" i="12"/>
  <c r="H26" i="12"/>
  <c r="I26" i="12"/>
  <c r="D10" i="12"/>
  <c r="E10" i="12"/>
  <c r="F10" i="12"/>
  <c r="G10" i="12"/>
  <c r="H10" i="12"/>
  <c r="I10" i="12"/>
  <c r="J10" i="12"/>
  <c r="D11" i="12"/>
  <c r="E11" i="12"/>
  <c r="F11" i="12"/>
  <c r="G11" i="12"/>
  <c r="H11" i="12"/>
  <c r="I11" i="12"/>
  <c r="J11" i="12"/>
  <c r="D12" i="12"/>
  <c r="E12" i="12"/>
  <c r="F12" i="12"/>
  <c r="G12" i="12"/>
  <c r="H12" i="12"/>
  <c r="I12" i="12"/>
  <c r="J12" i="12"/>
  <c r="D13" i="12"/>
  <c r="E13" i="12"/>
  <c r="F13" i="12"/>
  <c r="G13" i="12"/>
  <c r="H13" i="12"/>
  <c r="I13" i="12"/>
  <c r="J13" i="12"/>
  <c r="D14" i="12"/>
  <c r="E14" i="12"/>
  <c r="F14" i="12"/>
  <c r="G14" i="12"/>
  <c r="H14" i="12"/>
  <c r="I14" i="12"/>
  <c r="J14" i="12"/>
  <c r="D15" i="12"/>
  <c r="E15" i="12"/>
  <c r="F15" i="12"/>
  <c r="G15" i="12"/>
  <c r="H15" i="12"/>
  <c r="I15" i="12"/>
  <c r="J15" i="12"/>
  <c r="D32" i="9"/>
  <c r="E32" i="9"/>
  <c r="F32" i="9"/>
  <c r="G32" i="9"/>
  <c r="H32" i="9"/>
  <c r="I32" i="9"/>
  <c r="D33" i="9"/>
  <c r="E33" i="9"/>
  <c r="F33" i="9"/>
  <c r="G33" i="9"/>
  <c r="H33" i="9"/>
  <c r="I33" i="9"/>
  <c r="D34" i="9"/>
  <c r="E34" i="9"/>
  <c r="F34" i="9"/>
  <c r="G34" i="9"/>
  <c r="H34" i="9"/>
  <c r="I34" i="9"/>
  <c r="D35" i="9"/>
  <c r="E35" i="9"/>
  <c r="F35" i="9"/>
  <c r="G35" i="9"/>
  <c r="H35" i="9"/>
  <c r="I35" i="9"/>
  <c r="D36" i="9"/>
  <c r="E36" i="9"/>
  <c r="F36" i="9"/>
  <c r="G36" i="9"/>
  <c r="H36" i="9"/>
  <c r="I36" i="9"/>
  <c r="D37" i="9"/>
  <c r="E37" i="9"/>
  <c r="F37" i="9"/>
  <c r="G37" i="9"/>
  <c r="H37" i="9"/>
  <c r="I37" i="9"/>
  <c r="D21" i="9"/>
  <c r="E21" i="9"/>
  <c r="F21" i="9"/>
  <c r="G21" i="9"/>
  <c r="H21" i="9"/>
  <c r="I21" i="9"/>
  <c r="D22" i="9"/>
  <c r="E22" i="9"/>
  <c r="F22" i="9"/>
  <c r="G22" i="9"/>
  <c r="H22" i="9"/>
  <c r="I22" i="9"/>
  <c r="D23" i="9"/>
  <c r="E23" i="9"/>
  <c r="F23" i="9"/>
  <c r="G23" i="9"/>
  <c r="H23" i="9"/>
  <c r="I23" i="9"/>
  <c r="D24" i="9"/>
  <c r="E24" i="9"/>
  <c r="F24" i="9"/>
  <c r="G24" i="9"/>
  <c r="H24" i="9"/>
  <c r="I24" i="9"/>
  <c r="D25" i="9"/>
  <c r="E25" i="9"/>
  <c r="F25" i="9"/>
  <c r="G25" i="9"/>
  <c r="H25" i="9"/>
  <c r="I25" i="9"/>
  <c r="D26" i="9"/>
  <c r="E26" i="9"/>
  <c r="F26" i="9"/>
  <c r="G26" i="9"/>
  <c r="H26" i="9"/>
  <c r="I26" i="9"/>
  <c r="D10" i="9"/>
  <c r="E10" i="9"/>
  <c r="F10" i="9"/>
  <c r="G10" i="9"/>
  <c r="H10" i="9"/>
  <c r="I10" i="9"/>
  <c r="J10" i="9"/>
  <c r="D11" i="9"/>
  <c r="E11" i="9"/>
  <c r="F11" i="9"/>
  <c r="G11" i="9"/>
  <c r="H11" i="9"/>
  <c r="I11" i="9"/>
  <c r="J11" i="9"/>
  <c r="D12" i="9"/>
  <c r="E12" i="9"/>
  <c r="F12" i="9"/>
  <c r="G12" i="9"/>
  <c r="H12" i="9"/>
  <c r="I12" i="9"/>
  <c r="J12" i="9"/>
  <c r="D13" i="9"/>
  <c r="E13" i="9"/>
  <c r="F13" i="9"/>
  <c r="G13" i="9"/>
  <c r="H13" i="9"/>
  <c r="I13" i="9"/>
  <c r="J13" i="9"/>
  <c r="D14" i="9"/>
  <c r="E14" i="9"/>
  <c r="F14" i="9"/>
  <c r="G14" i="9"/>
  <c r="H14" i="9"/>
  <c r="I14" i="9"/>
  <c r="J14" i="9"/>
  <c r="D15" i="9"/>
  <c r="E15" i="9"/>
  <c r="F15" i="9"/>
  <c r="G15" i="9"/>
  <c r="H15" i="9"/>
  <c r="I15" i="9"/>
  <c r="J15" i="9"/>
  <c r="D32" i="8"/>
  <c r="E32" i="8"/>
  <c r="F32" i="8"/>
  <c r="G32" i="8"/>
  <c r="H32" i="8"/>
  <c r="I32" i="8"/>
  <c r="D33" i="8"/>
  <c r="E33" i="8"/>
  <c r="F33" i="8"/>
  <c r="G33" i="8"/>
  <c r="H33" i="8"/>
  <c r="I33" i="8"/>
  <c r="D34" i="8"/>
  <c r="E34" i="8"/>
  <c r="F34" i="8"/>
  <c r="G34" i="8"/>
  <c r="H34" i="8"/>
  <c r="I34" i="8"/>
  <c r="D35" i="8"/>
  <c r="E35" i="8"/>
  <c r="F35" i="8"/>
  <c r="G35" i="8"/>
  <c r="H35" i="8"/>
  <c r="I35" i="8"/>
  <c r="D36" i="8"/>
  <c r="E36" i="8"/>
  <c r="F36" i="8"/>
  <c r="G36" i="8"/>
  <c r="H36" i="8"/>
  <c r="I36" i="8"/>
  <c r="D37" i="8"/>
  <c r="E37" i="8"/>
  <c r="F37" i="8"/>
  <c r="G37" i="8"/>
  <c r="H37" i="8"/>
  <c r="I37" i="8"/>
  <c r="D21" i="8"/>
  <c r="E21" i="8"/>
  <c r="F21" i="8"/>
  <c r="G21" i="8"/>
  <c r="H21" i="8"/>
  <c r="I21" i="8"/>
  <c r="J21" i="8"/>
  <c r="D22" i="8"/>
  <c r="E22" i="8"/>
  <c r="F22" i="8"/>
  <c r="G22" i="8"/>
  <c r="H22" i="8"/>
  <c r="I22" i="8"/>
  <c r="J22" i="8"/>
  <c r="D23" i="8"/>
  <c r="E23" i="8"/>
  <c r="F23" i="8"/>
  <c r="G23" i="8"/>
  <c r="H23" i="8"/>
  <c r="I23" i="8"/>
  <c r="J23" i="8"/>
  <c r="D24" i="8"/>
  <c r="E24" i="8"/>
  <c r="F24" i="8"/>
  <c r="G24" i="8"/>
  <c r="H24" i="8"/>
  <c r="I24" i="8"/>
  <c r="J24" i="8"/>
  <c r="D25" i="8"/>
  <c r="E25" i="8"/>
  <c r="F25" i="8"/>
  <c r="G25" i="8"/>
  <c r="H25" i="8"/>
  <c r="I25" i="8"/>
  <c r="J25" i="8"/>
  <c r="D26" i="8"/>
  <c r="E26" i="8"/>
  <c r="F26" i="8"/>
  <c r="G26" i="8"/>
  <c r="H26" i="8"/>
  <c r="I26" i="8"/>
  <c r="J26" i="8"/>
  <c r="D10" i="8"/>
  <c r="E10" i="8"/>
  <c r="F10" i="8"/>
  <c r="G10" i="8"/>
  <c r="H10" i="8"/>
  <c r="I10" i="8"/>
  <c r="D11" i="8"/>
  <c r="E11" i="8"/>
  <c r="F11" i="8"/>
  <c r="G11" i="8"/>
  <c r="H11" i="8"/>
  <c r="I11" i="8"/>
  <c r="D12" i="8"/>
  <c r="E12" i="8"/>
  <c r="F12" i="8"/>
  <c r="G12" i="8"/>
  <c r="H12" i="8"/>
  <c r="I12" i="8"/>
  <c r="D13" i="8"/>
  <c r="E13" i="8"/>
  <c r="F13" i="8"/>
  <c r="G13" i="8"/>
  <c r="H13" i="8"/>
  <c r="I13" i="8"/>
  <c r="D14" i="8"/>
  <c r="E14" i="8"/>
  <c r="F14" i="8"/>
  <c r="G14" i="8"/>
  <c r="H14" i="8"/>
  <c r="I14" i="8"/>
  <c r="D15" i="8"/>
  <c r="E15" i="8"/>
  <c r="F15" i="8"/>
  <c r="G15" i="8"/>
  <c r="H15" i="8"/>
  <c r="I15" i="8"/>
  <c r="D32" i="5"/>
  <c r="E32" i="5"/>
  <c r="F32" i="5"/>
  <c r="G32" i="5"/>
  <c r="H32" i="5"/>
  <c r="I32" i="5"/>
  <c r="D33" i="5"/>
  <c r="E33" i="5"/>
  <c r="F33" i="5"/>
  <c r="G33" i="5"/>
  <c r="H33" i="5"/>
  <c r="I33" i="5"/>
  <c r="D34" i="5"/>
  <c r="E34" i="5"/>
  <c r="F34" i="5"/>
  <c r="G34" i="5"/>
  <c r="H34" i="5"/>
  <c r="I34" i="5"/>
  <c r="D35" i="5"/>
  <c r="E35" i="5"/>
  <c r="F35" i="5"/>
  <c r="G35" i="5"/>
  <c r="H35" i="5"/>
  <c r="I35" i="5"/>
  <c r="D36" i="5"/>
  <c r="E36" i="5"/>
  <c r="F36" i="5"/>
  <c r="G36" i="5"/>
  <c r="H36" i="5"/>
  <c r="I36" i="5"/>
  <c r="D37" i="5"/>
  <c r="E37" i="5"/>
  <c r="F37" i="5"/>
  <c r="G37" i="5"/>
  <c r="H37" i="5"/>
  <c r="I37" i="5"/>
  <c r="D21" i="5"/>
  <c r="E21" i="5"/>
  <c r="F21" i="5"/>
  <c r="G21" i="5"/>
  <c r="H21" i="5"/>
  <c r="I21" i="5"/>
  <c r="D22" i="5"/>
  <c r="E22" i="5"/>
  <c r="F22" i="5"/>
  <c r="G22" i="5"/>
  <c r="H22" i="5"/>
  <c r="I22" i="5"/>
  <c r="D23" i="5"/>
  <c r="E23" i="5"/>
  <c r="F23" i="5"/>
  <c r="G23" i="5"/>
  <c r="H23" i="5"/>
  <c r="I23" i="5"/>
  <c r="D24" i="5"/>
  <c r="E24" i="5"/>
  <c r="F24" i="5"/>
  <c r="G24" i="5"/>
  <c r="H24" i="5"/>
  <c r="I24" i="5"/>
  <c r="D25" i="5"/>
  <c r="E25" i="5"/>
  <c r="F25" i="5"/>
  <c r="G25" i="5"/>
  <c r="H25" i="5"/>
  <c r="I25" i="5"/>
  <c r="D26" i="5"/>
  <c r="E26" i="5"/>
  <c r="F26" i="5"/>
  <c r="G26" i="5"/>
  <c r="H26" i="5"/>
  <c r="I26" i="5"/>
  <c r="D10" i="5"/>
  <c r="E10" i="5"/>
  <c r="F10" i="5"/>
  <c r="G10" i="5"/>
  <c r="H10" i="5"/>
  <c r="I10" i="5"/>
  <c r="D11" i="5"/>
  <c r="E11" i="5"/>
  <c r="F11" i="5"/>
  <c r="G11" i="5"/>
  <c r="H11" i="5"/>
  <c r="I11" i="5"/>
  <c r="D12" i="5"/>
  <c r="E12" i="5"/>
  <c r="F12" i="5"/>
  <c r="G12" i="5"/>
  <c r="H12" i="5"/>
  <c r="I12" i="5"/>
  <c r="D13" i="5"/>
  <c r="E13" i="5"/>
  <c r="F13" i="5"/>
  <c r="G13" i="5"/>
  <c r="H13" i="5"/>
  <c r="I13" i="5"/>
  <c r="D14" i="5"/>
  <c r="E14" i="5"/>
  <c r="F14" i="5"/>
  <c r="G14" i="5"/>
  <c r="H14" i="5"/>
  <c r="I14" i="5"/>
  <c r="D15" i="5"/>
  <c r="E15" i="5"/>
  <c r="F15" i="5"/>
  <c r="G15" i="5"/>
  <c r="H15" i="5"/>
  <c r="I15" i="5"/>
  <c r="D32" i="2"/>
  <c r="E32" i="2"/>
  <c r="F32" i="2"/>
  <c r="G32" i="2"/>
  <c r="H32" i="2"/>
  <c r="I32" i="2"/>
  <c r="D33" i="2"/>
  <c r="E33" i="2"/>
  <c r="F33" i="2"/>
  <c r="G33" i="2"/>
  <c r="H33" i="2"/>
  <c r="I33" i="2"/>
  <c r="D34" i="2"/>
  <c r="E34" i="2"/>
  <c r="F34" i="2"/>
  <c r="G34" i="2"/>
  <c r="H34" i="2"/>
  <c r="I34" i="2"/>
  <c r="D35" i="2"/>
  <c r="E35" i="2"/>
  <c r="F35" i="2"/>
  <c r="G35" i="2"/>
  <c r="H35" i="2"/>
  <c r="I35" i="2"/>
  <c r="D36" i="2"/>
  <c r="E36" i="2"/>
  <c r="F36" i="2"/>
  <c r="G36" i="2"/>
  <c r="H36" i="2"/>
  <c r="I36" i="2"/>
  <c r="D37" i="2"/>
  <c r="E37" i="2"/>
  <c r="F37" i="2"/>
  <c r="G37" i="2"/>
  <c r="H37" i="2"/>
  <c r="I37" i="2"/>
  <c r="D21" i="2"/>
  <c r="E21" i="2"/>
  <c r="F21" i="2"/>
  <c r="G21" i="2"/>
  <c r="H21" i="2"/>
  <c r="I21" i="2"/>
  <c r="D22" i="2"/>
  <c r="E22" i="2"/>
  <c r="F22" i="2"/>
  <c r="G22" i="2"/>
  <c r="H22" i="2"/>
  <c r="I22" i="2"/>
  <c r="D23" i="2"/>
  <c r="E23" i="2"/>
  <c r="F23" i="2"/>
  <c r="G23" i="2"/>
  <c r="H23" i="2"/>
  <c r="I23" i="2"/>
  <c r="D24" i="2"/>
  <c r="E24" i="2"/>
  <c r="F24" i="2"/>
  <c r="G24" i="2"/>
  <c r="H24" i="2"/>
  <c r="I24" i="2"/>
  <c r="D25" i="2"/>
  <c r="E25" i="2"/>
  <c r="F25" i="2"/>
  <c r="G25" i="2"/>
  <c r="H25" i="2"/>
  <c r="I25" i="2"/>
  <c r="D26" i="2"/>
  <c r="E26" i="2"/>
  <c r="F26" i="2"/>
  <c r="G26" i="2"/>
  <c r="H26" i="2"/>
  <c r="I26" i="2"/>
  <c r="D10" i="2"/>
  <c r="E10" i="2"/>
  <c r="F10" i="2"/>
  <c r="G10" i="2"/>
  <c r="H10" i="2"/>
  <c r="I10" i="2"/>
  <c r="D11" i="2"/>
  <c r="E11" i="2"/>
  <c r="F11" i="2"/>
  <c r="G11" i="2"/>
  <c r="H11" i="2"/>
  <c r="I11" i="2"/>
  <c r="D12" i="2"/>
  <c r="E12" i="2"/>
  <c r="F12" i="2"/>
  <c r="G12" i="2"/>
  <c r="H12" i="2"/>
  <c r="I12" i="2"/>
  <c r="D13" i="2"/>
  <c r="E13" i="2"/>
  <c r="F13" i="2"/>
  <c r="G13" i="2"/>
  <c r="H13" i="2"/>
  <c r="I13" i="2"/>
  <c r="D14" i="2"/>
  <c r="E14" i="2"/>
  <c r="F14" i="2"/>
  <c r="G14" i="2"/>
  <c r="H14" i="2"/>
  <c r="I14" i="2"/>
  <c r="D15" i="2"/>
  <c r="E15" i="2"/>
  <c r="F15" i="2"/>
  <c r="G15" i="2"/>
  <c r="H15" i="2"/>
  <c r="I15" i="2"/>
  <c r="D32" i="46"/>
  <c r="E32" i="46"/>
  <c r="F32" i="46"/>
  <c r="G32" i="46"/>
  <c r="H32" i="46"/>
  <c r="I32" i="46"/>
  <c r="D33" i="46"/>
  <c r="E33" i="46"/>
  <c r="F33" i="46"/>
  <c r="G33" i="46"/>
  <c r="H33" i="46"/>
  <c r="I33" i="46"/>
  <c r="D34" i="46"/>
  <c r="E34" i="46"/>
  <c r="F34" i="46"/>
  <c r="G34" i="46"/>
  <c r="H34" i="46"/>
  <c r="I34" i="46"/>
  <c r="D35" i="46"/>
  <c r="E35" i="46"/>
  <c r="F35" i="46"/>
  <c r="G35" i="46"/>
  <c r="H35" i="46"/>
  <c r="I35" i="46"/>
  <c r="D36" i="46"/>
  <c r="E36" i="46"/>
  <c r="F36" i="46"/>
  <c r="G36" i="46"/>
  <c r="H36" i="46"/>
  <c r="I36" i="46"/>
  <c r="D37" i="46"/>
  <c r="E37" i="46"/>
  <c r="F37" i="46"/>
  <c r="G37" i="46"/>
  <c r="H37" i="46"/>
  <c r="I37" i="46"/>
  <c r="D21" i="46"/>
  <c r="E21" i="46"/>
  <c r="F21" i="46"/>
  <c r="G21" i="46"/>
  <c r="H21" i="46"/>
  <c r="I21" i="46"/>
  <c r="D22" i="46"/>
  <c r="E22" i="46"/>
  <c r="F22" i="46"/>
  <c r="G22" i="46"/>
  <c r="H22" i="46"/>
  <c r="I22" i="46"/>
  <c r="D23" i="46"/>
  <c r="E23" i="46"/>
  <c r="F23" i="46"/>
  <c r="G23" i="46"/>
  <c r="H23" i="46"/>
  <c r="I23" i="46"/>
  <c r="D24" i="46"/>
  <c r="E24" i="46"/>
  <c r="F24" i="46"/>
  <c r="G24" i="46"/>
  <c r="H24" i="46"/>
  <c r="I24" i="46"/>
  <c r="D25" i="46"/>
  <c r="E25" i="46"/>
  <c r="F25" i="46"/>
  <c r="G25" i="46"/>
  <c r="H25" i="46"/>
  <c r="I25" i="46"/>
  <c r="D26" i="46"/>
  <c r="E26" i="46"/>
  <c r="F26" i="46"/>
  <c r="G26" i="46"/>
  <c r="H26" i="46"/>
  <c r="I26" i="46"/>
  <c r="D10" i="46"/>
  <c r="E10" i="46"/>
  <c r="F10" i="46"/>
  <c r="G10" i="46"/>
  <c r="H10" i="46"/>
  <c r="I10" i="46"/>
  <c r="D11" i="46"/>
  <c r="E11" i="46"/>
  <c r="F11" i="46"/>
  <c r="G11" i="46"/>
  <c r="H11" i="46"/>
  <c r="I11" i="46"/>
  <c r="D12" i="46"/>
  <c r="E12" i="46"/>
  <c r="F12" i="46"/>
  <c r="G12" i="46"/>
  <c r="H12" i="46"/>
  <c r="I12" i="46"/>
  <c r="D13" i="46"/>
  <c r="E13" i="46"/>
  <c r="F13" i="46"/>
  <c r="G13" i="46"/>
  <c r="H13" i="46"/>
  <c r="I13" i="46"/>
  <c r="D14" i="46"/>
  <c r="E14" i="46"/>
  <c r="F14" i="46"/>
  <c r="G14" i="46"/>
  <c r="H14" i="46"/>
  <c r="I14" i="46"/>
  <c r="D15" i="46"/>
  <c r="E15" i="46"/>
  <c r="F15" i="46"/>
  <c r="G15" i="46"/>
  <c r="H15" i="46"/>
  <c r="I15" i="46"/>
  <c r="J10" i="44" l="1"/>
  <c r="J11" i="44"/>
  <c r="J12" i="44"/>
  <c r="J13" i="44"/>
  <c r="J14" i="44"/>
  <c r="J34" i="13"/>
  <c r="J35" i="13"/>
  <c r="J36" i="13"/>
  <c r="J37" i="13"/>
  <c r="J38" i="13"/>
  <c r="J22" i="13"/>
  <c r="J23" i="13"/>
  <c r="J24" i="13"/>
  <c r="J25" i="13"/>
  <c r="J26" i="13"/>
  <c r="J32" i="12"/>
  <c r="J33" i="12"/>
  <c r="J34" i="12"/>
  <c r="J35" i="12"/>
  <c r="J36" i="12"/>
  <c r="J21" i="12"/>
  <c r="J22" i="12"/>
  <c r="J23" i="12"/>
  <c r="J24" i="12"/>
  <c r="J25" i="12"/>
  <c r="K10" i="12"/>
  <c r="L10" i="12"/>
  <c r="K11" i="12"/>
  <c r="L11" i="12"/>
  <c r="K12" i="12"/>
  <c r="L12" i="12"/>
  <c r="K13" i="12"/>
  <c r="L13" i="12"/>
  <c r="K14" i="12"/>
  <c r="L14" i="12"/>
  <c r="D10" i="17" l="1"/>
  <c r="D15" i="17" s="1"/>
  <c r="E10" i="17"/>
  <c r="F10" i="17"/>
  <c r="F15" i="17" s="1"/>
  <c r="G10" i="17"/>
  <c r="H10" i="17"/>
  <c r="H15" i="17" s="1"/>
  <c r="I10" i="17"/>
  <c r="J10" i="17"/>
  <c r="J15" i="17" s="1"/>
  <c r="K10" i="17"/>
  <c r="L10" i="17"/>
  <c r="L15" i="17" s="1"/>
  <c r="M10" i="17"/>
  <c r="N10" i="17"/>
  <c r="N15" i="17" s="1"/>
  <c r="D11" i="17"/>
  <c r="E11" i="17"/>
  <c r="F11" i="17"/>
  <c r="G11" i="17"/>
  <c r="H11" i="17"/>
  <c r="I11" i="17"/>
  <c r="J11" i="17"/>
  <c r="K11" i="17"/>
  <c r="L11" i="17"/>
  <c r="M11" i="17"/>
  <c r="N11" i="17"/>
  <c r="D12" i="17"/>
  <c r="E12" i="17"/>
  <c r="F12" i="17"/>
  <c r="G12" i="17"/>
  <c r="H12" i="17"/>
  <c r="I12" i="17"/>
  <c r="J12" i="17"/>
  <c r="K12" i="17"/>
  <c r="L12" i="17"/>
  <c r="M12" i="17"/>
  <c r="N12" i="17"/>
  <c r="D13" i="17"/>
  <c r="E13" i="17"/>
  <c r="F13" i="17"/>
  <c r="G13" i="17"/>
  <c r="H13" i="17"/>
  <c r="I13" i="17"/>
  <c r="J13" i="17"/>
  <c r="K13" i="17"/>
  <c r="L13" i="17"/>
  <c r="M13" i="17"/>
  <c r="N13" i="17"/>
  <c r="D14" i="17"/>
  <c r="E14" i="17"/>
  <c r="F14" i="17"/>
  <c r="G14" i="17"/>
  <c r="H14" i="17"/>
  <c r="I14" i="17"/>
  <c r="J14" i="17"/>
  <c r="K14" i="17"/>
  <c r="L14" i="17"/>
  <c r="M14" i="17"/>
  <c r="N14" i="17"/>
  <c r="E15" i="17"/>
  <c r="G15" i="17"/>
  <c r="I15" i="17"/>
  <c r="K15" i="17"/>
  <c r="M15" i="17"/>
  <c r="D21" i="17"/>
  <c r="D26" i="17" s="1"/>
  <c r="E21" i="17"/>
  <c r="F21" i="17"/>
  <c r="F26" i="17" s="1"/>
  <c r="G21" i="17"/>
  <c r="H21" i="17"/>
  <c r="H26" i="17" s="1"/>
  <c r="I21" i="17"/>
  <c r="J21" i="17"/>
  <c r="J26" i="17" s="1"/>
  <c r="K21" i="17"/>
  <c r="L21" i="17"/>
  <c r="L26" i="17" s="1"/>
  <c r="M21" i="17"/>
  <c r="N21" i="17"/>
  <c r="N26" i="17" s="1"/>
  <c r="D22" i="17"/>
  <c r="E22" i="17"/>
  <c r="F22" i="17"/>
  <c r="G22" i="17"/>
  <c r="H22" i="17"/>
  <c r="I22" i="17"/>
  <c r="J22" i="17"/>
  <c r="K22" i="17"/>
  <c r="L22" i="17"/>
  <c r="M22" i="17"/>
  <c r="N22" i="17"/>
  <c r="D23" i="17"/>
  <c r="E23" i="17"/>
  <c r="F23" i="17"/>
  <c r="G23" i="17"/>
  <c r="H23" i="17"/>
  <c r="I23" i="17"/>
  <c r="J23" i="17"/>
  <c r="K23" i="17"/>
  <c r="L23" i="17"/>
  <c r="M23" i="17"/>
  <c r="N23" i="17"/>
  <c r="D24" i="17"/>
  <c r="E24" i="17"/>
  <c r="F24" i="17"/>
  <c r="G24" i="17"/>
  <c r="H24" i="17"/>
  <c r="I24" i="17"/>
  <c r="J24" i="17"/>
  <c r="K24" i="17"/>
  <c r="L24" i="17"/>
  <c r="M24" i="17"/>
  <c r="N24" i="17"/>
  <c r="D25" i="17"/>
  <c r="E25" i="17"/>
  <c r="F25" i="17"/>
  <c r="G25" i="17"/>
  <c r="H25" i="17"/>
  <c r="I25" i="17"/>
  <c r="J25" i="17"/>
  <c r="K25" i="17"/>
  <c r="L25" i="17"/>
  <c r="M25" i="17"/>
  <c r="N25" i="17"/>
  <c r="E26" i="17"/>
  <c r="G26" i="17"/>
  <c r="I26" i="17"/>
  <c r="K26" i="17"/>
  <c r="M26" i="17"/>
  <c r="D32" i="17"/>
  <c r="E32" i="17"/>
  <c r="F32" i="17"/>
  <c r="G32" i="17"/>
  <c r="H32" i="17"/>
  <c r="I32" i="17"/>
  <c r="J32" i="17"/>
  <c r="K32" i="17"/>
  <c r="L32" i="17"/>
  <c r="M32" i="17"/>
  <c r="N32" i="17"/>
  <c r="D33" i="17"/>
  <c r="E33" i="17"/>
  <c r="F33" i="17"/>
  <c r="G33" i="17"/>
  <c r="H33" i="17"/>
  <c r="I33" i="17"/>
  <c r="J33" i="17"/>
  <c r="K33" i="17"/>
  <c r="L33" i="17"/>
  <c r="M33" i="17"/>
  <c r="N33" i="17"/>
  <c r="D34" i="17"/>
  <c r="E34" i="17"/>
  <c r="F34" i="17"/>
  <c r="G34" i="17"/>
  <c r="H34" i="17"/>
  <c r="I34" i="17"/>
  <c r="J34" i="17"/>
  <c r="K34" i="17"/>
  <c r="L34" i="17"/>
  <c r="M34" i="17"/>
  <c r="N34" i="17"/>
  <c r="D35" i="17"/>
  <c r="E35" i="17"/>
  <c r="F35" i="17"/>
  <c r="G35" i="17"/>
  <c r="H35" i="17"/>
  <c r="I35" i="17"/>
  <c r="J35" i="17"/>
  <c r="K35" i="17"/>
  <c r="L35" i="17"/>
  <c r="M35" i="17"/>
  <c r="N35" i="17"/>
  <c r="D36" i="17"/>
  <c r="E36" i="17"/>
  <c r="F36" i="17"/>
  <c r="G36" i="17"/>
  <c r="H36" i="17"/>
  <c r="I36" i="17"/>
  <c r="J36" i="17"/>
  <c r="K36" i="17"/>
  <c r="L36" i="17"/>
  <c r="M36" i="17"/>
  <c r="N36" i="17"/>
  <c r="B4" i="44"/>
  <c r="B3" i="44"/>
  <c r="R4" i="44"/>
  <c r="R3" i="44"/>
  <c r="J15" i="44"/>
  <c r="K10" i="44"/>
  <c r="L10" i="44"/>
  <c r="L15" i="44" s="1"/>
  <c r="M10" i="44"/>
  <c r="N10" i="44"/>
  <c r="N15" i="44" s="1"/>
  <c r="K11" i="44"/>
  <c r="L11" i="44"/>
  <c r="M11" i="44"/>
  <c r="N11" i="44"/>
  <c r="K12" i="44"/>
  <c r="L12" i="44"/>
  <c r="M12" i="44"/>
  <c r="N12" i="44"/>
  <c r="K13" i="44"/>
  <c r="L13" i="44"/>
  <c r="M13" i="44"/>
  <c r="N13" i="44"/>
  <c r="K14" i="44"/>
  <c r="L14" i="44"/>
  <c r="M14" i="44"/>
  <c r="N14" i="44"/>
  <c r="K15" i="44"/>
  <c r="M15" i="44"/>
  <c r="J21" i="44"/>
  <c r="J26" i="44" s="1"/>
  <c r="K21" i="44"/>
  <c r="L21" i="44"/>
  <c r="L26" i="44" s="1"/>
  <c r="M21" i="44"/>
  <c r="N21" i="44"/>
  <c r="N26" i="44" s="1"/>
  <c r="J22" i="44"/>
  <c r="K22" i="44"/>
  <c r="L22" i="44"/>
  <c r="M22" i="44"/>
  <c r="N22" i="44"/>
  <c r="J23" i="44"/>
  <c r="K23" i="44"/>
  <c r="L23" i="44"/>
  <c r="M23" i="44"/>
  <c r="N23" i="44"/>
  <c r="J24" i="44"/>
  <c r="K24" i="44"/>
  <c r="L24" i="44"/>
  <c r="M24" i="44"/>
  <c r="N24" i="44"/>
  <c r="J25" i="44"/>
  <c r="K25" i="44"/>
  <c r="L25" i="44"/>
  <c r="M25" i="44"/>
  <c r="N25" i="44"/>
  <c r="K26" i="44"/>
  <c r="M26" i="44"/>
  <c r="L32" i="44"/>
  <c r="M32" i="44"/>
  <c r="N32" i="44"/>
  <c r="L33" i="44"/>
  <c r="M33" i="44"/>
  <c r="N33" i="44"/>
  <c r="L34" i="44"/>
  <c r="M34" i="44"/>
  <c r="N34" i="44"/>
  <c r="L35" i="44"/>
  <c r="M35" i="44"/>
  <c r="N35" i="44"/>
  <c r="L36" i="44"/>
  <c r="M36" i="44"/>
  <c r="N36" i="44"/>
  <c r="K10" i="13"/>
  <c r="L10" i="13"/>
  <c r="M10" i="13"/>
  <c r="N10" i="13"/>
  <c r="K11" i="13"/>
  <c r="L11" i="13"/>
  <c r="M11" i="13"/>
  <c r="N11" i="13"/>
  <c r="K12" i="13"/>
  <c r="L12" i="13"/>
  <c r="M12" i="13"/>
  <c r="N12" i="13"/>
  <c r="K13" i="13"/>
  <c r="L13" i="13"/>
  <c r="M13" i="13"/>
  <c r="N13" i="13"/>
  <c r="K14" i="13"/>
  <c r="L14" i="13"/>
  <c r="M14" i="13"/>
  <c r="N14" i="13"/>
  <c r="K16" i="13"/>
  <c r="L16" i="13"/>
  <c r="M16" i="13"/>
  <c r="N16" i="13"/>
  <c r="K22" i="13"/>
  <c r="L22" i="13"/>
  <c r="M22" i="13"/>
  <c r="N22" i="13"/>
  <c r="K23" i="13"/>
  <c r="L23" i="13"/>
  <c r="M23" i="13"/>
  <c r="N23" i="13"/>
  <c r="K24" i="13"/>
  <c r="L24" i="13"/>
  <c r="M24" i="13"/>
  <c r="N24" i="13"/>
  <c r="K25" i="13"/>
  <c r="L25" i="13"/>
  <c r="M25" i="13"/>
  <c r="N25" i="13"/>
  <c r="K26" i="13"/>
  <c r="L26" i="13"/>
  <c r="M26" i="13"/>
  <c r="N26" i="13"/>
  <c r="J28" i="13"/>
  <c r="K28" i="13"/>
  <c r="L28" i="13"/>
  <c r="M28" i="13"/>
  <c r="N28" i="13"/>
  <c r="K34" i="13"/>
  <c r="L34" i="13"/>
  <c r="M34" i="13"/>
  <c r="N34" i="13"/>
  <c r="K35" i="13"/>
  <c r="L35" i="13"/>
  <c r="M35" i="13"/>
  <c r="N35" i="13"/>
  <c r="K36" i="13"/>
  <c r="L36" i="13"/>
  <c r="M36" i="13"/>
  <c r="N36" i="13"/>
  <c r="K37" i="13"/>
  <c r="L37" i="13"/>
  <c r="M37" i="13"/>
  <c r="N37" i="13"/>
  <c r="K38" i="13"/>
  <c r="L38" i="13"/>
  <c r="M38" i="13"/>
  <c r="N38" i="13"/>
  <c r="L15" i="12"/>
  <c r="M10" i="12"/>
  <c r="N10" i="12"/>
  <c r="N15" i="12" s="1"/>
  <c r="M11" i="12"/>
  <c r="N11" i="12"/>
  <c r="M12" i="12"/>
  <c r="N12" i="12"/>
  <c r="M13" i="12"/>
  <c r="N13" i="12"/>
  <c r="M14" i="12"/>
  <c r="N14" i="12"/>
  <c r="K15" i="12"/>
  <c r="M15" i="12"/>
  <c r="J26" i="12"/>
  <c r="K21" i="12"/>
  <c r="L21" i="12"/>
  <c r="L26" i="12" s="1"/>
  <c r="M21" i="12"/>
  <c r="N21" i="12"/>
  <c r="N26" i="12" s="1"/>
  <c r="K22" i="12"/>
  <c r="L22" i="12"/>
  <c r="M22" i="12"/>
  <c r="N22" i="12"/>
  <c r="K23" i="12"/>
  <c r="L23" i="12"/>
  <c r="M23" i="12"/>
  <c r="N23" i="12"/>
  <c r="K24" i="12"/>
  <c r="K26" i="12" s="1"/>
  <c r="L24" i="12"/>
  <c r="M24" i="12"/>
  <c r="N24" i="12"/>
  <c r="K25" i="12"/>
  <c r="L25" i="12"/>
  <c r="M25" i="12"/>
  <c r="N25" i="12"/>
  <c r="M26" i="12"/>
  <c r="K32" i="12"/>
  <c r="L32" i="12"/>
  <c r="M32" i="12"/>
  <c r="N32" i="12"/>
  <c r="K33" i="12"/>
  <c r="L33" i="12"/>
  <c r="M33" i="12"/>
  <c r="N33" i="12"/>
  <c r="K34" i="12"/>
  <c r="L34" i="12"/>
  <c r="M34" i="12"/>
  <c r="N34" i="12"/>
  <c r="K35" i="12"/>
  <c r="L35" i="12"/>
  <c r="M35" i="12"/>
  <c r="N35" i="12"/>
  <c r="K36" i="12"/>
  <c r="L36" i="12"/>
  <c r="M36" i="12"/>
  <c r="N36" i="12"/>
  <c r="K10" i="9"/>
  <c r="L10" i="9"/>
  <c r="L15" i="9" s="1"/>
  <c r="M10" i="9"/>
  <c r="N10" i="9"/>
  <c r="N15" i="9" s="1"/>
  <c r="K11" i="9"/>
  <c r="L11" i="9"/>
  <c r="M11" i="9"/>
  <c r="N11" i="9"/>
  <c r="K12" i="9"/>
  <c r="L12" i="9"/>
  <c r="M12" i="9"/>
  <c r="N12" i="9"/>
  <c r="K13" i="9"/>
  <c r="L13" i="9"/>
  <c r="M13" i="9"/>
  <c r="N13" i="9"/>
  <c r="K14" i="9"/>
  <c r="L14" i="9"/>
  <c r="M14" i="9"/>
  <c r="N14" i="9"/>
  <c r="K15" i="9"/>
  <c r="M15" i="9"/>
  <c r="J21" i="9"/>
  <c r="J26" i="9" s="1"/>
  <c r="K21" i="9"/>
  <c r="L21" i="9"/>
  <c r="L26" i="9" s="1"/>
  <c r="M21" i="9"/>
  <c r="N21" i="9"/>
  <c r="N26" i="9" s="1"/>
  <c r="J22" i="9"/>
  <c r="K22" i="9"/>
  <c r="L22" i="9"/>
  <c r="M22" i="9"/>
  <c r="M26" i="9" s="1"/>
  <c r="N22" i="9"/>
  <c r="J23" i="9"/>
  <c r="K23" i="9"/>
  <c r="L23" i="9"/>
  <c r="M23" i="9"/>
  <c r="N23" i="9"/>
  <c r="J24" i="9"/>
  <c r="K24" i="9"/>
  <c r="L24" i="9"/>
  <c r="M24" i="9"/>
  <c r="N24" i="9"/>
  <c r="J25" i="9"/>
  <c r="K25" i="9"/>
  <c r="L25" i="9"/>
  <c r="M25" i="9"/>
  <c r="N25" i="9"/>
  <c r="K26" i="9"/>
  <c r="J32" i="9"/>
  <c r="K32" i="9"/>
  <c r="L32" i="9"/>
  <c r="M32" i="9"/>
  <c r="N32" i="9"/>
  <c r="J33" i="9"/>
  <c r="K33" i="9"/>
  <c r="L33" i="9"/>
  <c r="M33" i="9"/>
  <c r="N33" i="9"/>
  <c r="J34" i="9"/>
  <c r="K34" i="9"/>
  <c r="L34" i="9"/>
  <c r="M34" i="9"/>
  <c r="N34" i="9"/>
  <c r="J35" i="9"/>
  <c r="K35" i="9"/>
  <c r="L35" i="9"/>
  <c r="M35" i="9"/>
  <c r="N35" i="9"/>
  <c r="J36" i="9"/>
  <c r="K36" i="9"/>
  <c r="L36" i="9"/>
  <c r="M36" i="9"/>
  <c r="N36" i="9"/>
  <c r="J10" i="8"/>
  <c r="K10" i="8"/>
  <c r="L10" i="8"/>
  <c r="M10" i="8"/>
  <c r="N10" i="8"/>
  <c r="J11" i="8"/>
  <c r="K11" i="8"/>
  <c r="L11" i="8"/>
  <c r="M11" i="8"/>
  <c r="N11" i="8"/>
  <c r="J12" i="8"/>
  <c r="K12" i="8"/>
  <c r="L12" i="8"/>
  <c r="M12" i="8"/>
  <c r="N12" i="8"/>
  <c r="J13" i="8"/>
  <c r="K13" i="8"/>
  <c r="L13" i="8"/>
  <c r="M13" i="8"/>
  <c r="N13" i="8"/>
  <c r="J14" i="8"/>
  <c r="K14" i="8"/>
  <c r="L14" i="8"/>
  <c r="M14" i="8"/>
  <c r="N14" i="8"/>
  <c r="J15" i="8"/>
  <c r="K15" i="8"/>
  <c r="L15" i="8"/>
  <c r="M15" i="8"/>
  <c r="N15" i="8"/>
  <c r="K21" i="8"/>
  <c r="L21" i="8"/>
  <c r="M21" i="8"/>
  <c r="N21" i="8"/>
  <c r="K22" i="8"/>
  <c r="L22" i="8"/>
  <c r="M22" i="8"/>
  <c r="N22" i="8"/>
  <c r="K23" i="8"/>
  <c r="L23" i="8"/>
  <c r="M23" i="8"/>
  <c r="N23" i="8"/>
  <c r="K24" i="8"/>
  <c r="L24" i="8"/>
  <c r="M24" i="8"/>
  <c r="N24" i="8"/>
  <c r="K25" i="8"/>
  <c r="L25" i="8"/>
  <c r="M25" i="8"/>
  <c r="N25" i="8"/>
  <c r="K26" i="8"/>
  <c r="L26" i="8"/>
  <c r="M26" i="8"/>
  <c r="N26" i="8"/>
  <c r="J32" i="8"/>
  <c r="K32" i="8"/>
  <c r="L32" i="8"/>
  <c r="M32" i="8"/>
  <c r="N32" i="8"/>
  <c r="J33" i="8"/>
  <c r="K33" i="8"/>
  <c r="L33" i="8"/>
  <c r="M33" i="8"/>
  <c r="N33" i="8"/>
  <c r="J34" i="8"/>
  <c r="K34" i="8"/>
  <c r="L34" i="8"/>
  <c r="M34" i="8"/>
  <c r="N34" i="8"/>
  <c r="J35" i="8"/>
  <c r="K35" i="8"/>
  <c r="L35" i="8"/>
  <c r="M35" i="8"/>
  <c r="N35" i="8"/>
  <c r="J36" i="8"/>
  <c r="K36" i="8"/>
  <c r="L36" i="8"/>
  <c r="M36" i="8"/>
  <c r="N36" i="8"/>
  <c r="J10" i="5"/>
  <c r="J15" i="5" s="1"/>
  <c r="K10" i="5"/>
  <c r="L10" i="5"/>
  <c r="L15" i="5" s="1"/>
  <c r="M10" i="5"/>
  <c r="N10" i="5"/>
  <c r="N15" i="5" s="1"/>
  <c r="J11" i="5"/>
  <c r="K11" i="5"/>
  <c r="L11" i="5"/>
  <c r="M11" i="5"/>
  <c r="N11" i="5"/>
  <c r="J12" i="5"/>
  <c r="K12" i="5"/>
  <c r="L12" i="5"/>
  <c r="M12" i="5"/>
  <c r="N12" i="5"/>
  <c r="J13" i="5"/>
  <c r="K13" i="5"/>
  <c r="L13" i="5"/>
  <c r="M13" i="5"/>
  <c r="N13" i="5"/>
  <c r="J14" i="5"/>
  <c r="K14" i="5"/>
  <c r="L14" i="5"/>
  <c r="M14" i="5"/>
  <c r="N14" i="5"/>
  <c r="K15" i="5"/>
  <c r="M15" i="5"/>
  <c r="J21" i="5"/>
  <c r="J26" i="5" s="1"/>
  <c r="K21" i="5"/>
  <c r="L21" i="5"/>
  <c r="L26" i="5" s="1"/>
  <c r="M21" i="5"/>
  <c r="N21" i="5"/>
  <c r="N26" i="5" s="1"/>
  <c r="J22" i="5"/>
  <c r="K22" i="5"/>
  <c r="L22" i="5"/>
  <c r="M22" i="5"/>
  <c r="N22" i="5"/>
  <c r="J23" i="5"/>
  <c r="K23" i="5"/>
  <c r="L23" i="5"/>
  <c r="M23" i="5"/>
  <c r="N23" i="5"/>
  <c r="J24" i="5"/>
  <c r="K24" i="5"/>
  <c r="L24" i="5"/>
  <c r="M24" i="5"/>
  <c r="N24" i="5"/>
  <c r="J25" i="5"/>
  <c r="K25" i="5"/>
  <c r="L25" i="5"/>
  <c r="M25" i="5"/>
  <c r="N25" i="5"/>
  <c r="K26" i="5"/>
  <c r="M26" i="5"/>
  <c r="J32" i="5"/>
  <c r="K32" i="5"/>
  <c r="L32" i="5"/>
  <c r="M32" i="5"/>
  <c r="N32" i="5"/>
  <c r="J33" i="5"/>
  <c r="K33" i="5"/>
  <c r="L33" i="5"/>
  <c r="M33" i="5"/>
  <c r="N33" i="5"/>
  <c r="J34" i="5"/>
  <c r="K34" i="5"/>
  <c r="L34" i="5"/>
  <c r="M34" i="5"/>
  <c r="N34" i="5"/>
  <c r="J35" i="5"/>
  <c r="K35" i="5"/>
  <c r="L35" i="5"/>
  <c r="M35" i="5"/>
  <c r="N35" i="5"/>
  <c r="J36" i="5"/>
  <c r="K36" i="5"/>
  <c r="L36" i="5"/>
  <c r="M36" i="5"/>
  <c r="N36" i="5"/>
  <c r="J10" i="2"/>
  <c r="J15" i="2" s="1"/>
  <c r="K10" i="2"/>
  <c r="L10" i="2"/>
  <c r="L15" i="2" s="1"/>
  <c r="M10" i="2"/>
  <c r="N10" i="2"/>
  <c r="N15" i="2" s="1"/>
  <c r="J11" i="2"/>
  <c r="K11" i="2"/>
  <c r="L11" i="2"/>
  <c r="M11" i="2"/>
  <c r="N11" i="2"/>
  <c r="J12" i="2"/>
  <c r="K12" i="2"/>
  <c r="L12" i="2"/>
  <c r="M12" i="2"/>
  <c r="N12" i="2"/>
  <c r="J13" i="2"/>
  <c r="K13" i="2"/>
  <c r="L13" i="2"/>
  <c r="M13" i="2"/>
  <c r="N13" i="2"/>
  <c r="J14" i="2"/>
  <c r="K14" i="2"/>
  <c r="L14" i="2"/>
  <c r="M14" i="2"/>
  <c r="N14" i="2"/>
  <c r="K15" i="2"/>
  <c r="M15" i="2"/>
  <c r="J21" i="2"/>
  <c r="J26" i="2" s="1"/>
  <c r="K21" i="2"/>
  <c r="L21" i="2"/>
  <c r="L26" i="2" s="1"/>
  <c r="M21" i="2"/>
  <c r="N21" i="2"/>
  <c r="N26" i="2" s="1"/>
  <c r="J22" i="2"/>
  <c r="K22" i="2"/>
  <c r="L22" i="2"/>
  <c r="M22" i="2"/>
  <c r="N22" i="2"/>
  <c r="J23" i="2"/>
  <c r="K23" i="2"/>
  <c r="L23" i="2"/>
  <c r="M23" i="2"/>
  <c r="N23" i="2"/>
  <c r="J24" i="2"/>
  <c r="K24" i="2"/>
  <c r="L24" i="2"/>
  <c r="M24" i="2"/>
  <c r="N24" i="2"/>
  <c r="J25" i="2"/>
  <c r="K25" i="2"/>
  <c r="L25" i="2"/>
  <c r="M25" i="2"/>
  <c r="N25" i="2"/>
  <c r="K26" i="2"/>
  <c r="M26" i="2"/>
  <c r="J32" i="2"/>
  <c r="K32" i="2"/>
  <c r="L32" i="2"/>
  <c r="M32" i="2"/>
  <c r="N32" i="2"/>
  <c r="J33" i="2"/>
  <c r="K33" i="2"/>
  <c r="L33" i="2"/>
  <c r="M33" i="2"/>
  <c r="N33" i="2"/>
  <c r="J34" i="2"/>
  <c r="K34" i="2"/>
  <c r="L34" i="2"/>
  <c r="M34" i="2"/>
  <c r="N34" i="2"/>
  <c r="J35" i="2"/>
  <c r="K35" i="2"/>
  <c r="L35" i="2"/>
  <c r="M35" i="2"/>
  <c r="N35" i="2"/>
  <c r="J36" i="2"/>
  <c r="K36" i="2"/>
  <c r="L36" i="2"/>
  <c r="M36" i="2"/>
  <c r="N36" i="2"/>
  <c r="J10" i="46"/>
  <c r="K10" i="46"/>
  <c r="L10" i="46"/>
  <c r="M10" i="46"/>
  <c r="N10" i="46"/>
  <c r="J11" i="46"/>
  <c r="K11" i="46"/>
  <c r="L11" i="46"/>
  <c r="M11" i="46"/>
  <c r="N11" i="46"/>
  <c r="J12" i="46"/>
  <c r="K12" i="46"/>
  <c r="L12" i="46"/>
  <c r="M12" i="46"/>
  <c r="N12" i="46"/>
  <c r="J13" i="46"/>
  <c r="K13" i="46"/>
  <c r="L13" i="46"/>
  <c r="M13" i="46"/>
  <c r="N13" i="46"/>
  <c r="J14" i="46"/>
  <c r="K14" i="46"/>
  <c r="L14" i="46"/>
  <c r="M14" i="46"/>
  <c r="N14" i="46"/>
  <c r="J15" i="46"/>
  <c r="K15" i="46"/>
  <c r="L15" i="46"/>
  <c r="M15" i="46"/>
  <c r="N15" i="46"/>
  <c r="J21" i="46"/>
  <c r="K21" i="46"/>
  <c r="L21" i="46"/>
  <c r="M21" i="46"/>
  <c r="N21" i="46"/>
  <c r="J22" i="46"/>
  <c r="K22" i="46"/>
  <c r="L22" i="46"/>
  <c r="M22" i="46"/>
  <c r="N22" i="46"/>
  <c r="J23" i="46"/>
  <c r="K23" i="46"/>
  <c r="L23" i="46"/>
  <c r="M23" i="46"/>
  <c r="N23" i="46"/>
  <c r="J24" i="46"/>
  <c r="K24" i="46"/>
  <c r="L24" i="46"/>
  <c r="M24" i="46"/>
  <c r="N24" i="46"/>
  <c r="J25" i="46"/>
  <c r="K25" i="46"/>
  <c r="L25" i="46"/>
  <c r="M25" i="46"/>
  <c r="N25" i="46"/>
  <c r="J26" i="46"/>
  <c r="K26" i="46"/>
  <c r="L26" i="46"/>
  <c r="M26" i="46"/>
  <c r="N26" i="46"/>
  <c r="J32" i="46"/>
  <c r="K32" i="46"/>
  <c r="L32" i="46"/>
  <c r="M32" i="46"/>
  <c r="N32" i="46"/>
  <c r="J33" i="46"/>
  <c r="K33" i="46"/>
  <c r="L33" i="46"/>
  <c r="M33" i="46"/>
  <c r="N33" i="46"/>
  <c r="J34" i="46"/>
  <c r="K34" i="46"/>
  <c r="L34" i="46"/>
  <c r="M34" i="46"/>
  <c r="N34" i="46"/>
  <c r="J35" i="46"/>
  <c r="K35" i="46"/>
  <c r="L35" i="46"/>
  <c r="M35" i="46"/>
  <c r="N35" i="46"/>
  <c r="J36" i="46"/>
  <c r="K36" i="46"/>
  <c r="L36" i="46"/>
  <c r="M36" i="46"/>
  <c r="N36" i="46"/>
  <c r="C27" i="28" l="1"/>
  <c r="C37" i="27" l="1"/>
  <c r="C36" i="27"/>
  <c r="C35" i="27"/>
  <c r="C34" i="27"/>
  <c r="C33" i="27"/>
  <c r="C25" i="27"/>
  <c r="C24" i="27"/>
  <c r="C23" i="27"/>
  <c r="C22" i="27"/>
  <c r="C21" i="27"/>
  <c r="C14" i="27"/>
  <c r="C13" i="27"/>
  <c r="C12" i="27"/>
  <c r="C11" i="27"/>
  <c r="C10" i="27"/>
  <c r="C36" i="37"/>
  <c r="C35" i="37"/>
  <c r="C34" i="37"/>
  <c r="C33" i="37"/>
  <c r="C32" i="37"/>
  <c r="C25" i="37"/>
  <c r="C24" i="37"/>
  <c r="C23" i="37"/>
  <c r="C22" i="37"/>
  <c r="C21" i="37"/>
  <c r="C14" i="37"/>
  <c r="C13" i="37"/>
  <c r="C12" i="37"/>
  <c r="C11" i="37"/>
  <c r="C10" i="37"/>
  <c r="C36" i="17" l="1"/>
  <c r="C35" i="17"/>
  <c r="C34" i="17"/>
  <c r="C33" i="17"/>
  <c r="C32" i="17"/>
  <c r="C25" i="17"/>
  <c r="C24" i="17"/>
  <c r="C23" i="17"/>
  <c r="C22" i="17"/>
  <c r="C21" i="17"/>
  <c r="C14" i="17"/>
  <c r="C13" i="17"/>
  <c r="C12" i="17"/>
  <c r="C11" i="17"/>
  <c r="C10" i="17"/>
  <c r="C36" i="44"/>
  <c r="C35" i="44"/>
  <c r="C34" i="44"/>
  <c r="C33" i="44"/>
  <c r="C32" i="44"/>
  <c r="C25" i="44"/>
  <c r="C24" i="44"/>
  <c r="C23" i="44"/>
  <c r="C22" i="44"/>
  <c r="C21" i="44"/>
  <c r="C14" i="44"/>
  <c r="C13" i="44"/>
  <c r="C12" i="44"/>
  <c r="C11" i="44"/>
  <c r="C10" i="44"/>
  <c r="C38" i="13"/>
  <c r="C37" i="13"/>
  <c r="C36" i="13"/>
  <c r="C35" i="13"/>
  <c r="C34" i="13"/>
  <c r="C26" i="13"/>
  <c r="C25" i="13"/>
  <c r="C24" i="13"/>
  <c r="C23" i="13"/>
  <c r="C22" i="13"/>
  <c r="C14" i="13"/>
  <c r="C13" i="13"/>
  <c r="C12" i="13"/>
  <c r="C11" i="13"/>
  <c r="C10" i="13"/>
  <c r="C36" i="12"/>
  <c r="C35" i="12"/>
  <c r="C34" i="12"/>
  <c r="C33" i="12"/>
  <c r="C32" i="12"/>
  <c r="C25" i="12"/>
  <c r="C24" i="12"/>
  <c r="C23" i="12"/>
  <c r="C22" i="12"/>
  <c r="C21" i="12"/>
  <c r="C14" i="12"/>
  <c r="C13" i="12"/>
  <c r="C12" i="12"/>
  <c r="C11" i="12"/>
  <c r="C10" i="12"/>
  <c r="C36" i="9"/>
  <c r="C35" i="9"/>
  <c r="C34" i="9"/>
  <c r="C33" i="9"/>
  <c r="C32" i="9"/>
  <c r="C25" i="9"/>
  <c r="C24" i="9"/>
  <c r="C23" i="9"/>
  <c r="C22" i="9"/>
  <c r="C21" i="9"/>
  <c r="C14" i="9"/>
  <c r="C13" i="9"/>
  <c r="C12" i="9"/>
  <c r="C11" i="9"/>
  <c r="C10" i="9"/>
  <c r="C36" i="8"/>
  <c r="C35" i="8"/>
  <c r="C34" i="8"/>
  <c r="C33" i="8"/>
  <c r="C32" i="8"/>
  <c r="C25" i="8"/>
  <c r="C24" i="8"/>
  <c r="C23" i="8"/>
  <c r="C22" i="8"/>
  <c r="C21" i="8"/>
  <c r="C14" i="8"/>
  <c r="C13" i="8"/>
  <c r="C12" i="8"/>
  <c r="C11" i="8"/>
  <c r="C10" i="8"/>
  <c r="C36" i="5"/>
  <c r="C35" i="5"/>
  <c r="C34" i="5"/>
  <c r="C33" i="5"/>
  <c r="C32" i="5"/>
  <c r="C25" i="5"/>
  <c r="C24" i="5"/>
  <c r="C23" i="5"/>
  <c r="C22" i="5"/>
  <c r="C21" i="5"/>
  <c r="C14" i="5"/>
  <c r="C13" i="5"/>
  <c r="C12" i="5"/>
  <c r="C11" i="5"/>
  <c r="C10" i="5"/>
  <c r="C36" i="2"/>
  <c r="C35" i="2"/>
  <c r="C34" i="2"/>
  <c r="C33" i="2"/>
  <c r="C32" i="2"/>
  <c r="C25" i="2"/>
  <c r="C24" i="2"/>
  <c r="C23" i="2"/>
  <c r="C22" i="2"/>
  <c r="C21" i="2"/>
  <c r="C14" i="2"/>
  <c r="C13" i="2"/>
  <c r="C12" i="2"/>
  <c r="C11" i="2"/>
  <c r="C10" i="2"/>
  <c r="C36" i="46"/>
  <c r="C35" i="46"/>
  <c r="C34" i="46"/>
  <c r="C33" i="46"/>
  <c r="C32" i="46"/>
  <c r="C25" i="46"/>
  <c r="C24" i="46"/>
  <c r="C23" i="46"/>
  <c r="C22" i="46"/>
  <c r="C21" i="46"/>
  <c r="C14" i="46" l="1"/>
  <c r="C13" i="46"/>
  <c r="C12" i="46"/>
  <c r="C11" i="46"/>
  <c r="C10" i="46"/>
  <c r="D10" i="30" l="1"/>
  <c r="E10" i="30"/>
  <c r="F10" i="30"/>
  <c r="G10" i="30"/>
  <c r="H10" i="30"/>
  <c r="I10" i="30"/>
  <c r="J10" i="30"/>
  <c r="K10" i="30"/>
  <c r="L10" i="30"/>
  <c r="M10" i="30"/>
  <c r="N10" i="30"/>
  <c r="D11" i="30"/>
  <c r="E11" i="30"/>
  <c r="F11" i="30"/>
  <c r="G11" i="30"/>
  <c r="H11" i="30"/>
  <c r="I11" i="30"/>
  <c r="J11" i="30"/>
  <c r="K11" i="30"/>
  <c r="L11" i="30"/>
  <c r="M11" i="30"/>
  <c r="N11" i="30"/>
  <c r="D12" i="30"/>
  <c r="E12" i="30"/>
  <c r="F12" i="30"/>
  <c r="G12" i="30"/>
  <c r="H12" i="30"/>
  <c r="I12" i="30"/>
  <c r="J12" i="30"/>
  <c r="K12" i="30"/>
  <c r="L12" i="30"/>
  <c r="M12" i="30"/>
  <c r="N12" i="30"/>
  <c r="D13" i="30"/>
  <c r="E13" i="30"/>
  <c r="F13" i="30"/>
  <c r="G13" i="30"/>
  <c r="H13" i="30"/>
  <c r="I13" i="30"/>
  <c r="J13" i="30"/>
  <c r="K13" i="30"/>
  <c r="L13" i="30"/>
  <c r="M13" i="30"/>
  <c r="N13" i="30"/>
  <c r="D14" i="30"/>
  <c r="E14" i="30"/>
  <c r="F14" i="30"/>
  <c r="G14" i="30"/>
  <c r="H14" i="30"/>
  <c r="I14" i="30"/>
  <c r="J14" i="30"/>
  <c r="K14" i="30"/>
  <c r="L14" i="30"/>
  <c r="M14" i="30"/>
  <c r="N14" i="30"/>
  <c r="C11" i="30"/>
  <c r="C12" i="30"/>
  <c r="C13" i="30"/>
  <c r="C14" i="30"/>
  <c r="C10" i="30"/>
  <c r="C15" i="9"/>
  <c r="O13" i="4"/>
  <c r="O11" i="4"/>
  <c r="O10" i="4"/>
  <c r="N15" i="30" l="1"/>
  <c r="G15" i="30"/>
  <c r="F15" i="30"/>
  <c r="J15" i="30"/>
  <c r="K15" i="30"/>
  <c r="M15" i="30"/>
  <c r="I15" i="30"/>
  <c r="E15" i="30"/>
  <c r="L15" i="30"/>
  <c r="H15" i="30"/>
  <c r="D15" i="30"/>
  <c r="C15" i="30"/>
  <c r="D37" i="17" l="1"/>
  <c r="F37" i="17"/>
  <c r="H37" i="17"/>
  <c r="J37" i="17"/>
  <c r="L37" i="17"/>
  <c r="N37" i="17"/>
  <c r="E37" i="17"/>
  <c r="G37" i="17"/>
  <c r="I37" i="17"/>
  <c r="K37" i="17"/>
  <c r="M37" i="17"/>
  <c r="L37" i="44"/>
  <c r="M37" i="44"/>
  <c r="N37" i="44"/>
  <c r="J40" i="13"/>
  <c r="L40" i="13"/>
  <c r="N40" i="13"/>
  <c r="K40" i="13"/>
  <c r="M40" i="13"/>
  <c r="J37" i="12"/>
  <c r="L37" i="12"/>
  <c r="N37" i="12"/>
  <c r="K37" i="12"/>
  <c r="M37" i="12"/>
  <c r="J37" i="9"/>
  <c r="L37" i="9"/>
  <c r="N37" i="9"/>
  <c r="K37" i="9"/>
  <c r="M37" i="9"/>
  <c r="J37" i="8"/>
  <c r="L37" i="8"/>
  <c r="N37" i="8"/>
  <c r="K37" i="8"/>
  <c r="M37" i="8"/>
  <c r="J37" i="5"/>
  <c r="L37" i="5"/>
  <c r="N37" i="5"/>
  <c r="K37" i="5"/>
  <c r="M37" i="5"/>
  <c r="D15" i="4"/>
  <c r="E15" i="4"/>
  <c r="F15" i="4"/>
  <c r="G15" i="4"/>
  <c r="H15" i="4"/>
  <c r="I15" i="4"/>
  <c r="J15" i="4"/>
  <c r="K15" i="4"/>
  <c r="L15" i="4"/>
  <c r="M15" i="4"/>
  <c r="N15" i="4"/>
  <c r="O15" i="4" s="1"/>
  <c r="J37" i="2"/>
  <c r="L37" i="2"/>
  <c r="N37" i="2"/>
  <c r="K37" i="2"/>
  <c r="M37" i="2"/>
  <c r="J37" i="46"/>
  <c r="K37" i="46"/>
  <c r="L37" i="46"/>
  <c r="M37" i="46"/>
  <c r="N37" i="46"/>
  <c r="C32" i="30" l="1"/>
  <c r="C33" i="30"/>
  <c r="C34" i="30"/>
  <c r="C35" i="30"/>
  <c r="C36" i="30"/>
  <c r="D14" i="23"/>
  <c r="E14" i="23"/>
  <c r="F14" i="23"/>
  <c r="G14" i="23"/>
  <c r="H14" i="23"/>
  <c r="I14" i="23"/>
  <c r="J14" i="23"/>
  <c r="K14" i="23"/>
  <c r="L14" i="23"/>
  <c r="M14" i="23"/>
  <c r="N14" i="23"/>
  <c r="D46" i="13"/>
  <c r="E46" i="13"/>
  <c r="F46" i="13"/>
  <c r="G46" i="13"/>
  <c r="H46" i="13"/>
  <c r="I46" i="13"/>
  <c r="J46" i="13"/>
  <c r="K46" i="13"/>
  <c r="L46" i="13"/>
  <c r="M46" i="13"/>
  <c r="N46" i="13"/>
  <c r="D47" i="13"/>
  <c r="E47" i="13"/>
  <c r="F47" i="13"/>
  <c r="G47" i="13"/>
  <c r="H47" i="13"/>
  <c r="I47" i="13"/>
  <c r="J47" i="13"/>
  <c r="K47" i="13"/>
  <c r="L47" i="13"/>
  <c r="M47" i="13"/>
  <c r="N47" i="13"/>
  <c r="D48" i="13"/>
  <c r="E48" i="13"/>
  <c r="F48" i="13"/>
  <c r="G48" i="13"/>
  <c r="H48" i="13"/>
  <c r="I48" i="13"/>
  <c r="J48" i="13"/>
  <c r="K48" i="13"/>
  <c r="L48" i="13"/>
  <c r="M48" i="13"/>
  <c r="N48" i="13"/>
  <c r="D49" i="13"/>
  <c r="E49" i="13"/>
  <c r="F49" i="13"/>
  <c r="G49" i="13"/>
  <c r="H49" i="13"/>
  <c r="I49" i="13"/>
  <c r="J49" i="13"/>
  <c r="K49" i="13"/>
  <c r="L49" i="13"/>
  <c r="M49" i="13"/>
  <c r="N49" i="13"/>
  <c r="D50" i="13"/>
  <c r="E50" i="13"/>
  <c r="F50" i="13"/>
  <c r="G50" i="13"/>
  <c r="H50" i="13"/>
  <c r="I50" i="13"/>
  <c r="J50" i="13"/>
  <c r="K50" i="13"/>
  <c r="L50" i="13"/>
  <c r="M50" i="13"/>
  <c r="N50" i="13"/>
  <c r="F52" i="13"/>
  <c r="H52" i="13" l="1"/>
  <c r="J52" i="13"/>
  <c r="N52" i="13"/>
  <c r="L52" i="13"/>
  <c r="D52" i="13"/>
  <c r="C37" i="30"/>
  <c r="M52" i="13"/>
  <c r="K52" i="13"/>
  <c r="I52" i="13"/>
  <c r="G52" i="13"/>
  <c r="E52" i="13"/>
  <c r="N31" i="23"/>
  <c r="N32" i="23"/>
  <c r="N33" i="23"/>
  <c r="N34" i="23"/>
  <c r="N35" i="23"/>
  <c r="N20" i="23"/>
  <c r="N21" i="23"/>
  <c r="N22" i="23"/>
  <c r="N23" i="23"/>
  <c r="N24" i="23"/>
  <c r="M37" i="4"/>
  <c r="L37" i="4"/>
  <c r="N37" i="4"/>
  <c r="L26" i="4"/>
  <c r="M26" i="4"/>
  <c r="D26" i="4" l="1"/>
  <c r="E26" i="4"/>
  <c r="F26" i="4"/>
  <c r="G26" i="4"/>
  <c r="H26" i="4"/>
  <c r="I26" i="4"/>
  <c r="J26" i="4"/>
  <c r="K26" i="4"/>
  <c r="D37" i="4"/>
  <c r="E37" i="4"/>
  <c r="F37" i="4"/>
  <c r="G37" i="4"/>
  <c r="H37" i="4"/>
  <c r="I37" i="4"/>
  <c r="J37" i="4"/>
  <c r="K37" i="4"/>
  <c r="I10" i="28" l="1"/>
  <c r="I11" i="28"/>
  <c r="I12" i="28"/>
  <c r="I13" i="28"/>
  <c r="I14" i="28"/>
  <c r="I15" i="28" l="1"/>
  <c r="I10" i="29"/>
  <c r="I10" i="34" s="1"/>
  <c r="J10" i="29"/>
  <c r="K10" i="29"/>
  <c r="L10" i="29"/>
  <c r="M10" i="29"/>
  <c r="N10" i="29"/>
  <c r="I11" i="29"/>
  <c r="I11" i="34" s="1"/>
  <c r="J11" i="29"/>
  <c r="K11" i="29"/>
  <c r="L11" i="29"/>
  <c r="M11" i="29"/>
  <c r="N11" i="29"/>
  <c r="I12" i="29"/>
  <c r="I12" i="34" s="1"/>
  <c r="J12" i="29"/>
  <c r="K12" i="29"/>
  <c r="L12" i="29"/>
  <c r="M12" i="29"/>
  <c r="N12" i="29"/>
  <c r="I13" i="29"/>
  <c r="I13" i="34" s="1"/>
  <c r="J13" i="29"/>
  <c r="K13" i="29"/>
  <c r="L13" i="29"/>
  <c r="M13" i="29"/>
  <c r="N13" i="29"/>
  <c r="I14" i="29"/>
  <c r="I14" i="34" s="1"/>
  <c r="J14" i="29"/>
  <c r="K14" i="29"/>
  <c r="L14" i="29"/>
  <c r="M14" i="29"/>
  <c r="N14" i="29"/>
  <c r="I15" i="34" l="1"/>
  <c r="F62" i="5" l="1"/>
  <c r="G62" i="5"/>
  <c r="H62" i="5"/>
  <c r="I62" i="5"/>
  <c r="J62" i="5"/>
  <c r="K62" i="5"/>
  <c r="L62" i="5"/>
  <c r="F63" i="5"/>
  <c r="G63" i="5"/>
  <c r="H63" i="5"/>
  <c r="I63" i="5"/>
  <c r="J63" i="5"/>
  <c r="K63" i="5"/>
  <c r="L63" i="5"/>
  <c r="F64" i="5"/>
  <c r="G64" i="5"/>
  <c r="H64" i="5"/>
  <c r="I64" i="5"/>
  <c r="J64" i="5"/>
  <c r="K64" i="5"/>
  <c r="L64" i="5"/>
  <c r="F65" i="5"/>
  <c r="G65" i="5"/>
  <c r="H65" i="5"/>
  <c r="I65" i="5"/>
  <c r="J65" i="5"/>
  <c r="K65" i="5"/>
  <c r="L65" i="5"/>
  <c r="F66" i="5"/>
  <c r="G66" i="5"/>
  <c r="H66" i="5"/>
  <c r="I66" i="5"/>
  <c r="J66" i="5"/>
  <c r="K66" i="5"/>
  <c r="L66" i="5"/>
  <c r="B4" i="28" l="1"/>
  <c r="B3" i="28"/>
  <c r="R3" i="28"/>
  <c r="B4" i="27"/>
  <c r="B3" i="27"/>
  <c r="Q3" i="27"/>
  <c r="D21" i="29"/>
  <c r="E21" i="29"/>
  <c r="F21" i="29"/>
  <c r="G21" i="29"/>
  <c r="H21" i="29"/>
  <c r="I21" i="29"/>
  <c r="J21" i="29"/>
  <c r="K21" i="29"/>
  <c r="L21" i="29"/>
  <c r="M21" i="29"/>
  <c r="N21" i="29"/>
  <c r="D22" i="29"/>
  <c r="E22" i="29"/>
  <c r="F22" i="29"/>
  <c r="G22" i="29"/>
  <c r="H22" i="29"/>
  <c r="I22" i="29"/>
  <c r="J22" i="29"/>
  <c r="K22" i="29"/>
  <c r="L22" i="29"/>
  <c r="M22" i="29"/>
  <c r="N22" i="29"/>
  <c r="D23" i="29"/>
  <c r="E23" i="29"/>
  <c r="F23" i="29"/>
  <c r="G23" i="29"/>
  <c r="H23" i="29"/>
  <c r="I23" i="29"/>
  <c r="J23" i="29"/>
  <c r="K23" i="29"/>
  <c r="L23" i="29"/>
  <c r="M23" i="29"/>
  <c r="N23" i="29"/>
  <c r="D24" i="29"/>
  <c r="E24" i="29"/>
  <c r="F24" i="29"/>
  <c r="G24" i="29"/>
  <c r="H24" i="29"/>
  <c r="I24" i="29"/>
  <c r="J24" i="29"/>
  <c r="K24" i="29"/>
  <c r="L24" i="29"/>
  <c r="M24" i="29"/>
  <c r="N24" i="29"/>
  <c r="D25" i="29"/>
  <c r="E25" i="29"/>
  <c r="F25" i="29"/>
  <c r="G25" i="29"/>
  <c r="H25" i="29"/>
  <c r="I25" i="29"/>
  <c r="J25" i="29"/>
  <c r="K25" i="29"/>
  <c r="L25" i="29"/>
  <c r="M25" i="29"/>
  <c r="N25" i="29"/>
  <c r="C22" i="29"/>
  <c r="C23" i="29"/>
  <c r="C24" i="29"/>
  <c r="C25" i="29"/>
  <c r="C21" i="29"/>
  <c r="D10" i="29"/>
  <c r="E10" i="29"/>
  <c r="F10" i="29"/>
  <c r="G10" i="29"/>
  <c r="H10" i="29"/>
  <c r="D11" i="29"/>
  <c r="E11" i="29"/>
  <c r="F11" i="29"/>
  <c r="G11" i="29"/>
  <c r="H11" i="29"/>
  <c r="D12" i="29"/>
  <c r="E12" i="29"/>
  <c r="F12" i="29"/>
  <c r="G12" i="29"/>
  <c r="H12" i="29"/>
  <c r="D13" i="29"/>
  <c r="E13" i="29"/>
  <c r="F13" i="29"/>
  <c r="G13" i="29"/>
  <c r="H13" i="29"/>
  <c r="D14" i="29"/>
  <c r="E14" i="29"/>
  <c r="F14" i="29"/>
  <c r="G14" i="29"/>
  <c r="H14" i="29"/>
  <c r="C11" i="29"/>
  <c r="C12" i="29"/>
  <c r="C13" i="29"/>
  <c r="C14" i="29"/>
  <c r="C10" i="29"/>
  <c r="D32" i="28"/>
  <c r="E32" i="28"/>
  <c r="F32" i="28"/>
  <c r="G32" i="28"/>
  <c r="H32" i="28"/>
  <c r="I32" i="28"/>
  <c r="J32" i="28"/>
  <c r="K32" i="28"/>
  <c r="L32" i="28"/>
  <c r="M32" i="28"/>
  <c r="N32" i="28"/>
  <c r="D33" i="28"/>
  <c r="E33" i="28"/>
  <c r="F33" i="28"/>
  <c r="G33" i="28"/>
  <c r="H33" i="28"/>
  <c r="I33" i="28"/>
  <c r="J33" i="28"/>
  <c r="K33" i="28"/>
  <c r="L33" i="28"/>
  <c r="M33" i="28"/>
  <c r="N33" i="28"/>
  <c r="D34" i="28"/>
  <c r="E34" i="28"/>
  <c r="F34" i="28"/>
  <c r="G34" i="28"/>
  <c r="H34" i="28"/>
  <c r="I34" i="28"/>
  <c r="J34" i="28"/>
  <c r="K34" i="28"/>
  <c r="L34" i="28"/>
  <c r="M34" i="28"/>
  <c r="N34" i="28"/>
  <c r="D35" i="28"/>
  <c r="E35" i="28"/>
  <c r="F35" i="28"/>
  <c r="G35" i="28"/>
  <c r="H35" i="28"/>
  <c r="I35" i="28"/>
  <c r="J35" i="28"/>
  <c r="K35" i="28"/>
  <c r="L35" i="28"/>
  <c r="M35" i="28"/>
  <c r="N35" i="28"/>
  <c r="D36" i="28"/>
  <c r="E36" i="28"/>
  <c r="F36" i="28"/>
  <c r="G36" i="28"/>
  <c r="H36" i="28"/>
  <c r="I36" i="28"/>
  <c r="J36" i="28"/>
  <c r="K36" i="28"/>
  <c r="L36" i="28"/>
  <c r="M36" i="28"/>
  <c r="N36" i="28"/>
  <c r="C33" i="28"/>
  <c r="C34" i="28"/>
  <c r="C35" i="28"/>
  <c r="C36" i="28"/>
  <c r="C32" i="28"/>
  <c r="D21" i="28"/>
  <c r="E21" i="28"/>
  <c r="F21" i="28"/>
  <c r="G21" i="28"/>
  <c r="H21" i="28"/>
  <c r="I21" i="28"/>
  <c r="J21" i="28"/>
  <c r="K21" i="28"/>
  <c r="L21" i="28"/>
  <c r="M21" i="28"/>
  <c r="N21" i="28"/>
  <c r="D22" i="28"/>
  <c r="E22" i="28"/>
  <c r="F22" i="28"/>
  <c r="G22" i="28"/>
  <c r="H22" i="28"/>
  <c r="I22" i="28"/>
  <c r="J22" i="28"/>
  <c r="K22" i="28"/>
  <c r="L22" i="28"/>
  <c r="M22" i="28"/>
  <c r="N22" i="28"/>
  <c r="D23" i="28"/>
  <c r="E23" i="28"/>
  <c r="F23" i="28"/>
  <c r="G23" i="28"/>
  <c r="H23" i="28"/>
  <c r="I23" i="28"/>
  <c r="J23" i="28"/>
  <c r="K23" i="28"/>
  <c r="L23" i="28"/>
  <c r="M23" i="28"/>
  <c r="N23" i="28"/>
  <c r="D24" i="28"/>
  <c r="E24" i="28"/>
  <c r="F24" i="28"/>
  <c r="G24" i="28"/>
  <c r="H24" i="28"/>
  <c r="I24" i="28"/>
  <c r="J24" i="28"/>
  <c r="K24" i="28"/>
  <c r="L24" i="28"/>
  <c r="M24" i="28"/>
  <c r="N24" i="28"/>
  <c r="D25" i="28"/>
  <c r="E25" i="28"/>
  <c r="F25" i="28"/>
  <c r="G25" i="28"/>
  <c r="H25" i="28"/>
  <c r="I25" i="28"/>
  <c r="J25" i="28"/>
  <c r="K25" i="28"/>
  <c r="L25" i="28"/>
  <c r="M25" i="28"/>
  <c r="N25" i="28"/>
  <c r="C22" i="28"/>
  <c r="C23" i="28"/>
  <c r="C24" i="28"/>
  <c r="C25" i="28"/>
  <c r="C21" i="28"/>
  <c r="D10" i="28"/>
  <c r="E10" i="28"/>
  <c r="F10" i="28"/>
  <c r="G10" i="28"/>
  <c r="H10" i="28"/>
  <c r="J10" i="28"/>
  <c r="J10" i="34" s="1"/>
  <c r="K10" i="28"/>
  <c r="K10" i="34" s="1"/>
  <c r="L10" i="28"/>
  <c r="L10" i="34" s="1"/>
  <c r="M10" i="28"/>
  <c r="M10" i="34" s="1"/>
  <c r="N10" i="28"/>
  <c r="N10" i="34" s="1"/>
  <c r="D11" i="28"/>
  <c r="D11" i="34" s="1"/>
  <c r="E11" i="28"/>
  <c r="E11" i="34" s="1"/>
  <c r="F11" i="28"/>
  <c r="G11" i="28"/>
  <c r="H11" i="28"/>
  <c r="J11" i="28"/>
  <c r="J11" i="34" s="1"/>
  <c r="K11" i="28"/>
  <c r="K11" i="34" s="1"/>
  <c r="L11" i="28"/>
  <c r="L11" i="34" s="1"/>
  <c r="M11" i="28"/>
  <c r="M11" i="34" s="1"/>
  <c r="N11" i="28"/>
  <c r="N11" i="34" s="1"/>
  <c r="D12" i="28"/>
  <c r="D12" i="34" s="1"/>
  <c r="E12" i="28"/>
  <c r="E12" i="34" s="1"/>
  <c r="F12" i="28"/>
  <c r="F12" i="34" s="1"/>
  <c r="G12" i="28"/>
  <c r="G12" i="34" s="1"/>
  <c r="H12" i="28"/>
  <c r="H12" i="34" s="1"/>
  <c r="J12" i="28"/>
  <c r="J12" i="34" s="1"/>
  <c r="K12" i="28"/>
  <c r="K12" i="34" s="1"/>
  <c r="L12" i="28"/>
  <c r="L12" i="34" s="1"/>
  <c r="M12" i="28"/>
  <c r="M12" i="34" s="1"/>
  <c r="N12" i="28"/>
  <c r="N12" i="34" s="1"/>
  <c r="D13" i="28"/>
  <c r="D13" i="34" s="1"/>
  <c r="E13" i="28"/>
  <c r="F13" i="28"/>
  <c r="G13" i="28"/>
  <c r="H13" i="28"/>
  <c r="J13" i="28"/>
  <c r="J13" i="34" s="1"/>
  <c r="K13" i="28"/>
  <c r="K13" i="34" s="1"/>
  <c r="L13" i="28"/>
  <c r="L13" i="34" s="1"/>
  <c r="M13" i="28"/>
  <c r="M13" i="34" s="1"/>
  <c r="N13" i="28"/>
  <c r="N13" i="34" s="1"/>
  <c r="D14" i="28"/>
  <c r="E14" i="28"/>
  <c r="F14" i="28"/>
  <c r="F14" i="34" s="1"/>
  <c r="G14" i="28"/>
  <c r="G14" i="34" s="1"/>
  <c r="H14" i="28"/>
  <c r="J14" i="28"/>
  <c r="J14" i="34" s="1"/>
  <c r="K14" i="28"/>
  <c r="K14" i="34" s="1"/>
  <c r="L14" i="28"/>
  <c r="L14" i="34" s="1"/>
  <c r="M14" i="28"/>
  <c r="M14" i="34" s="1"/>
  <c r="N14" i="28"/>
  <c r="N14" i="34" s="1"/>
  <c r="C12" i="28"/>
  <c r="C13" i="28"/>
  <c r="C14" i="28"/>
  <c r="C14" i="34" s="1"/>
  <c r="D32" i="30"/>
  <c r="E32" i="30"/>
  <c r="F32" i="30"/>
  <c r="G32" i="30"/>
  <c r="H32" i="30"/>
  <c r="I32" i="30"/>
  <c r="J32" i="30"/>
  <c r="K32" i="30"/>
  <c r="L32" i="30"/>
  <c r="M32" i="30"/>
  <c r="N32" i="30"/>
  <c r="D33" i="30"/>
  <c r="E33" i="30"/>
  <c r="F33" i="30"/>
  <c r="G33" i="30"/>
  <c r="H33" i="30"/>
  <c r="I33" i="30"/>
  <c r="J33" i="30"/>
  <c r="K33" i="30"/>
  <c r="L33" i="30"/>
  <c r="M33" i="30"/>
  <c r="N33" i="30"/>
  <c r="D34" i="30"/>
  <c r="E34" i="30"/>
  <c r="F34" i="30"/>
  <c r="G34" i="30"/>
  <c r="H34" i="30"/>
  <c r="I34" i="30"/>
  <c r="J34" i="30"/>
  <c r="K34" i="30"/>
  <c r="L34" i="30"/>
  <c r="M34" i="30"/>
  <c r="N34" i="30"/>
  <c r="D35" i="30"/>
  <c r="E35" i="30"/>
  <c r="F35" i="30"/>
  <c r="G35" i="30"/>
  <c r="H35" i="30"/>
  <c r="I35" i="30"/>
  <c r="J35" i="30"/>
  <c r="K35" i="30"/>
  <c r="L35" i="30"/>
  <c r="M35" i="30"/>
  <c r="N35" i="30"/>
  <c r="D36" i="30"/>
  <c r="E36" i="30"/>
  <c r="F36" i="30"/>
  <c r="G36" i="30"/>
  <c r="H36" i="30"/>
  <c r="I36" i="30"/>
  <c r="J36" i="30"/>
  <c r="K36" i="30"/>
  <c r="L36" i="30"/>
  <c r="M36" i="30"/>
  <c r="N36" i="30"/>
  <c r="D21" i="30"/>
  <c r="E21" i="30"/>
  <c r="F21" i="30"/>
  <c r="G21" i="30"/>
  <c r="H21" i="30"/>
  <c r="I21" i="30"/>
  <c r="J21" i="30"/>
  <c r="K21" i="30"/>
  <c r="L21" i="30"/>
  <c r="M21" i="30"/>
  <c r="N21" i="30"/>
  <c r="D22" i="30"/>
  <c r="E22" i="30"/>
  <c r="F22" i="30"/>
  <c r="G22" i="30"/>
  <c r="H22" i="30"/>
  <c r="I22" i="30"/>
  <c r="J22" i="30"/>
  <c r="K22" i="30"/>
  <c r="L22" i="30"/>
  <c r="M22" i="30"/>
  <c r="N22" i="30"/>
  <c r="D23" i="30"/>
  <c r="E23" i="30"/>
  <c r="F23" i="30"/>
  <c r="G23" i="30"/>
  <c r="H23" i="30"/>
  <c r="I23" i="30"/>
  <c r="J23" i="30"/>
  <c r="K23" i="30"/>
  <c r="L23" i="30"/>
  <c r="M23" i="30"/>
  <c r="N23" i="30"/>
  <c r="D24" i="30"/>
  <c r="E24" i="30"/>
  <c r="F24" i="30"/>
  <c r="G24" i="30"/>
  <c r="H24" i="30"/>
  <c r="I24" i="30"/>
  <c r="J24" i="30"/>
  <c r="K24" i="30"/>
  <c r="L24" i="30"/>
  <c r="M24" i="30"/>
  <c r="N24" i="30"/>
  <c r="D25" i="30"/>
  <c r="E25" i="30"/>
  <c r="F25" i="30"/>
  <c r="G25" i="30"/>
  <c r="H25" i="30"/>
  <c r="I25" i="30"/>
  <c r="J25" i="30"/>
  <c r="K25" i="30"/>
  <c r="L25" i="30"/>
  <c r="M25" i="30"/>
  <c r="N25" i="30"/>
  <c r="C22" i="30"/>
  <c r="C23" i="30"/>
  <c r="C24" i="30"/>
  <c r="C25" i="30"/>
  <c r="C21" i="30"/>
  <c r="F11" i="34" l="1"/>
  <c r="E13" i="34"/>
  <c r="G11" i="34"/>
  <c r="H10" i="34"/>
  <c r="D14" i="34"/>
  <c r="C21" i="34"/>
  <c r="I25" i="34"/>
  <c r="L24" i="34"/>
  <c r="D24" i="34"/>
  <c r="G23" i="34"/>
  <c r="J22" i="34"/>
  <c r="M21" i="34"/>
  <c r="E21" i="34"/>
  <c r="L25" i="34"/>
  <c r="D25" i="34"/>
  <c r="G24" i="34"/>
  <c r="J23" i="34"/>
  <c r="M22" i="34"/>
  <c r="E22" i="34"/>
  <c r="H21" i="34"/>
  <c r="H25" i="34"/>
  <c r="K24" i="34"/>
  <c r="N23" i="34"/>
  <c r="F23" i="34"/>
  <c r="I22" i="34"/>
  <c r="L21" i="34"/>
  <c r="D21" i="34"/>
  <c r="N25" i="34"/>
  <c r="F25" i="34"/>
  <c r="I24" i="34"/>
  <c r="L23" i="34"/>
  <c r="D23" i="34"/>
  <c r="G22" i="34"/>
  <c r="J21" i="34"/>
  <c r="M25" i="34"/>
  <c r="E25" i="34"/>
  <c r="H24" i="34"/>
  <c r="K23" i="34"/>
  <c r="N22" i="34"/>
  <c r="F22" i="34"/>
  <c r="I21" i="34"/>
  <c r="K25" i="34"/>
  <c r="N24" i="34"/>
  <c r="F24" i="34"/>
  <c r="I23" i="34"/>
  <c r="L22" i="34"/>
  <c r="D22" i="34"/>
  <c r="G21" i="34"/>
  <c r="J25" i="34"/>
  <c r="M24" i="34"/>
  <c r="E24" i="34"/>
  <c r="H23" i="34"/>
  <c r="K22" i="34"/>
  <c r="N21" i="34"/>
  <c r="F21" i="34"/>
  <c r="C23" i="34"/>
  <c r="C25" i="34"/>
  <c r="C24" i="34"/>
  <c r="H14" i="34"/>
  <c r="E14" i="34"/>
  <c r="D10" i="34"/>
  <c r="D15" i="34" s="1"/>
  <c r="G25" i="34"/>
  <c r="J24" i="34"/>
  <c r="M23" i="34"/>
  <c r="E23" i="34"/>
  <c r="H22" i="34"/>
  <c r="K21" i="34"/>
  <c r="C22" i="34"/>
  <c r="C26" i="34" s="1"/>
  <c r="G10" i="34"/>
  <c r="H13" i="34"/>
  <c r="F10" i="34"/>
  <c r="G13" i="34"/>
  <c r="C13" i="34"/>
  <c r="E10" i="34"/>
  <c r="F13" i="34"/>
  <c r="H11" i="34"/>
  <c r="C12" i="34"/>
  <c r="N15" i="34"/>
  <c r="M15" i="34"/>
  <c r="L15" i="34"/>
  <c r="K15" i="34"/>
  <c r="J15" i="34"/>
  <c r="D26" i="34" l="1"/>
  <c r="J26" i="34"/>
  <c r="I26" i="34"/>
  <c r="F26" i="34"/>
  <c r="N26" i="34"/>
  <c r="L26" i="34"/>
  <c r="G26" i="34"/>
  <c r="O21" i="34"/>
  <c r="G15" i="34"/>
  <c r="E26" i="34"/>
  <c r="H26" i="34"/>
  <c r="M26" i="34"/>
  <c r="O24" i="34"/>
  <c r="K26" i="34"/>
  <c r="H15" i="34"/>
  <c r="E15" i="34"/>
  <c r="O23" i="34"/>
  <c r="F15" i="34"/>
  <c r="O25" i="34"/>
  <c r="O22" i="34"/>
  <c r="C92" i="46"/>
  <c r="O26" i="34" l="1"/>
  <c r="P26" i="34"/>
  <c r="O24" i="39"/>
  <c r="O23" i="39"/>
  <c r="O13" i="39"/>
  <c r="O12" i="39"/>
  <c r="O11" i="39"/>
  <c r="O10" i="39"/>
  <c r="O14" i="41"/>
  <c r="O13" i="41"/>
  <c r="O12" i="41"/>
  <c r="O11" i="41"/>
  <c r="O10" i="41"/>
  <c r="O13" i="40"/>
  <c r="O12" i="40"/>
  <c r="O11" i="40"/>
  <c r="O10" i="40"/>
  <c r="O9" i="40"/>
  <c r="C34" i="24" l="1"/>
  <c r="D34" i="24"/>
  <c r="E34" i="24"/>
  <c r="F34" i="24"/>
  <c r="G34" i="24"/>
  <c r="H34" i="24"/>
  <c r="I34" i="24"/>
  <c r="J34" i="24"/>
  <c r="K34" i="24"/>
  <c r="L34" i="24"/>
  <c r="M34" i="24"/>
  <c r="N34" i="24"/>
  <c r="C35" i="24"/>
  <c r="D35" i="24"/>
  <c r="E35" i="24"/>
  <c r="F35" i="24"/>
  <c r="G35" i="24"/>
  <c r="H35" i="24"/>
  <c r="I35" i="24"/>
  <c r="J35" i="24"/>
  <c r="K35" i="24"/>
  <c r="L35" i="24"/>
  <c r="M35" i="24"/>
  <c r="N35" i="24"/>
  <c r="C36" i="24"/>
  <c r="D36" i="24"/>
  <c r="E36" i="24"/>
  <c r="F36" i="24"/>
  <c r="G36" i="24"/>
  <c r="H36" i="24"/>
  <c r="I36" i="24"/>
  <c r="J36" i="24"/>
  <c r="K36" i="24"/>
  <c r="L36" i="24"/>
  <c r="M36" i="24"/>
  <c r="N36" i="24"/>
  <c r="C37" i="24"/>
  <c r="D37" i="24"/>
  <c r="E37" i="24"/>
  <c r="F37" i="24"/>
  <c r="G37" i="24"/>
  <c r="H37" i="24"/>
  <c r="I37" i="24"/>
  <c r="J37" i="24"/>
  <c r="K37" i="24"/>
  <c r="L37" i="24"/>
  <c r="M37" i="24"/>
  <c r="N37" i="24"/>
  <c r="H33" i="24"/>
  <c r="I33" i="24"/>
  <c r="J33" i="24"/>
  <c r="K33" i="24"/>
  <c r="L33" i="24"/>
  <c r="M33" i="24"/>
  <c r="N33" i="24"/>
  <c r="C33" i="24"/>
  <c r="D33" i="24"/>
  <c r="E33" i="24"/>
  <c r="F33" i="24"/>
  <c r="G33" i="24"/>
  <c r="C22" i="24"/>
  <c r="D22" i="24"/>
  <c r="E22" i="24"/>
  <c r="F22" i="24"/>
  <c r="G22" i="24"/>
  <c r="H22" i="24"/>
  <c r="I22" i="24"/>
  <c r="J22" i="24"/>
  <c r="K22" i="24"/>
  <c r="L22" i="24"/>
  <c r="M22" i="24"/>
  <c r="N22" i="24"/>
  <c r="C23" i="24"/>
  <c r="D23" i="24"/>
  <c r="E23" i="24"/>
  <c r="F23" i="24"/>
  <c r="G23" i="24"/>
  <c r="H23" i="24"/>
  <c r="I23" i="24"/>
  <c r="J23" i="24"/>
  <c r="K23" i="24"/>
  <c r="L23" i="24"/>
  <c r="M23" i="24"/>
  <c r="N23" i="24"/>
  <c r="C24" i="24"/>
  <c r="D24" i="24"/>
  <c r="E24" i="24"/>
  <c r="F24" i="24"/>
  <c r="G24" i="24"/>
  <c r="H24" i="24"/>
  <c r="I24" i="24"/>
  <c r="J24" i="24"/>
  <c r="K24" i="24"/>
  <c r="L24" i="24"/>
  <c r="M24" i="24"/>
  <c r="N24" i="24"/>
  <c r="C25" i="24"/>
  <c r="D25" i="24"/>
  <c r="E25" i="24"/>
  <c r="F25" i="24"/>
  <c r="G25" i="24"/>
  <c r="H25" i="24"/>
  <c r="I25" i="24"/>
  <c r="J25" i="24"/>
  <c r="K25" i="24"/>
  <c r="L25" i="24"/>
  <c r="M25" i="24"/>
  <c r="N25" i="24"/>
  <c r="C21" i="24"/>
  <c r="D21" i="24"/>
  <c r="E21" i="24"/>
  <c r="G21" i="24"/>
  <c r="H21" i="24"/>
  <c r="I21" i="24"/>
  <c r="J21" i="24"/>
  <c r="K21" i="24"/>
  <c r="L21" i="24"/>
  <c r="M21" i="24"/>
  <c r="N21" i="24"/>
  <c r="F21" i="24"/>
  <c r="G11" i="24"/>
  <c r="H11" i="24"/>
  <c r="I11" i="24"/>
  <c r="J11" i="24"/>
  <c r="K11" i="24"/>
  <c r="L11" i="24"/>
  <c r="M11" i="24"/>
  <c r="N11" i="24"/>
  <c r="G12" i="24"/>
  <c r="H12" i="24"/>
  <c r="I12" i="24"/>
  <c r="J12" i="24"/>
  <c r="K12" i="24"/>
  <c r="L12" i="24"/>
  <c r="M12" i="24"/>
  <c r="N12" i="24"/>
  <c r="G13" i="24"/>
  <c r="H13" i="24"/>
  <c r="I13" i="24"/>
  <c r="J13" i="24"/>
  <c r="K13" i="24"/>
  <c r="L13" i="24"/>
  <c r="M13" i="24"/>
  <c r="N13" i="24"/>
  <c r="G14" i="24"/>
  <c r="H14" i="24"/>
  <c r="I14" i="24"/>
  <c r="J14" i="24"/>
  <c r="K14" i="24"/>
  <c r="L14" i="24"/>
  <c r="M14" i="24"/>
  <c r="N14" i="24"/>
  <c r="H10" i="24"/>
  <c r="I10" i="24"/>
  <c r="J10" i="24"/>
  <c r="K10" i="24"/>
  <c r="L10" i="24"/>
  <c r="M10" i="24"/>
  <c r="N10" i="24"/>
  <c r="C11" i="24"/>
  <c r="D11" i="24"/>
  <c r="E11" i="24"/>
  <c r="F11" i="24"/>
  <c r="C12" i="24"/>
  <c r="D12" i="24"/>
  <c r="E12" i="24"/>
  <c r="F12" i="24"/>
  <c r="C13" i="24"/>
  <c r="D13" i="24"/>
  <c r="E13" i="24"/>
  <c r="F13" i="24"/>
  <c r="C14" i="24"/>
  <c r="D14" i="24"/>
  <c r="E14" i="24"/>
  <c r="F14" i="24"/>
  <c r="C10" i="24"/>
  <c r="D10" i="24"/>
  <c r="E10" i="24"/>
  <c r="G10" i="24"/>
  <c r="F10" i="24"/>
  <c r="O11" i="23" l="1"/>
  <c r="O12" i="23"/>
  <c r="O13" i="23"/>
  <c r="O9" i="23"/>
  <c r="O11" i="32" l="1"/>
  <c r="O12" i="32"/>
  <c r="O13" i="32"/>
  <c r="O10" i="32"/>
  <c r="O10" i="31" l="1"/>
  <c r="O11" i="31"/>
  <c r="O12" i="31"/>
  <c r="O13" i="31"/>
  <c r="O10" i="18" l="1"/>
  <c r="O11" i="18"/>
  <c r="O12" i="18"/>
  <c r="O13" i="18"/>
  <c r="O12" i="17" l="1"/>
  <c r="O13" i="17"/>
  <c r="O14" i="17"/>
  <c r="O11" i="13" l="1"/>
  <c r="O12" i="13"/>
  <c r="O13" i="13"/>
  <c r="O14" i="13"/>
  <c r="C11" i="28" l="1"/>
  <c r="C11" i="34" s="1"/>
  <c r="C10" i="28"/>
  <c r="C10" i="34" s="1"/>
  <c r="O11" i="6"/>
  <c r="O12" i="6"/>
  <c r="O13" i="6"/>
  <c r="O14" i="6"/>
  <c r="O10" i="6"/>
  <c r="O12" i="4"/>
  <c r="O14" i="4"/>
  <c r="AD33" i="46"/>
  <c r="Z34" i="46"/>
  <c r="W35" i="46"/>
  <c r="N65" i="46"/>
  <c r="T32" i="46"/>
  <c r="G44" i="46"/>
  <c r="X32" i="46"/>
  <c r="X44" i="46" s="1"/>
  <c r="L62" i="46"/>
  <c r="C44" i="46"/>
  <c r="AA22" i="46"/>
  <c r="U23" i="46"/>
  <c r="J153" i="46"/>
  <c r="K153" i="46"/>
  <c r="AD25" i="46"/>
  <c r="Z21" i="46"/>
  <c r="AB21" i="46"/>
  <c r="O12" i="28"/>
  <c r="O14" i="28"/>
  <c r="L184" i="46"/>
  <c r="K184" i="46"/>
  <c r="J184" i="46"/>
  <c r="I184" i="46"/>
  <c r="H184" i="46"/>
  <c r="G184" i="46"/>
  <c r="F184" i="46"/>
  <c r="E184" i="46"/>
  <c r="D184" i="46"/>
  <c r="L181" i="46"/>
  <c r="K181" i="46"/>
  <c r="J181" i="46"/>
  <c r="I181" i="46"/>
  <c r="H181" i="46"/>
  <c r="G181" i="46"/>
  <c r="F181" i="46"/>
  <c r="E181" i="46"/>
  <c r="D181" i="46"/>
  <c r="AD150" i="46"/>
  <c r="AC150" i="46"/>
  <c r="AC83" i="46" s="1"/>
  <c r="AB150" i="46"/>
  <c r="AA150" i="46"/>
  <c r="Z150" i="46"/>
  <c r="Y150" i="46"/>
  <c r="X150" i="46"/>
  <c r="W150" i="46"/>
  <c r="V150" i="46"/>
  <c r="U150" i="46"/>
  <c r="T150" i="46"/>
  <c r="S150" i="46"/>
  <c r="AD149" i="46"/>
  <c r="AC149" i="46"/>
  <c r="AB149" i="46"/>
  <c r="AA149" i="46"/>
  <c r="Z149" i="46"/>
  <c r="Y149" i="46"/>
  <c r="Y51" i="46" s="1"/>
  <c r="X149" i="46"/>
  <c r="W149" i="46"/>
  <c r="V149" i="46"/>
  <c r="U149" i="46"/>
  <c r="T149" i="46"/>
  <c r="S149" i="46"/>
  <c r="K111" i="46"/>
  <c r="AE84" i="46"/>
  <c r="O84" i="46"/>
  <c r="AE83" i="46"/>
  <c r="AD83" i="46"/>
  <c r="AB83" i="46"/>
  <c r="AA83" i="46"/>
  <c r="Z83" i="46"/>
  <c r="Y83" i="46"/>
  <c r="X83" i="46"/>
  <c r="W83" i="46"/>
  <c r="K83" i="46"/>
  <c r="K143" i="46" s="1"/>
  <c r="I83" i="46"/>
  <c r="I143" i="46" s="1"/>
  <c r="AD82" i="46"/>
  <c r="AD142" i="46" s="1"/>
  <c r="V82" i="46"/>
  <c r="V142" i="46" s="1"/>
  <c r="M82" i="46"/>
  <c r="E82" i="46"/>
  <c r="E142" i="46" s="1"/>
  <c r="C82" i="46"/>
  <c r="AD81" i="46"/>
  <c r="AD141" i="46" s="1"/>
  <c r="V81" i="46"/>
  <c r="V141" i="46" s="1"/>
  <c r="N81" i="46"/>
  <c r="M81" i="46"/>
  <c r="F81" i="46"/>
  <c r="F141" i="46" s="1"/>
  <c r="C81" i="46"/>
  <c r="C141" i="46" s="1"/>
  <c r="AB80" i="46"/>
  <c r="AB140" i="46" s="1"/>
  <c r="W80" i="46"/>
  <c r="W140" i="46" s="1"/>
  <c r="G80" i="46"/>
  <c r="G140" i="46" s="1"/>
  <c r="D80" i="46"/>
  <c r="D140" i="46" s="1"/>
  <c r="AD79" i="46"/>
  <c r="T79" i="46"/>
  <c r="G79" i="46"/>
  <c r="AE54" i="46"/>
  <c r="O53" i="46"/>
  <c r="O113" i="46" s="1"/>
  <c r="N53" i="46"/>
  <c r="N113" i="46" s="1"/>
  <c r="M53" i="46"/>
  <c r="L53" i="46"/>
  <c r="L83" i="46" s="1"/>
  <c r="L143" i="46" s="1"/>
  <c r="K53" i="46"/>
  <c r="K113" i="46" s="1"/>
  <c r="J53" i="46"/>
  <c r="I53" i="46"/>
  <c r="I113" i="46" s="1"/>
  <c r="H53" i="46"/>
  <c r="G53" i="46"/>
  <c r="F53" i="46"/>
  <c r="F113" i="46" s="1"/>
  <c r="E53" i="46"/>
  <c r="D53" i="46"/>
  <c r="C53" i="46"/>
  <c r="C113" i="46" s="1"/>
  <c r="AD52" i="46"/>
  <c r="AD112" i="46" s="1"/>
  <c r="AC52" i="46"/>
  <c r="AB52" i="46"/>
  <c r="AB112" i="46" s="1"/>
  <c r="AA52" i="46"/>
  <c r="AA82" i="46" s="1"/>
  <c r="AA142" i="46" s="1"/>
  <c r="Z52" i="46"/>
  <c r="Y52" i="46"/>
  <c r="Y82" i="46" s="1"/>
  <c r="Y142" i="46" s="1"/>
  <c r="X52" i="46"/>
  <c r="X112" i="46" s="1"/>
  <c r="W52" i="46"/>
  <c r="V52" i="46"/>
  <c r="V112" i="46" s="1"/>
  <c r="U52" i="46"/>
  <c r="T52" i="46"/>
  <c r="S52" i="46"/>
  <c r="S112" i="46" s="1"/>
  <c r="O52" i="46"/>
  <c r="O112" i="46" s="1"/>
  <c r="N52" i="46"/>
  <c r="M52" i="46"/>
  <c r="M112" i="46" s="1"/>
  <c r="L52" i="46"/>
  <c r="L112" i="46" s="1"/>
  <c r="K52" i="46"/>
  <c r="K112" i="46" s="1"/>
  <c r="J52" i="46"/>
  <c r="I52" i="46"/>
  <c r="H52" i="46"/>
  <c r="G52" i="46"/>
  <c r="F52" i="46"/>
  <c r="E52" i="46"/>
  <c r="E112" i="46" s="1"/>
  <c r="D52" i="46"/>
  <c r="C52" i="46"/>
  <c r="C112" i="46" s="1"/>
  <c r="AD51" i="46"/>
  <c r="AD111" i="46" s="1"/>
  <c r="AC51" i="46"/>
  <c r="AC111" i="46" s="1"/>
  <c r="AB51" i="46"/>
  <c r="AA51" i="46"/>
  <c r="Z51" i="46"/>
  <c r="Z111" i="46" s="1"/>
  <c r="X51" i="46"/>
  <c r="X111" i="46" s="1"/>
  <c r="W51" i="46"/>
  <c r="V51" i="46"/>
  <c r="V111" i="46" s="1"/>
  <c r="U51" i="46"/>
  <c r="T51" i="46"/>
  <c r="S51" i="46"/>
  <c r="N51" i="46"/>
  <c r="N111" i="46" s="1"/>
  <c r="M51" i="46"/>
  <c r="M111" i="46" s="1"/>
  <c r="L51" i="46"/>
  <c r="K51" i="46"/>
  <c r="K81" i="46" s="1"/>
  <c r="K141" i="46" s="1"/>
  <c r="J51" i="46"/>
  <c r="I51" i="46"/>
  <c r="H51" i="46"/>
  <c r="G51" i="46"/>
  <c r="G111" i="46" s="1"/>
  <c r="F51" i="46"/>
  <c r="F111" i="46" s="1"/>
  <c r="E51" i="46"/>
  <c r="E111" i="46" s="1"/>
  <c r="D51" i="46"/>
  <c r="C51" i="46"/>
  <c r="AD50" i="46"/>
  <c r="AC50" i="46"/>
  <c r="AC80" i="46" s="1"/>
  <c r="AC140" i="46" s="1"/>
  <c r="AB50" i="46"/>
  <c r="AB110" i="46" s="1"/>
  <c r="AA50" i="46"/>
  <c r="Z50" i="46"/>
  <c r="Z110" i="46" s="1"/>
  <c r="X50" i="46"/>
  <c r="X80" i="46" s="1"/>
  <c r="X140" i="46" s="1"/>
  <c r="W50" i="46"/>
  <c r="W110" i="46" s="1"/>
  <c r="V50" i="46"/>
  <c r="U50" i="46"/>
  <c r="T50" i="46"/>
  <c r="T110" i="46" s="1"/>
  <c r="S50" i="46"/>
  <c r="S110" i="46" s="1"/>
  <c r="N50" i="46"/>
  <c r="M50" i="46"/>
  <c r="M110" i="46" s="1"/>
  <c r="L50" i="46"/>
  <c r="K50" i="46"/>
  <c r="J50" i="46"/>
  <c r="I50" i="46"/>
  <c r="I110" i="46" s="1"/>
  <c r="H50" i="46"/>
  <c r="G50" i="46"/>
  <c r="G110" i="46" s="1"/>
  <c r="F50" i="46"/>
  <c r="E50" i="46"/>
  <c r="D50" i="46"/>
  <c r="D110" i="46" s="1"/>
  <c r="C50" i="46"/>
  <c r="O50" i="46" s="1"/>
  <c r="O110" i="46" s="1"/>
  <c r="AE49" i="46"/>
  <c r="AD49" i="46"/>
  <c r="AC49" i="46"/>
  <c r="AB49" i="46"/>
  <c r="AB79" i="46" s="1"/>
  <c r="AA49" i="46"/>
  <c r="AA79" i="46" s="1"/>
  <c r="Z49" i="46"/>
  <c r="Y49" i="46"/>
  <c r="X49" i="46"/>
  <c r="W49" i="46"/>
  <c r="V49" i="46"/>
  <c r="U49" i="46"/>
  <c r="T49" i="46"/>
  <c r="S49" i="46"/>
  <c r="N49" i="46"/>
  <c r="N79" i="46" s="1"/>
  <c r="M49" i="46"/>
  <c r="L49" i="46"/>
  <c r="K49" i="46"/>
  <c r="J49" i="46"/>
  <c r="I49" i="46"/>
  <c r="H49" i="46"/>
  <c r="G49" i="46"/>
  <c r="F49" i="46"/>
  <c r="E49" i="46"/>
  <c r="D49" i="46"/>
  <c r="D79" i="46" s="1"/>
  <c r="C49" i="46"/>
  <c r="F47" i="46"/>
  <c r="S10" i="46"/>
  <c r="R2" i="46"/>
  <c r="R1" i="46"/>
  <c r="C15" i="34" l="1"/>
  <c r="W10" i="46"/>
  <c r="Z14" i="46"/>
  <c r="AD13" i="46"/>
  <c r="O13" i="28"/>
  <c r="V13" i="46"/>
  <c r="Z12" i="46"/>
  <c r="AD11" i="46"/>
  <c r="O11" i="28"/>
  <c r="V11" i="46"/>
  <c r="N45" i="46"/>
  <c r="N63" i="46"/>
  <c r="AD10" i="46"/>
  <c r="D15" i="28"/>
  <c r="S14" i="46"/>
  <c r="O13" i="46"/>
  <c r="AE13" i="46" s="1"/>
  <c r="W32" i="46"/>
  <c r="W44" i="46" s="1"/>
  <c r="J159" i="46"/>
  <c r="J173" i="46" s="1"/>
  <c r="O11" i="46"/>
  <c r="AE11" i="46" s="1"/>
  <c r="AA24" i="46"/>
  <c r="E45" i="46"/>
  <c r="E105" i="46" s="1"/>
  <c r="AC13" i="46"/>
  <c r="E63" i="46"/>
  <c r="E123" i="46" s="1"/>
  <c r="Z10" i="46"/>
  <c r="AC14" i="46"/>
  <c r="U14" i="46"/>
  <c r="Y13" i="46"/>
  <c r="AC12" i="46"/>
  <c r="U12" i="46"/>
  <c r="Y11" i="46"/>
  <c r="AD21" i="46"/>
  <c r="V21" i="46"/>
  <c r="Y25" i="46"/>
  <c r="Y109" i="46" s="1"/>
  <c r="AC24" i="46"/>
  <c r="E153" i="46"/>
  <c r="Y23" i="46"/>
  <c r="AC22" i="46"/>
  <c r="U22" i="46"/>
  <c r="Z32" i="46"/>
  <c r="Z44" i="46" s="1"/>
  <c r="M48" i="46"/>
  <c r="M78" i="46" s="1"/>
  <c r="U36" i="46"/>
  <c r="U48" i="46" s="1"/>
  <c r="I47" i="46"/>
  <c r="I107" i="46" s="1"/>
  <c r="U11" i="46"/>
  <c r="S24" i="46"/>
  <c r="M63" i="46"/>
  <c r="M123" i="46" s="1"/>
  <c r="AB14" i="46"/>
  <c r="T14" i="46"/>
  <c r="X13" i="46"/>
  <c r="AB12" i="46"/>
  <c r="T12" i="46"/>
  <c r="X11" i="46"/>
  <c r="X25" i="46"/>
  <c r="X109" i="46" s="1"/>
  <c r="L153" i="46"/>
  <c r="X23" i="46"/>
  <c r="AB22" i="46"/>
  <c r="T22" i="46"/>
  <c r="L48" i="46"/>
  <c r="L108" i="46" s="1"/>
  <c r="T36" i="46"/>
  <c r="T48" i="46" s="1"/>
  <c r="T78" i="46" s="1"/>
  <c r="H160" i="46"/>
  <c r="H168" i="46" s="1"/>
  <c r="AB34" i="46"/>
  <c r="AB46" i="46" s="1"/>
  <c r="AB76" i="46" s="1"/>
  <c r="AB136" i="46" s="1"/>
  <c r="D46" i="46"/>
  <c r="D76" i="46" s="1"/>
  <c r="D136" i="46" s="1"/>
  <c r="H63" i="46"/>
  <c r="H123" i="46" s="1"/>
  <c r="I153" i="46"/>
  <c r="Y22" i="46"/>
  <c r="AD32" i="46"/>
  <c r="AD44" i="46" s="1"/>
  <c r="AD74" i="46" s="1"/>
  <c r="V32" i="46"/>
  <c r="V44" i="46" s="1"/>
  <c r="AC11" i="46"/>
  <c r="E158" i="46"/>
  <c r="E166" i="46" s="1"/>
  <c r="AA14" i="46"/>
  <c r="W13" i="46"/>
  <c r="AA12" i="46"/>
  <c r="S12" i="46"/>
  <c r="W11" i="46"/>
  <c r="G47" i="46"/>
  <c r="G77" i="46" s="1"/>
  <c r="G137" i="46" s="1"/>
  <c r="AA34" i="46"/>
  <c r="C46" i="46"/>
  <c r="O46" i="46" s="1"/>
  <c r="O106" i="46" s="1"/>
  <c r="W23" i="46"/>
  <c r="W25" i="46"/>
  <c r="W109" i="46" s="1"/>
  <c r="M45" i="46"/>
  <c r="M105" i="46" s="1"/>
  <c r="AA21" i="46"/>
  <c r="V25" i="46"/>
  <c r="V109" i="46" s="1"/>
  <c r="Z24" i="46"/>
  <c r="AD23" i="46"/>
  <c r="V23" i="46"/>
  <c r="N47" i="46"/>
  <c r="N107" i="46" s="1"/>
  <c r="V35" i="46"/>
  <c r="V65" i="46" s="1"/>
  <c r="F63" i="46"/>
  <c r="F123" i="46" s="1"/>
  <c r="O10" i="46"/>
  <c r="AE10" i="46" s="1"/>
  <c r="AC23" i="46"/>
  <c r="F44" i="46"/>
  <c r="F104" i="46" s="1"/>
  <c r="AC10" i="46"/>
  <c r="X14" i="46"/>
  <c r="AB25" i="46"/>
  <c r="AB109" i="46" s="1"/>
  <c r="D109" i="46"/>
  <c r="H95" i="46"/>
  <c r="T23" i="46"/>
  <c r="X22" i="46"/>
  <c r="M44" i="46"/>
  <c r="M104" i="46" s="1"/>
  <c r="H48" i="46"/>
  <c r="H78" i="46" s="1"/>
  <c r="H138" i="46" s="1"/>
  <c r="L47" i="46"/>
  <c r="L77" i="46" s="1"/>
  <c r="L137" i="46" s="1"/>
  <c r="X34" i="46"/>
  <c r="D158" i="46"/>
  <c r="D166" i="46" s="1"/>
  <c r="V10" i="46"/>
  <c r="Y12" i="46"/>
  <c r="C153" i="46"/>
  <c r="Y34" i="46"/>
  <c r="Y64" i="46" s="1"/>
  <c r="K46" i="46"/>
  <c r="K106" i="46" s="1"/>
  <c r="H62" i="46"/>
  <c r="H122" i="46" s="1"/>
  <c r="AB10" i="46"/>
  <c r="T10" i="46"/>
  <c r="W14" i="46"/>
  <c r="AA13" i="46"/>
  <c r="S13" i="46"/>
  <c r="W12" i="46"/>
  <c r="AA11" i="46"/>
  <c r="S11" i="46"/>
  <c r="AA25" i="46"/>
  <c r="AA109" i="46" s="1"/>
  <c r="S25" i="46"/>
  <c r="S109" i="46" s="1"/>
  <c r="AA23" i="46"/>
  <c r="S23" i="46"/>
  <c r="W22" i="46"/>
  <c r="AB32" i="46"/>
  <c r="AB62" i="46" s="1"/>
  <c r="D157" i="46"/>
  <c r="D171" i="46" s="1"/>
  <c r="G66" i="46"/>
  <c r="G126" i="46" s="1"/>
  <c r="C47" i="46"/>
  <c r="C77" i="46" s="1"/>
  <c r="AA33" i="46"/>
  <c r="AA45" i="46" s="1"/>
  <c r="S33" i="46"/>
  <c r="S45" i="46" s="1"/>
  <c r="U13" i="46"/>
  <c r="AC25" i="46"/>
  <c r="AC109" i="46" s="1"/>
  <c r="Y14" i="46"/>
  <c r="AB13" i="46"/>
  <c r="T13" i="46"/>
  <c r="X12" i="46"/>
  <c r="T11" i="46"/>
  <c r="AB23" i="46"/>
  <c r="AB33" i="46"/>
  <c r="AB45" i="46" s="1"/>
  <c r="X10" i="46"/>
  <c r="T21" i="46"/>
  <c r="T92" i="46" s="1"/>
  <c r="H157" i="46"/>
  <c r="H165" i="46" s="1"/>
  <c r="AA10" i="46"/>
  <c r="AD14" i="46"/>
  <c r="V14" i="46"/>
  <c r="Z13" i="46"/>
  <c r="AD12" i="46"/>
  <c r="V12" i="46"/>
  <c r="Z11" i="46"/>
  <c r="W21" i="46"/>
  <c r="Z25" i="46"/>
  <c r="Z109" i="46" s="1"/>
  <c r="AD24" i="46"/>
  <c r="F153" i="46"/>
  <c r="Z23" i="46"/>
  <c r="Z94" i="46" s="1"/>
  <c r="AD22" i="46"/>
  <c r="AD93" i="46" s="1"/>
  <c r="V22" i="46"/>
  <c r="K44" i="46"/>
  <c r="K74" i="46" s="1"/>
  <c r="N48" i="46"/>
  <c r="N108" i="46" s="1"/>
  <c r="F66" i="46"/>
  <c r="F126" i="46" s="1"/>
  <c r="J65" i="46"/>
  <c r="J125" i="46" s="1"/>
  <c r="N64" i="46"/>
  <c r="N124" i="46" s="1"/>
  <c r="V34" i="46"/>
  <c r="V46" i="46" s="1"/>
  <c r="Z33" i="46"/>
  <c r="Z45" i="46" s="1"/>
  <c r="H92" i="46"/>
  <c r="L44" i="46"/>
  <c r="L74" i="46" s="1"/>
  <c r="L85" i="46" s="1"/>
  <c r="C45" i="46"/>
  <c r="C75" i="46" s="1"/>
  <c r="O75" i="46" s="1"/>
  <c r="L64" i="46"/>
  <c r="L124" i="46" s="1"/>
  <c r="N123" i="46"/>
  <c r="X35" i="46"/>
  <c r="X65" i="46" s="1"/>
  <c r="AC36" i="46"/>
  <c r="AC48" i="46" s="1"/>
  <c r="AB11" i="46"/>
  <c r="H47" i="46"/>
  <c r="H77" i="46" s="1"/>
  <c r="H137" i="46" s="1"/>
  <c r="G48" i="46"/>
  <c r="G108" i="46" s="1"/>
  <c r="C109" i="46"/>
  <c r="C26" i="46"/>
  <c r="D62" i="46"/>
  <c r="D122" i="46" s="1"/>
  <c r="T34" i="46"/>
  <c r="T46" i="46" s="1"/>
  <c r="T106" i="46" s="1"/>
  <c r="AB36" i="46"/>
  <c r="AB48" i="46" s="1"/>
  <c r="K45" i="46"/>
  <c r="K105" i="46" s="1"/>
  <c r="T25" i="46"/>
  <c r="T109" i="46" s="1"/>
  <c r="U10" i="46"/>
  <c r="X21" i="46"/>
  <c r="X104" i="46" s="1"/>
  <c r="D64" i="46"/>
  <c r="D124" i="46" s="1"/>
  <c r="D92" i="46"/>
  <c r="D44" i="46"/>
  <c r="D104" i="46" s="1"/>
  <c r="L46" i="46"/>
  <c r="L76" i="46" s="1"/>
  <c r="L136" i="46" s="1"/>
  <c r="V24" i="46"/>
  <c r="Y21" i="46"/>
  <c r="O33" i="46"/>
  <c r="AB35" i="46"/>
  <c r="AB65" i="46" s="1"/>
  <c r="X36" i="46"/>
  <c r="X48" i="46" s="1"/>
  <c r="D139" i="46"/>
  <c r="L45" i="46"/>
  <c r="L75" i="46" s="1"/>
  <c r="L135" i="46" s="1"/>
  <c r="AB24" i="46"/>
  <c r="T33" i="46"/>
  <c r="T63" i="46" s="1"/>
  <c r="D48" i="46"/>
  <c r="D78" i="46" s="1"/>
  <c r="D138" i="46" s="1"/>
  <c r="S21" i="46"/>
  <c r="H153" i="46"/>
  <c r="H66" i="46"/>
  <c r="H126" i="46" s="1"/>
  <c r="O14" i="46"/>
  <c r="AE14" i="46" s="1"/>
  <c r="AD36" i="46"/>
  <c r="AD96" i="46" s="1"/>
  <c r="J45" i="46"/>
  <c r="J75" i="46" s="1"/>
  <c r="J135" i="46" s="1"/>
  <c r="C64" i="46"/>
  <c r="C124" i="46" s="1"/>
  <c r="S34" i="46"/>
  <c r="S64" i="46" s="1"/>
  <c r="F48" i="46"/>
  <c r="F78" i="46" s="1"/>
  <c r="F138" i="46" s="1"/>
  <c r="N95" i="46"/>
  <c r="K64" i="46"/>
  <c r="K124" i="46" s="1"/>
  <c r="I65" i="46"/>
  <c r="I125" i="46" s="1"/>
  <c r="V33" i="46"/>
  <c r="V45" i="46" s="1"/>
  <c r="V75" i="46" s="1"/>
  <c r="Z35" i="46"/>
  <c r="Z47" i="46" s="1"/>
  <c r="Z77" i="46" s="1"/>
  <c r="V36" i="46"/>
  <c r="J47" i="46"/>
  <c r="J77" i="46" s="1"/>
  <c r="J137" i="46" s="1"/>
  <c r="AD35" i="46"/>
  <c r="E55" i="46"/>
  <c r="F62" i="46"/>
  <c r="F122" i="46" s="1"/>
  <c r="N62" i="46"/>
  <c r="N122" i="46" s="1"/>
  <c r="U32" i="46"/>
  <c r="U62" i="46" s="1"/>
  <c r="E44" i="46"/>
  <c r="E74" i="46" s="1"/>
  <c r="E134" i="46" s="1"/>
  <c r="AC32" i="46"/>
  <c r="AC44" i="46" s="1"/>
  <c r="H94" i="46"/>
  <c r="D153" i="46"/>
  <c r="Z22" i="46"/>
  <c r="T24" i="46"/>
  <c r="N93" i="46"/>
  <c r="I157" i="46"/>
  <c r="I92" i="46"/>
  <c r="I62" i="46"/>
  <c r="I44" i="46"/>
  <c r="Y32" i="46"/>
  <c r="AB106" i="46"/>
  <c r="C160" i="46"/>
  <c r="C95" i="46"/>
  <c r="C65" i="46"/>
  <c r="S35" i="46"/>
  <c r="O35" i="46"/>
  <c r="K160" i="46"/>
  <c r="K95" i="46"/>
  <c r="K65" i="46"/>
  <c r="K125" i="46" s="1"/>
  <c r="K47" i="46"/>
  <c r="AA35" i="46"/>
  <c r="AA81" i="46"/>
  <c r="AA141" i="46" s="1"/>
  <c r="AA111" i="46"/>
  <c r="E159" i="46"/>
  <c r="E94" i="46"/>
  <c r="E64" i="46"/>
  <c r="E124" i="46" s="1"/>
  <c r="U34" i="46"/>
  <c r="E46" i="46"/>
  <c r="O34" i="46"/>
  <c r="M94" i="46"/>
  <c r="M64" i="46"/>
  <c r="M124" i="46" s="1"/>
  <c r="AC34" i="46"/>
  <c r="M46" i="46"/>
  <c r="S81" i="46"/>
  <c r="S111" i="46"/>
  <c r="AE51" i="46"/>
  <c r="AE111" i="46" s="1"/>
  <c r="Y111" i="46"/>
  <c r="Y81" i="46"/>
  <c r="Y141" i="46" s="1"/>
  <c r="G158" i="46"/>
  <c r="G93" i="46"/>
  <c r="G63" i="46"/>
  <c r="G123" i="46" s="1"/>
  <c r="G45" i="46"/>
  <c r="W33" i="46"/>
  <c r="O22" i="46"/>
  <c r="S22" i="46"/>
  <c r="G153" i="46"/>
  <c r="W24" i="46"/>
  <c r="O24" i="46"/>
  <c r="U79" i="46"/>
  <c r="AC79" i="46"/>
  <c r="H110" i="46"/>
  <c r="H80" i="46"/>
  <c r="H140" i="46" s="1"/>
  <c r="C104" i="46"/>
  <c r="C74" i="46"/>
  <c r="O44" i="46"/>
  <c r="J79" i="46"/>
  <c r="J139" i="46" s="1"/>
  <c r="J109" i="46"/>
  <c r="I161" i="46"/>
  <c r="I96" i="46"/>
  <c r="I66" i="46"/>
  <c r="I126" i="46" s="1"/>
  <c r="Y36" i="46"/>
  <c r="I48" i="46"/>
  <c r="O21" i="46"/>
  <c r="U21" i="46"/>
  <c r="AC21" i="46"/>
  <c r="T62" i="46"/>
  <c r="T44" i="46"/>
  <c r="Y10" i="46"/>
  <c r="U25" i="46"/>
  <c r="O25" i="46"/>
  <c r="F112" i="46"/>
  <c r="F82" i="46"/>
  <c r="F142" i="46" s="1"/>
  <c r="D83" i="46"/>
  <c r="D143" i="46" s="1"/>
  <c r="D113" i="46"/>
  <c r="D160" i="46"/>
  <c r="D95" i="46"/>
  <c r="J161" i="46"/>
  <c r="J96" i="46"/>
  <c r="K109" i="46"/>
  <c r="K79" i="46"/>
  <c r="K139" i="46" s="1"/>
  <c r="C157" i="46"/>
  <c r="C62" i="46"/>
  <c r="K157" i="46"/>
  <c r="K92" i="46"/>
  <c r="K62" i="46"/>
  <c r="I158" i="46"/>
  <c r="I93" i="46"/>
  <c r="I63" i="46"/>
  <c r="I123" i="46" s="1"/>
  <c r="I45" i="46"/>
  <c r="G159" i="46"/>
  <c r="G94" i="46"/>
  <c r="G64" i="46"/>
  <c r="G124" i="46" s="1"/>
  <c r="G46" i="46"/>
  <c r="M95" i="46"/>
  <c r="M65" i="46"/>
  <c r="M125" i="46" s="1"/>
  <c r="M47" i="46"/>
  <c r="C161" i="46"/>
  <c r="C96" i="46"/>
  <c r="C66" i="46"/>
  <c r="C48" i="46"/>
  <c r="K161" i="46"/>
  <c r="K96" i="46"/>
  <c r="K66" i="46"/>
  <c r="K126" i="46" s="1"/>
  <c r="K48" i="46"/>
  <c r="F107" i="46"/>
  <c r="F77" i="46"/>
  <c r="F137" i="46" s="1"/>
  <c r="L79" i="46"/>
  <c r="L139" i="46" s="1"/>
  <c r="L109" i="46"/>
  <c r="W79" i="46"/>
  <c r="J110" i="46"/>
  <c r="J80" i="46"/>
  <c r="J140" i="46" s="1"/>
  <c r="U111" i="46"/>
  <c r="U81" i="46"/>
  <c r="U141" i="46" s="1"/>
  <c r="H112" i="46"/>
  <c r="H82" i="46"/>
  <c r="H142" i="46" s="1"/>
  <c r="L122" i="46"/>
  <c r="F64" i="46"/>
  <c r="F124" i="46" s="1"/>
  <c r="L65" i="46"/>
  <c r="L125" i="46" s="1"/>
  <c r="G139" i="46"/>
  <c r="F83" i="46"/>
  <c r="F143" i="46" s="1"/>
  <c r="Y112" i="46"/>
  <c r="U24" i="46"/>
  <c r="L157" i="46"/>
  <c r="L92" i="46"/>
  <c r="J93" i="46"/>
  <c r="J63" i="46"/>
  <c r="J123" i="46" s="1"/>
  <c r="J158" i="46"/>
  <c r="U33" i="46"/>
  <c r="AC33" i="46"/>
  <c r="H159" i="46"/>
  <c r="H64" i="46"/>
  <c r="H124" i="46" s="1"/>
  <c r="F160" i="46"/>
  <c r="F65" i="46"/>
  <c r="F125" i="46" s="1"/>
  <c r="N125" i="46"/>
  <c r="Y35" i="46"/>
  <c r="D161" i="46"/>
  <c r="D96" i="46"/>
  <c r="D66" i="46"/>
  <c r="D126" i="46" s="1"/>
  <c r="L96" i="46"/>
  <c r="L66" i="46"/>
  <c r="L126" i="46" s="1"/>
  <c r="W36" i="46"/>
  <c r="N44" i="46"/>
  <c r="D45" i="46"/>
  <c r="N46" i="46"/>
  <c r="J48" i="46"/>
  <c r="AE50" i="46"/>
  <c r="AE110" i="46" s="1"/>
  <c r="J111" i="46"/>
  <c r="J81" i="46"/>
  <c r="J141" i="46" s="1"/>
  <c r="I112" i="46"/>
  <c r="I82" i="46"/>
  <c r="I142" i="46" s="1"/>
  <c r="T112" i="46"/>
  <c r="T82" i="46"/>
  <c r="T142" i="46" s="1"/>
  <c r="G113" i="46"/>
  <c r="G83" i="46"/>
  <c r="G143" i="46" s="1"/>
  <c r="D63" i="46"/>
  <c r="D123" i="46" s="1"/>
  <c r="J64" i="46"/>
  <c r="J124" i="46" s="1"/>
  <c r="M80" i="46"/>
  <c r="L82" i="46"/>
  <c r="L142" i="46" s="1"/>
  <c r="J94" i="46"/>
  <c r="AA112" i="46"/>
  <c r="D47" i="46"/>
  <c r="AD109" i="46"/>
  <c r="H111" i="46"/>
  <c r="H81" i="46"/>
  <c r="H141" i="46" s="1"/>
  <c r="J62" i="46"/>
  <c r="O82" i="46"/>
  <c r="O142" i="46" s="1"/>
  <c r="C142" i="46"/>
  <c r="O12" i="46"/>
  <c r="AE12" i="46" s="1"/>
  <c r="Z64" i="46"/>
  <c r="Z46" i="46"/>
  <c r="X62" i="46"/>
  <c r="I159" i="46"/>
  <c r="I94" i="46"/>
  <c r="I64" i="46"/>
  <c r="I124" i="46" s="1"/>
  <c r="E161" i="46"/>
  <c r="E96" i="46"/>
  <c r="E66" i="46"/>
  <c r="E126" i="46" s="1"/>
  <c r="C37" i="46"/>
  <c r="F46" i="46"/>
  <c r="J112" i="46"/>
  <c r="J82" i="46"/>
  <c r="J142" i="46" s="1"/>
  <c r="U112" i="46"/>
  <c r="U82" i="46"/>
  <c r="U142" i="46" s="1"/>
  <c r="AC112" i="46"/>
  <c r="AC82" i="46"/>
  <c r="AC142" i="46" s="1"/>
  <c r="H113" i="46"/>
  <c r="H83" i="46"/>
  <c r="H143" i="46" s="1"/>
  <c r="N94" i="46"/>
  <c r="L113" i="46"/>
  <c r="F92" i="46"/>
  <c r="F157" i="46"/>
  <c r="N92" i="46"/>
  <c r="L93" i="46"/>
  <c r="L158" i="46"/>
  <c r="F161" i="46"/>
  <c r="F96" i="46"/>
  <c r="N96" i="46"/>
  <c r="H44" i="46"/>
  <c r="F45" i="46"/>
  <c r="H46" i="46"/>
  <c r="G109" i="46"/>
  <c r="O49" i="46"/>
  <c r="Z79" i="46"/>
  <c r="E110" i="46"/>
  <c r="E80" i="46"/>
  <c r="E140" i="46" s="1"/>
  <c r="Y50" i="46"/>
  <c r="D111" i="46"/>
  <c r="D81" i="46"/>
  <c r="D141" i="46" s="1"/>
  <c r="L111" i="46"/>
  <c r="L81" i="46"/>
  <c r="L141" i="46" s="1"/>
  <c r="S80" i="46"/>
  <c r="O81" i="46"/>
  <c r="O141" i="46" s="1"/>
  <c r="S82" i="46"/>
  <c r="N83" i="46"/>
  <c r="D93" i="46"/>
  <c r="G96" i="46"/>
  <c r="AD139" i="46"/>
  <c r="U80" i="46"/>
  <c r="U140" i="46" s="1"/>
  <c r="U110" i="46"/>
  <c r="C79" i="46"/>
  <c r="M92" i="46"/>
  <c r="M62" i="46"/>
  <c r="K93" i="46"/>
  <c r="K158" i="46"/>
  <c r="K63" i="46"/>
  <c r="K123" i="46" s="1"/>
  <c r="G95" i="46"/>
  <c r="G160" i="46"/>
  <c r="G65" i="46"/>
  <c r="G125" i="46" s="1"/>
  <c r="M96" i="46"/>
  <c r="M66" i="46"/>
  <c r="M126" i="46" s="1"/>
  <c r="G104" i="46"/>
  <c r="G74" i="46"/>
  <c r="N109" i="46"/>
  <c r="C111" i="46"/>
  <c r="O51" i="46"/>
  <c r="O111" i="46" s="1"/>
  <c r="O23" i="46"/>
  <c r="X24" i="46"/>
  <c r="G157" i="46"/>
  <c r="G92" i="46"/>
  <c r="O32" i="46"/>
  <c r="E93" i="46"/>
  <c r="X33" i="46"/>
  <c r="C159" i="46"/>
  <c r="C94" i="46"/>
  <c r="K159" i="46"/>
  <c r="K94" i="46"/>
  <c r="AD34" i="46"/>
  <c r="I160" i="46"/>
  <c r="I95" i="46"/>
  <c r="T35" i="46"/>
  <c r="O36" i="46"/>
  <c r="Z36" i="46"/>
  <c r="I46" i="46"/>
  <c r="H109" i="46"/>
  <c r="H79" i="46"/>
  <c r="H139" i="46" s="1"/>
  <c r="S79" i="46"/>
  <c r="F80" i="46"/>
  <c r="F140" i="46" s="1"/>
  <c r="F110" i="46"/>
  <c r="N110" i="46"/>
  <c r="N80" i="46"/>
  <c r="D112" i="46"/>
  <c r="D82" i="46"/>
  <c r="D142" i="46" s="1"/>
  <c r="W112" i="46"/>
  <c r="W82" i="46"/>
  <c r="W142" i="46" s="1"/>
  <c r="AE52" i="46"/>
  <c r="AE112" i="46" s="1"/>
  <c r="J113" i="46"/>
  <c r="J83" i="46"/>
  <c r="J143" i="46" s="1"/>
  <c r="D65" i="46"/>
  <c r="D125" i="46" s="1"/>
  <c r="W65" i="46"/>
  <c r="J66" i="46"/>
  <c r="J126" i="46" s="1"/>
  <c r="X74" i="46"/>
  <c r="V79" i="46"/>
  <c r="X110" i="46"/>
  <c r="G161" i="46"/>
  <c r="N82" i="46"/>
  <c r="N112" i="46"/>
  <c r="J157" i="46"/>
  <c r="J92" i="46"/>
  <c r="H158" i="46"/>
  <c r="H93" i="46"/>
  <c r="F159" i="46"/>
  <c r="F94" i="46"/>
  <c r="L160" i="46"/>
  <c r="L95" i="46"/>
  <c r="E160" i="46"/>
  <c r="E95" i="46"/>
  <c r="E65" i="46"/>
  <c r="E125" i="46" s="1"/>
  <c r="E47" i="46"/>
  <c r="C15" i="46"/>
  <c r="E92" i="46"/>
  <c r="E157" i="46"/>
  <c r="E62" i="46"/>
  <c r="C158" i="46"/>
  <c r="C93" i="46"/>
  <c r="C63" i="46"/>
  <c r="AD63" i="46"/>
  <c r="N75" i="46"/>
  <c r="N105" i="46"/>
  <c r="F109" i="46"/>
  <c r="F79" i="46"/>
  <c r="F139" i="46" s="1"/>
  <c r="Y79" i="46"/>
  <c r="L80" i="46"/>
  <c r="L140" i="46" s="1"/>
  <c r="L110" i="46"/>
  <c r="W111" i="46"/>
  <c r="W81" i="46"/>
  <c r="W141" i="46" s="1"/>
  <c r="M93" i="46"/>
  <c r="Y24" i="46"/>
  <c r="S32" i="46"/>
  <c r="AA32" i="46"/>
  <c r="F158" i="46"/>
  <c r="F93" i="46"/>
  <c r="Y33" i="46"/>
  <c r="D159" i="46"/>
  <c r="D94" i="46"/>
  <c r="L159" i="46"/>
  <c r="L94" i="46"/>
  <c r="W34" i="46"/>
  <c r="J160" i="46"/>
  <c r="J95" i="46"/>
  <c r="U35" i="46"/>
  <c r="AC35" i="46"/>
  <c r="H161" i="46"/>
  <c r="H96" i="46"/>
  <c r="S36" i="46"/>
  <c r="AA36" i="46"/>
  <c r="J44" i="46"/>
  <c r="H45" i="46"/>
  <c r="AD45" i="46"/>
  <c r="J46" i="46"/>
  <c r="W47" i="46"/>
  <c r="E48" i="46"/>
  <c r="AA110" i="46"/>
  <c r="AA80" i="46"/>
  <c r="AA140" i="46" s="1"/>
  <c r="G62" i="46"/>
  <c r="L63" i="46"/>
  <c r="L123" i="46" s="1"/>
  <c r="H65" i="46"/>
  <c r="H125" i="46" s="1"/>
  <c r="N66" i="46"/>
  <c r="N126" i="46" s="1"/>
  <c r="AC81" i="46"/>
  <c r="AC141" i="46" s="1"/>
  <c r="AB82" i="46"/>
  <c r="AB142" i="46" s="1"/>
  <c r="F95" i="46"/>
  <c r="AC110" i="46"/>
  <c r="L161" i="46"/>
  <c r="I109" i="46"/>
  <c r="T80" i="46"/>
  <c r="T140" i="46" s="1"/>
  <c r="E81" i="46"/>
  <c r="E141" i="46" s="1"/>
  <c r="C83" i="46"/>
  <c r="I79" i="46"/>
  <c r="I139" i="46" s="1"/>
  <c r="G81" i="46"/>
  <c r="G141" i="46" s="1"/>
  <c r="X81" i="46"/>
  <c r="X141" i="46" s="1"/>
  <c r="I80" i="46"/>
  <c r="I140" i="46" s="1"/>
  <c r="Z80" i="46"/>
  <c r="Z140" i="46" s="1"/>
  <c r="X82" i="46"/>
  <c r="X142" i="46" s="1"/>
  <c r="E109" i="46"/>
  <c r="E79" i="46"/>
  <c r="E139" i="46" s="1"/>
  <c r="M109" i="46"/>
  <c r="M79" i="46"/>
  <c r="X79" i="46"/>
  <c r="C110" i="46"/>
  <c r="C80" i="46"/>
  <c r="K110" i="46"/>
  <c r="K80" i="46"/>
  <c r="K140" i="46" s="1"/>
  <c r="V110" i="46"/>
  <c r="V80" i="46"/>
  <c r="V140" i="46" s="1"/>
  <c r="AD110" i="46"/>
  <c r="AD80" i="46"/>
  <c r="AD140" i="46" s="1"/>
  <c r="I111" i="46"/>
  <c r="I81" i="46"/>
  <c r="I141" i="46" s="1"/>
  <c r="T111" i="46"/>
  <c r="T81" i="46"/>
  <c r="T141" i="46" s="1"/>
  <c r="AB111" i="46"/>
  <c r="AB81" i="46"/>
  <c r="AB141" i="46" s="1"/>
  <c r="G112" i="46"/>
  <c r="G82" i="46"/>
  <c r="G142" i="46" s="1"/>
  <c r="Z112" i="46"/>
  <c r="Z82" i="46"/>
  <c r="Z142" i="46" s="1"/>
  <c r="E113" i="46"/>
  <c r="E83" i="46"/>
  <c r="E143" i="46" s="1"/>
  <c r="M113" i="46"/>
  <c r="M83" i="46"/>
  <c r="Z81" i="46"/>
  <c r="Z141" i="46" s="1"/>
  <c r="K82" i="46"/>
  <c r="K142" i="46" s="1"/>
  <c r="W62" i="46" l="1"/>
  <c r="Z63" i="46"/>
  <c r="W92" i="46"/>
  <c r="AD62" i="46"/>
  <c r="AD122" i="46" s="1"/>
  <c r="X94" i="46"/>
  <c r="F15" i="28"/>
  <c r="J15" i="28"/>
  <c r="N15" i="28"/>
  <c r="O10" i="28"/>
  <c r="G15" i="28"/>
  <c r="M15" i="28"/>
  <c r="T66" i="46"/>
  <c r="Z93" i="46"/>
  <c r="X15" i="46"/>
  <c r="V104" i="46"/>
  <c r="H15" i="28"/>
  <c r="L15" i="28"/>
  <c r="E15" i="28"/>
  <c r="K15" i="28"/>
  <c r="V93" i="46"/>
  <c r="AD26" i="46"/>
  <c r="AD95" i="46"/>
  <c r="N77" i="46"/>
  <c r="AB63" i="46"/>
  <c r="AB123" i="46" s="1"/>
  <c r="J167" i="46"/>
  <c r="AA139" i="46"/>
  <c r="Z139" i="46"/>
  <c r="O47" i="46"/>
  <c r="O107" i="46" s="1"/>
  <c r="Y124" i="46"/>
  <c r="C107" i="46"/>
  <c r="AD104" i="46"/>
  <c r="L78" i="46"/>
  <c r="L138" i="46" s="1"/>
  <c r="W139" i="46"/>
  <c r="D106" i="46"/>
  <c r="AB93" i="46"/>
  <c r="G107" i="46"/>
  <c r="V74" i="46"/>
  <c r="V85" i="46" s="1"/>
  <c r="E75" i="46"/>
  <c r="E135" i="46" s="1"/>
  <c r="M108" i="46"/>
  <c r="M75" i="46"/>
  <c r="AB44" i="46"/>
  <c r="AB104" i="46" s="1"/>
  <c r="C105" i="46"/>
  <c r="V62" i="46"/>
  <c r="V122" i="46" s="1"/>
  <c r="X46" i="46"/>
  <c r="X106" i="46" s="1"/>
  <c r="C76" i="46"/>
  <c r="C136" i="46" s="1"/>
  <c r="M74" i="46"/>
  <c r="M85" i="46" s="1"/>
  <c r="I77" i="46"/>
  <c r="I137" i="46" s="1"/>
  <c r="V64" i="46"/>
  <c r="V124" i="46" s="1"/>
  <c r="C106" i="46"/>
  <c r="D172" i="46"/>
  <c r="N78" i="46"/>
  <c r="V96" i="46"/>
  <c r="V94" i="46"/>
  <c r="H171" i="46"/>
  <c r="V139" i="46"/>
  <c r="Z124" i="46"/>
  <c r="Z137" i="46"/>
  <c r="AA94" i="46"/>
  <c r="AA93" i="46"/>
  <c r="T123" i="46"/>
  <c r="AD15" i="46"/>
  <c r="V15" i="46"/>
  <c r="S63" i="46"/>
  <c r="S123" i="46" s="1"/>
  <c r="U66" i="46"/>
  <c r="U126" i="46" s="1"/>
  <c r="U96" i="46"/>
  <c r="O109" i="46"/>
  <c r="AD92" i="46"/>
  <c r="AC139" i="46"/>
  <c r="W26" i="46"/>
  <c r="U15" i="46"/>
  <c r="W15" i="46"/>
  <c r="Z15" i="46"/>
  <c r="L134" i="46"/>
  <c r="E172" i="46"/>
  <c r="Z62" i="46"/>
  <c r="Z122" i="46" s="1"/>
  <c r="K104" i="46"/>
  <c r="AB92" i="46"/>
  <c r="AE23" i="46"/>
  <c r="AC15" i="46"/>
  <c r="AA46" i="46"/>
  <c r="AA76" i="46" s="1"/>
  <c r="AA136" i="46" s="1"/>
  <c r="AB139" i="46"/>
  <c r="AD123" i="46"/>
  <c r="Z92" i="46"/>
  <c r="L107" i="46"/>
  <c r="T108" i="46"/>
  <c r="AC26" i="46"/>
  <c r="H108" i="46"/>
  <c r="V47" i="46"/>
  <c r="V107" i="46" s="1"/>
  <c r="AA64" i="46"/>
  <c r="AA124" i="46" s="1"/>
  <c r="T15" i="46"/>
  <c r="AA26" i="46"/>
  <c r="S15" i="46"/>
  <c r="AA15" i="46"/>
  <c r="X139" i="46"/>
  <c r="V135" i="46"/>
  <c r="AA63" i="46"/>
  <c r="AA123" i="46" s="1"/>
  <c r="V92" i="46"/>
  <c r="X64" i="46"/>
  <c r="X124" i="46" s="1"/>
  <c r="V55" i="46"/>
  <c r="H174" i="46"/>
  <c r="Y15" i="46"/>
  <c r="V95" i="46"/>
  <c r="K76" i="46"/>
  <c r="K136" i="46" s="1"/>
  <c r="Y139" i="46"/>
  <c r="AB64" i="46"/>
  <c r="AB124" i="46" s="1"/>
  <c r="D165" i="46"/>
  <c r="Y46" i="46"/>
  <c r="Y106" i="46" s="1"/>
  <c r="F74" i="46"/>
  <c r="F134" i="46" s="1"/>
  <c r="AB94" i="46"/>
  <c r="Y94" i="46"/>
  <c r="AB15" i="46"/>
  <c r="T64" i="46"/>
  <c r="T124" i="46" s="1"/>
  <c r="T94" i="46"/>
  <c r="O45" i="46"/>
  <c r="O105" i="46" s="1"/>
  <c r="H107" i="46"/>
  <c r="T96" i="46"/>
  <c r="AC66" i="46"/>
  <c r="AC126" i="46" s="1"/>
  <c r="L104" i="46"/>
  <c r="AC96" i="46"/>
  <c r="S46" i="46"/>
  <c r="AE46" i="46" s="1"/>
  <c r="AE106" i="46" s="1"/>
  <c r="C135" i="46"/>
  <c r="T76" i="46"/>
  <c r="T136" i="46" s="1"/>
  <c r="D74" i="46"/>
  <c r="D85" i="46" s="1"/>
  <c r="D145" i="46" s="1"/>
  <c r="AB66" i="46"/>
  <c r="AB126" i="46" s="1"/>
  <c r="V66" i="46"/>
  <c r="V126" i="46" s="1"/>
  <c r="AB96" i="46"/>
  <c r="AB95" i="46"/>
  <c r="X92" i="46"/>
  <c r="V105" i="46"/>
  <c r="T139" i="46"/>
  <c r="T126" i="46"/>
  <c r="L105" i="46"/>
  <c r="J105" i="46"/>
  <c r="Z123" i="46"/>
  <c r="V26" i="46"/>
  <c r="X26" i="46"/>
  <c r="G78" i="46"/>
  <c r="G138" i="46" s="1"/>
  <c r="J107" i="46"/>
  <c r="Z26" i="46"/>
  <c r="AB37" i="46"/>
  <c r="AB55" i="46" s="1"/>
  <c r="X47" i="46"/>
  <c r="X77" i="46" s="1"/>
  <c r="X137" i="46" s="1"/>
  <c r="V125" i="46"/>
  <c r="AB47" i="46"/>
  <c r="AB107" i="46" s="1"/>
  <c r="L106" i="46"/>
  <c r="AE22" i="46"/>
  <c r="X108" i="46"/>
  <c r="Z107" i="46"/>
  <c r="E104" i="46"/>
  <c r="K75" i="46"/>
  <c r="K135" i="46" s="1"/>
  <c r="Z65" i="46"/>
  <c r="Z125" i="46" s="1"/>
  <c r="D108" i="46"/>
  <c r="U44" i="46"/>
  <c r="U74" i="46" s="1"/>
  <c r="Y26" i="46"/>
  <c r="Z95" i="46"/>
  <c r="X78" i="46"/>
  <c r="X138" i="46" s="1"/>
  <c r="W125" i="46"/>
  <c r="E85" i="46"/>
  <c r="E145" i="46" s="1"/>
  <c r="X95" i="46"/>
  <c r="X66" i="46"/>
  <c r="X126" i="46" s="1"/>
  <c r="V63" i="46"/>
  <c r="V123" i="46" s="1"/>
  <c r="V37" i="46"/>
  <c r="T93" i="46"/>
  <c r="T26" i="46"/>
  <c r="X96" i="46"/>
  <c r="T37" i="46"/>
  <c r="AD48" i="46"/>
  <c r="AD108" i="46" s="1"/>
  <c r="AD66" i="46"/>
  <c r="AD126" i="46" s="1"/>
  <c r="O93" i="46"/>
  <c r="AB125" i="46"/>
  <c r="AB26" i="46"/>
  <c r="AE34" i="46"/>
  <c r="AE24" i="46"/>
  <c r="T45" i="46"/>
  <c r="T105" i="46" s="1"/>
  <c r="T138" i="46"/>
  <c r="AE15" i="46"/>
  <c r="U139" i="46"/>
  <c r="AE25" i="46"/>
  <c r="AE109" i="46" s="1"/>
  <c r="F108" i="46"/>
  <c r="AD47" i="46"/>
  <c r="AD107" i="46" s="1"/>
  <c r="V48" i="46"/>
  <c r="V108" i="46" s="1"/>
  <c r="E97" i="46"/>
  <c r="S94" i="46"/>
  <c r="AD65" i="46"/>
  <c r="AD125" i="46" s="1"/>
  <c r="H67" i="46"/>
  <c r="H127" i="46" s="1"/>
  <c r="AE33" i="46"/>
  <c r="L67" i="46"/>
  <c r="L127" i="46" s="1"/>
  <c r="AC62" i="46"/>
  <c r="AC122" i="46" s="1"/>
  <c r="U92" i="46"/>
  <c r="W95" i="46"/>
  <c r="S93" i="46"/>
  <c r="O26" i="46"/>
  <c r="AE21" i="46"/>
  <c r="L145" i="46"/>
  <c r="O92" i="46"/>
  <c r="AC78" i="46"/>
  <c r="AC138" i="46" s="1"/>
  <c r="AC108" i="46"/>
  <c r="K97" i="46"/>
  <c r="K55" i="46"/>
  <c r="K115" i="46" s="1"/>
  <c r="F175" i="46"/>
  <c r="F169" i="46"/>
  <c r="C108" i="46"/>
  <c r="O48" i="46"/>
  <c r="O108" i="46" s="1"/>
  <c r="C78" i="46"/>
  <c r="AC94" i="46"/>
  <c r="AC46" i="46"/>
  <c r="AC64" i="46"/>
  <c r="AC124" i="46" s="1"/>
  <c r="I104" i="46"/>
  <c r="I74" i="46"/>
  <c r="N97" i="46"/>
  <c r="N55" i="46"/>
  <c r="N115" i="46" s="1"/>
  <c r="Z106" i="46"/>
  <c r="Z76" i="46"/>
  <c r="Z136" i="46" s="1"/>
  <c r="C171" i="46"/>
  <c r="C165" i="46"/>
  <c r="G97" i="46"/>
  <c r="G55" i="46"/>
  <c r="G115" i="46" s="1"/>
  <c r="F67" i="46"/>
  <c r="F127" i="46" s="1"/>
  <c r="AC37" i="46"/>
  <c r="J168" i="46"/>
  <c r="J174" i="46"/>
  <c r="E171" i="46"/>
  <c r="E165" i="46"/>
  <c r="T95" i="46"/>
  <c r="T65" i="46"/>
  <c r="T125" i="46" s="1"/>
  <c r="T47" i="46"/>
  <c r="O64" i="46"/>
  <c r="O124" i="46" s="1"/>
  <c r="F76" i="46"/>
  <c r="F136" i="46" s="1"/>
  <c r="F106" i="46"/>
  <c r="L171" i="46"/>
  <c r="L165" i="46"/>
  <c r="L175" i="46"/>
  <c r="L169" i="46"/>
  <c r="W94" i="46"/>
  <c r="W64" i="46"/>
  <c r="W124" i="46" s="1"/>
  <c r="W46" i="46"/>
  <c r="H173" i="46"/>
  <c r="H167" i="46"/>
  <c r="K134" i="46"/>
  <c r="K85" i="46"/>
  <c r="K145" i="46" s="1"/>
  <c r="I165" i="46"/>
  <c r="I171" i="46"/>
  <c r="AD105" i="46"/>
  <c r="AD75" i="46"/>
  <c r="AD135" i="46" s="1"/>
  <c r="S96" i="46"/>
  <c r="S48" i="46"/>
  <c r="S66" i="46"/>
  <c r="AE36" i="46"/>
  <c r="S92" i="46"/>
  <c r="S62" i="46"/>
  <c r="S44" i="46"/>
  <c r="S37" i="46"/>
  <c r="AE32" i="46"/>
  <c r="H172" i="46"/>
  <c r="H166" i="46"/>
  <c r="U122" i="46"/>
  <c r="X37" i="46"/>
  <c r="I168" i="46"/>
  <c r="I174" i="46"/>
  <c r="G174" i="46"/>
  <c r="G168" i="46"/>
  <c r="L97" i="46"/>
  <c r="L55" i="46"/>
  <c r="L115" i="46" s="1"/>
  <c r="I173" i="46"/>
  <c r="I167" i="46"/>
  <c r="D75" i="46"/>
  <c r="D135" i="46" s="1"/>
  <c r="D105" i="46"/>
  <c r="AC93" i="46"/>
  <c r="AC63" i="46"/>
  <c r="AC123" i="46" s="1"/>
  <c r="AC45" i="46"/>
  <c r="K78" i="46"/>
  <c r="K138" i="46" s="1"/>
  <c r="K108" i="46"/>
  <c r="I105" i="46"/>
  <c r="I75" i="46"/>
  <c r="I135" i="46" s="1"/>
  <c r="K122" i="46"/>
  <c r="K67" i="46"/>
  <c r="K127" i="46" s="1"/>
  <c r="U78" i="46"/>
  <c r="U138" i="46" s="1"/>
  <c r="U108" i="46"/>
  <c r="N67" i="46"/>
  <c r="N127" i="46" s="1"/>
  <c r="V106" i="46"/>
  <c r="V76" i="46"/>
  <c r="V136" i="46" s="1"/>
  <c r="E106" i="46"/>
  <c r="E76" i="46"/>
  <c r="E136" i="46" s="1"/>
  <c r="O95" i="46"/>
  <c r="AB122" i="46"/>
  <c r="U95" i="46"/>
  <c r="U65" i="46"/>
  <c r="U125" i="46" s="1"/>
  <c r="U47" i="46"/>
  <c r="Y63" i="46"/>
  <c r="Y123" i="46" s="1"/>
  <c r="Y93" i="46"/>
  <c r="Y45" i="46"/>
  <c r="C172" i="46"/>
  <c r="C166" i="46"/>
  <c r="L168" i="46"/>
  <c r="L174" i="46"/>
  <c r="S142" i="46"/>
  <c r="AE82" i="46"/>
  <c r="AE142" i="46" s="1"/>
  <c r="C140" i="46"/>
  <c r="O80" i="46"/>
  <c r="O140" i="46" s="1"/>
  <c r="E108" i="46"/>
  <c r="E78" i="46"/>
  <c r="E138" i="46" s="1"/>
  <c r="E174" i="46"/>
  <c r="E168" i="46"/>
  <c r="E175" i="46"/>
  <c r="E169" i="46"/>
  <c r="J175" i="46"/>
  <c r="J169" i="46"/>
  <c r="AB108" i="46"/>
  <c r="AB78" i="46"/>
  <c r="AB138" i="46" s="1"/>
  <c r="W77" i="46"/>
  <c r="W137" i="46" s="1"/>
  <c r="W107" i="46"/>
  <c r="F167" i="46"/>
  <c r="F173" i="46"/>
  <c r="I106" i="46"/>
  <c r="I76" i="46"/>
  <c r="I136" i="46" s="1"/>
  <c r="F75" i="46"/>
  <c r="F135" i="46" s="1"/>
  <c r="F105" i="46"/>
  <c r="D67" i="46"/>
  <c r="D127" i="46" s="1"/>
  <c r="AA96" i="46"/>
  <c r="AA66" i="46"/>
  <c r="AA126" i="46" s="1"/>
  <c r="AA48" i="46"/>
  <c r="S139" i="46"/>
  <c r="AE79" i="46"/>
  <c r="D77" i="46"/>
  <c r="D137" i="46" s="1"/>
  <c r="D107" i="46"/>
  <c r="N76" i="46"/>
  <c r="N106" i="46"/>
  <c r="C169" i="46"/>
  <c r="C175" i="46"/>
  <c r="D168" i="46"/>
  <c r="D174" i="46"/>
  <c r="Y48" i="46"/>
  <c r="Y66" i="46"/>
  <c r="Y126" i="46" s="1"/>
  <c r="Y96" i="46"/>
  <c r="O94" i="46"/>
  <c r="C137" i="46"/>
  <c r="O77" i="46"/>
  <c r="O137" i="46" s="1"/>
  <c r="H75" i="46"/>
  <c r="H135" i="46" s="1"/>
  <c r="H105" i="46"/>
  <c r="L167" i="46"/>
  <c r="L173" i="46"/>
  <c r="M55" i="46"/>
  <c r="M115" i="46" s="1"/>
  <c r="M97" i="46"/>
  <c r="AD94" i="46"/>
  <c r="AD46" i="46"/>
  <c r="AD64" i="46"/>
  <c r="AD124" i="46" s="1"/>
  <c r="D97" i="46"/>
  <c r="D55" i="46"/>
  <c r="D115" i="46" s="1"/>
  <c r="AD37" i="46"/>
  <c r="N74" i="46"/>
  <c r="N85" i="46" s="1"/>
  <c r="N104" i="46"/>
  <c r="D175" i="46"/>
  <c r="D169" i="46"/>
  <c r="U93" i="46"/>
  <c r="U63" i="46"/>
  <c r="U123" i="46" s="1"/>
  <c r="U45" i="46"/>
  <c r="X125" i="46"/>
  <c r="G167" i="46"/>
  <c r="G173" i="46"/>
  <c r="W104" i="46"/>
  <c r="W74" i="46"/>
  <c r="U26" i="46"/>
  <c r="Z104" i="46"/>
  <c r="Z74" i="46"/>
  <c r="U109" i="46"/>
  <c r="E115" i="46"/>
  <c r="O135" i="46"/>
  <c r="U94" i="46"/>
  <c r="U64" i="46"/>
  <c r="U124" i="46" s="1"/>
  <c r="U46" i="46"/>
  <c r="S95" i="46"/>
  <c r="AE35" i="46"/>
  <c r="S65" i="46"/>
  <c r="S47" i="46"/>
  <c r="J104" i="46"/>
  <c r="J74" i="46"/>
  <c r="AA105" i="46"/>
  <c r="AA75" i="46"/>
  <c r="AA135" i="46" s="1"/>
  <c r="S141" i="46"/>
  <c r="AE81" i="46"/>
  <c r="AE141" i="46" s="1"/>
  <c r="E167" i="46"/>
  <c r="E173" i="46"/>
  <c r="K107" i="46"/>
  <c r="K77" i="46"/>
  <c r="K137" i="46" s="1"/>
  <c r="E122" i="46"/>
  <c r="E67" i="46"/>
  <c r="E127" i="46" s="1"/>
  <c r="C167" i="46"/>
  <c r="C173" i="46"/>
  <c r="K172" i="46"/>
  <c r="K166" i="46"/>
  <c r="F174" i="46"/>
  <c r="F168" i="46"/>
  <c r="C126" i="46"/>
  <c r="O66" i="46"/>
  <c r="O126" i="46" s="1"/>
  <c r="Z105" i="46"/>
  <c r="Z75" i="46"/>
  <c r="Z135" i="46" s="1"/>
  <c r="AD85" i="46"/>
  <c r="AD145" i="46" s="1"/>
  <c r="AD134" i="46"/>
  <c r="F97" i="46"/>
  <c r="F55" i="46"/>
  <c r="F115" i="46" s="1"/>
  <c r="X93" i="46"/>
  <c r="X63" i="46"/>
  <c r="X123" i="46" s="1"/>
  <c r="X45" i="46"/>
  <c r="J108" i="46"/>
  <c r="J78" i="46"/>
  <c r="J138" i="46" s="1"/>
  <c r="T122" i="46"/>
  <c r="S124" i="46"/>
  <c r="G166" i="46"/>
  <c r="G172" i="46"/>
  <c r="J106" i="46"/>
  <c r="J76" i="46"/>
  <c r="J136" i="46" s="1"/>
  <c r="G169" i="46"/>
  <c r="G175" i="46"/>
  <c r="S105" i="46"/>
  <c r="S75" i="46"/>
  <c r="AE45" i="46"/>
  <c r="K168" i="46"/>
  <c r="K174" i="46"/>
  <c r="AC74" i="46"/>
  <c r="AC104" i="46"/>
  <c r="H169" i="46"/>
  <c r="H175" i="46"/>
  <c r="C123" i="46"/>
  <c r="O63" i="46"/>
  <c r="O123" i="46" s="1"/>
  <c r="E107" i="46"/>
  <c r="E77" i="46"/>
  <c r="E137" i="46" s="1"/>
  <c r="J165" i="46"/>
  <c r="J171" i="46"/>
  <c r="X134" i="46"/>
  <c r="X85" i="46"/>
  <c r="Z96" i="46"/>
  <c r="Z48" i="46"/>
  <c r="Z66" i="46"/>
  <c r="Z126" i="46" s="1"/>
  <c r="Z37" i="46"/>
  <c r="G165" i="46"/>
  <c r="G171" i="46"/>
  <c r="G134" i="46"/>
  <c r="G85" i="46"/>
  <c r="G145" i="46" s="1"/>
  <c r="C139" i="46"/>
  <c r="O79" i="46"/>
  <c r="O139" i="46" s="1"/>
  <c r="L172" i="46"/>
  <c r="L166" i="46"/>
  <c r="C97" i="46"/>
  <c r="C55" i="46"/>
  <c r="O37" i="46"/>
  <c r="U37" i="46"/>
  <c r="Y65" i="46"/>
  <c r="Y125" i="46" s="1"/>
  <c r="Y95" i="46"/>
  <c r="Y47" i="46"/>
  <c r="J172" i="46"/>
  <c r="J166" i="46"/>
  <c r="AB75" i="46"/>
  <c r="AB135" i="46" s="1"/>
  <c r="AB105" i="46"/>
  <c r="K165" i="46"/>
  <c r="K171" i="46"/>
  <c r="W37" i="46"/>
  <c r="I169" i="46"/>
  <c r="I175" i="46"/>
  <c r="O104" i="46"/>
  <c r="W45" i="46"/>
  <c r="W93" i="46"/>
  <c r="W63" i="46"/>
  <c r="W123" i="46" s="1"/>
  <c r="C125" i="46"/>
  <c r="O65" i="46"/>
  <c r="O125" i="46" s="1"/>
  <c r="I97" i="46"/>
  <c r="I55" i="46"/>
  <c r="I115" i="46" s="1"/>
  <c r="Y110" i="46"/>
  <c r="Y80" i="46"/>
  <c r="Y140" i="46" s="1"/>
  <c r="W66" i="46"/>
  <c r="W126" i="46" s="1"/>
  <c r="W96" i="46"/>
  <c r="W48" i="46"/>
  <c r="C168" i="46"/>
  <c r="C174" i="46"/>
  <c r="T104" i="46"/>
  <c r="T55" i="46"/>
  <c r="T74" i="46"/>
  <c r="I122" i="46"/>
  <c r="I67" i="46"/>
  <c r="I127" i="46" s="1"/>
  <c r="F166" i="46"/>
  <c r="F172" i="46"/>
  <c r="S140" i="46"/>
  <c r="AE80" i="46"/>
  <c r="AE140" i="46" s="1"/>
  <c r="G106" i="46"/>
  <c r="G76" i="46"/>
  <c r="G136" i="46" s="1"/>
  <c r="I108" i="46"/>
  <c r="I78" i="46"/>
  <c r="I138" i="46" s="1"/>
  <c r="G67" i="46"/>
  <c r="G127" i="46" s="1"/>
  <c r="G122" i="46"/>
  <c r="AA92" i="46"/>
  <c r="AA44" i="46"/>
  <c r="AA62" i="46"/>
  <c r="AA37" i="46"/>
  <c r="M67" i="46"/>
  <c r="M127" i="46" s="1"/>
  <c r="M122" i="46"/>
  <c r="H74" i="46"/>
  <c r="H104" i="46"/>
  <c r="F171" i="46"/>
  <c r="F165" i="46"/>
  <c r="C143" i="46"/>
  <c r="O83" i="46"/>
  <c r="O143" i="46" s="1"/>
  <c r="AC65" i="46"/>
  <c r="AC125" i="46" s="1"/>
  <c r="AC95" i="46"/>
  <c r="AC47" i="46"/>
  <c r="D167" i="46"/>
  <c r="D173" i="46"/>
  <c r="O96" i="46"/>
  <c r="K167" i="46"/>
  <c r="K173" i="46"/>
  <c r="AC92" i="46"/>
  <c r="H106" i="46"/>
  <c r="H76" i="46"/>
  <c r="H136" i="46" s="1"/>
  <c r="X122" i="46"/>
  <c r="J122" i="46"/>
  <c r="J67" i="46"/>
  <c r="J127" i="46" s="1"/>
  <c r="J97" i="46"/>
  <c r="J55" i="46"/>
  <c r="J115" i="46" s="1"/>
  <c r="K175" i="46"/>
  <c r="K169" i="46"/>
  <c r="M77" i="46"/>
  <c r="M107" i="46"/>
  <c r="I172" i="46"/>
  <c r="I166" i="46"/>
  <c r="C122" i="46"/>
  <c r="C67" i="46"/>
  <c r="O62" i="46"/>
  <c r="O122" i="46" s="1"/>
  <c r="H97" i="46"/>
  <c r="H55" i="46"/>
  <c r="H115" i="46" s="1"/>
  <c r="W122" i="46"/>
  <c r="O74" i="46"/>
  <c r="O134" i="46" s="1"/>
  <c r="C134" i="46"/>
  <c r="C85" i="46"/>
  <c r="S26" i="46"/>
  <c r="G105" i="46"/>
  <c r="G75" i="46"/>
  <c r="G135" i="46" s="1"/>
  <c r="M106" i="46"/>
  <c r="M76" i="46"/>
  <c r="AA95" i="46"/>
  <c r="AA65" i="46"/>
  <c r="AA125" i="46" s="1"/>
  <c r="AA47" i="46"/>
  <c r="O15" i="46"/>
  <c r="Y62" i="46"/>
  <c r="Y37" i="46"/>
  <c r="Y92" i="46"/>
  <c r="Y44" i="46"/>
  <c r="V134" i="46" l="1"/>
  <c r="O76" i="46"/>
  <c r="O136" i="46" s="1"/>
  <c r="AE94" i="46"/>
  <c r="X76" i="46"/>
  <c r="X136" i="46" s="1"/>
  <c r="AB74" i="46"/>
  <c r="AB134" i="46" s="1"/>
  <c r="S106" i="46"/>
  <c r="S76" i="46"/>
  <c r="S136" i="46" s="1"/>
  <c r="AA106" i="46"/>
  <c r="V77" i="46"/>
  <c r="V137" i="46" s="1"/>
  <c r="F85" i="46"/>
  <c r="F145" i="46" s="1"/>
  <c r="Y76" i="46"/>
  <c r="Y136" i="46" s="1"/>
  <c r="V115" i="46"/>
  <c r="X107" i="46"/>
  <c r="AB115" i="46"/>
  <c r="AB67" i="46"/>
  <c r="AB127" i="46" s="1"/>
  <c r="D134" i="46"/>
  <c r="X67" i="46"/>
  <c r="X127" i="46" s="1"/>
  <c r="AB77" i="46"/>
  <c r="AB137" i="46" s="1"/>
  <c r="AB97" i="46"/>
  <c r="V145" i="46"/>
  <c r="V97" i="46"/>
  <c r="AE92" i="46"/>
  <c r="AE139" i="46"/>
  <c r="X145" i="46"/>
  <c r="AE96" i="46"/>
  <c r="T97" i="46"/>
  <c r="T115" i="46"/>
  <c r="U55" i="46"/>
  <c r="U115" i="46" s="1"/>
  <c r="AE93" i="46"/>
  <c r="AE105" i="46"/>
  <c r="U104" i="46"/>
  <c r="V67" i="46"/>
  <c r="V127" i="46" s="1"/>
  <c r="T75" i="46"/>
  <c r="T135" i="46" s="1"/>
  <c r="AD78" i="46"/>
  <c r="AD138" i="46" s="1"/>
  <c r="O97" i="46"/>
  <c r="V78" i="46"/>
  <c r="V138" i="46" s="1"/>
  <c r="AE95" i="46"/>
  <c r="AD77" i="46"/>
  <c r="AD137" i="46" s="1"/>
  <c r="U67" i="46"/>
  <c r="U127" i="46" s="1"/>
  <c r="AE63" i="46"/>
  <c r="AE123" i="46" s="1"/>
  <c r="AC67" i="46"/>
  <c r="AC127" i="46" s="1"/>
  <c r="AD67" i="46"/>
  <c r="AD127" i="46" s="1"/>
  <c r="AE26" i="46"/>
  <c r="U97" i="46"/>
  <c r="S135" i="46"/>
  <c r="AE75" i="46"/>
  <c r="AE135" i="46" s="1"/>
  <c r="AD106" i="46"/>
  <c r="AD76" i="46"/>
  <c r="AD136" i="46" s="1"/>
  <c r="S104" i="46"/>
  <c r="AE44" i="46"/>
  <c r="AE104" i="46" s="1"/>
  <c r="S55" i="46"/>
  <c r="S74" i="46"/>
  <c r="H134" i="46"/>
  <c r="H85" i="46"/>
  <c r="H145" i="46" s="1"/>
  <c r="X55" i="46"/>
  <c r="X115" i="46" s="1"/>
  <c r="X97" i="46"/>
  <c r="AC77" i="46"/>
  <c r="AC137" i="46" s="1"/>
  <c r="AC107" i="46"/>
  <c r="AE64" i="46"/>
  <c r="AE124" i="46" s="1"/>
  <c r="I85" i="46"/>
  <c r="I145" i="46" s="1"/>
  <c r="I134" i="46"/>
  <c r="W67" i="46"/>
  <c r="W127" i="46" s="1"/>
  <c r="C115" i="46"/>
  <c r="O55" i="46"/>
  <c r="O115" i="46" s="1"/>
  <c r="U76" i="46"/>
  <c r="U136" i="46" s="1"/>
  <c r="U106" i="46"/>
  <c r="U105" i="46"/>
  <c r="U75" i="46"/>
  <c r="U135" i="46" s="1"/>
  <c r="AA97" i="46"/>
  <c r="AA55" i="46"/>
  <c r="AA115" i="46" s="1"/>
  <c r="W108" i="46"/>
  <c r="W78" i="46"/>
  <c r="W138" i="46" s="1"/>
  <c r="AC134" i="46"/>
  <c r="AC85" i="46"/>
  <c r="AC145" i="46" s="1"/>
  <c r="T67" i="46"/>
  <c r="T127" i="46" s="1"/>
  <c r="AD97" i="46"/>
  <c r="AD55" i="46"/>
  <c r="AD115" i="46" s="1"/>
  <c r="AA108" i="46"/>
  <c r="AA78" i="46"/>
  <c r="AA138" i="46" s="1"/>
  <c r="AC75" i="46"/>
  <c r="AC135" i="46" s="1"/>
  <c r="AC105" i="46"/>
  <c r="S126" i="46"/>
  <c r="AE66" i="46"/>
  <c r="AE126" i="46" s="1"/>
  <c r="Y122" i="46"/>
  <c r="Y67" i="46"/>
  <c r="Y127" i="46" s="1"/>
  <c r="W97" i="46"/>
  <c r="W55" i="46"/>
  <c r="W115" i="46" s="1"/>
  <c r="Z134" i="46"/>
  <c r="Z85" i="46"/>
  <c r="Z145" i="46" s="1"/>
  <c r="U107" i="46"/>
  <c r="U77" i="46"/>
  <c r="U137" i="46" s="1"/>
  <c r="C145" i="46"/>
  <c r="O85" i="46"/>
  <c r="O145" i="46" s="1"/>
  <c r="Z67" i="46"/>
  <c r="Z127" i="46" s="1"/>
  <c r="AA122" i="46"/>
  <c r="AA67" i="46"/>
  <c r="AA127" i="46" s="1"/>
  <c r="T134" i="46"/>
  <c r="T85" i="46"/>
  <c r="T145" i="46" s="1"/>
  <c r="Z97" i="46"/>
  <c r="Z55" i="46"/>
  <c r="Z115" i="46" s="1"/>
  <c r="J134" i="46"/>
  <c r="J85" i="46"/>
  <c r="J145" i="46" s="1"/>
  <c r="S108" i="46"/>
  <c r="S78" i="46"/>
  <c r="AE48" i="46"/>
  <c r="AE108" i="46" s="1"/>
  <c r="AC76" i="46"/>
  <c r="AC136" i="46" s="1"/>
  <c r="AC106" i="46"/>
  <c r="AC97" i="46"/>
  <c r="AC55" i="46"/>
  <c r="AC115" i="46" s="1"/>
  <c r="T107" i="46"/>
  <c r="T77" i="46"/>
  <c r="T137" i="46" s="1"/>
  <c r="X105" i="46"/>
  <c r="X75" i="46"/>
  <c r="X135" i="46" s="1"/>
  <c r="Y104" i="46"/>
  <c r="Y74" i="46"/>
  <c r="Y107" i="46"/>
  <c r="Y77" i="46"/>
  <c r="Y137" i="46" s="1"/>
  <c r="W134" i="46"/>
  <c r="W85" i="46"/>
  <c r="W145" i="46" s="1"/>
  <c r="Y97" i="46"/>
  <c r="Y55" i="46"/>
  <c r="Y115" i="46" s="1"/>
  <c r="C127" i="46"/>
  <c r="O67" i="46"/>
  <c r="O127" i="46" s="1"/>
  <c r="S125" i="46"/>
  <c r="AE65" i="46"/>
  <c r="AE125" i="46" s="1"/>
  <c r="Y105" i="46"/>
  <c r="Y75" i="46"/>
  <c r="Y135" i="46" s="1"/>
  <c r="S122" i="46"/>
  <c r="S67" i="46"/>
  <c r="AE62" i="46"/>
  <c r="AE122" i="46" s="1"/>
  <c r="AA77" i="46"/>
  <c r="AA137" i="46" s="1"/>
  <c r="AA107" i="46"/>
  <c r="AA104" i="46"/>
  <c r="AA74" i="46"/>
  <c r="U134" i="46"/>
  <c r="U85" i="46"/>
  <c r="U145" i="46" s="1"/>
  <c r="W75" i="46"/>
  <c r="W135" i="46" s="1"/>
  <c r="W105" i="46"/>
  <c r="Z108" i="46"/>
  <c r="Z78" i="46"/>
  <c r="Z138" i="46" s="1"/>
  <c r="S77" i="46"/>
  <c r="AE47" i="46"/>
  <c r="AE107" i="46" s="1"/>
  <c r="S107" i="46"/>
  <c r="Y108" i="46"/>
  <c r="Y78" i="46"/>
  <c r="Y138" i="46" s="1"/>
  <c r="S97" i="46"/>
  <c r="AE37" i="46"/>
  <c r="W76" i="46"/>
  <c r="W136" i="46" s="1"/>
  <c r="W106" i="46"/>
  <c r="O78" i="46"/>
  <c r="O138" i="46" s="1"/>
  <c r="C138" i="46"/>
  <c r="AB85" i="46" l="1"/>
  <c r="AB145" i="46" s="1"/>
  <c r="AE76" i="46"/>
  <c r="AE136" i="46" s="1"/>
  <c r="S134" i="46"/>
  <c r="S85" i="46"/>
  <c r="AE74" i="46"/>
  <c r="AE134" i="46" s="1"/>
  <c r="S115" i="46"/>
  <c r="AE55" i="46"/>
  <c r="AE115" i="46" s="1"/>
  <c r="AA134" i="46"/>
  <c r="AA85" i="46"/>
  <c r="AA145" i="46" s="1"/>
  <c r="AE97" i="46"/>
  <c r="AE38" i="46"/>
  <c r="AF38" i="46" s="1"/>
  <c r="Y85" i="46"/>
  <c r="Y145" i="46" s="1"/>
  <c r="Y134" i="46"/>
  <c r="S138" i="46"/>
  <c r="AE78" i="46"/>
  <c r="AE138" i="46" s="1"/>
  <c r="S137" i="46"/>
  <c r="AE77" i="46"/>
  <c r="AE137" i="46" s="1"/>
  <c r="S127" i="46"/>
  <c r="AE67" i="46"/>
  <c r="S145" i="46" l="1"/>
  <c r="AE85" i="46"/>
  <c r="AE145" i="46" s="1"/>
  <c r="AE127" i="46"/>
  <c r="AE86" i="46"/>
  <c r="C15" i="4"/>
  <c r="AC85" i="45" l="1"/>
  <c r="AB85" i="45"/>
  <c r="AA85" i="45"/>
  <c r="Z85" i="45"/>
  <c r="Y85" i="45"/>
  <c r="X85" i="45"/>
  <c r="W85" i="45"/>
  <c r="V85" i="45"/>
  <c r="U85" i="45"/>
  <c r="T85" i="45"/>
  <c r="S85" i="45"/>
  <c r="R85" i="45"/>
  <c r="A55" i="45"/>
  <c r="A68" i="45" s="1"/>
  <c r="A81" i="45" s="1"/>
  <c r="A95" i="45" s="1"/>
  <c r="A105" i="45" s="1"/>
  <c r="A116" i="45" s="1"/>
  <c r="AC42" i="45"/>
  <c r="AB42" i="45"/>
  <c r="Z42" i="45"/>
  <c r="I55" i="45"/>
  <c r="H55" i="45"/>
  <c r="U42" i="45"/>
  <c r="T42" i="45"/>
  <c r="B55" i="45"/>
  <c r="AC41" i="45"/>
  <c r="AA41" i="45"/>
  <c r="X41" i="45"/>
  <c r="V41" i="45"/>
  <c r="D54" i="45"/>
  <c r="S41" i="45"/>
  <c r="B54" i="45"/>
  <c r="A41" i="45"/>
  <c r="A54" i="45" s="1"/>
  <c r="A67" i="45" s="1"/>
  <c r="A80" i="45" s="1"/>
  <c r="A94" i="45" s="1"/>
  <c r="A104" i="45" s="1"/>
  <c r="A115" i="45" s="1"/>
  <c r="K53" i="45"/>
  <c r="J53" i="45"/>
  <c r="I53" i="45"/>
  <c r="G53" i="45"/>
  <c r="F53" i="45"/>
  <c r="S40" i="45"/>
  <c r="R40" i="45"/>
  <c r="K52" i="45"/>
  <c r="X39" i="45"/>
  <c r="G52" i="45"/>
  <c r="G78" i="45" s="1"/>
  <c r="F52" i="45"/>
  <c r="U39" i="45"/>
  <c r="T39" i="45"/>
  <c r="A39" i="45"/>
  <c r="A52" i="45" s="1"/>
  <c r="A65" i="45" s="1"/>
  <c r="A78" i="45" s="1"/>
  <c r="A92" i="45" s="1"/>
  <c r="A102" i="45" s="1"/>
  <c r="A113" i="45" s="1"/>
  <c r="K51" i="45"/>
  <c r="Z38" i="45"/>
  <c r="Z51" i="45" s="1"/>
  <c r="Y38" i="45"/>
  <c r="Y51" i="45" s="1"/>
  <c r="X38" i="45"/>
  <c r="X51" i="45" s="1"/>
  <c r="W38" i="45"/>
  <c r="F51" i="45"/>
  <c r="C51" i="45"/>
  <c r="B51" i="45"/>
  <c r="M50" i="45"/>
  <c r="Z37" i="45"/>
  <c r="H50" i="45"/>
  <c r="W37" i="45"/>
  <c r="F50" i="45"/>
  <c r="U37" i="45"/>
  <c r="T37" i="45"/>
  <c r="AA36" i="45"/>
  <c r="AA49" i="45" s="1"/>
  <c r="J49" i="45"/>
  <c r="I49" i="45"/>
  <c r="H49" i="45"/>
  <c r="W36" i="45"/>
  <c r="V36" i="45"/>
  <c r="D49" i="45"/>
  <c r="S36" i="45"/>
  <c r="S49" i="45" s="1"/>
  <c r="B49" i="45"/>
  <c r="AC35" i="45"/>
  <c r="AB35" i="45"/>
  <c r="AA35" i="45"/>
  <c r="Z35" i="45"/>
  <c r="Y35" i="45"/>
  <c r="X35" i="45"/>
  <c r="W35" i="45"/>
  <c r="V35" i="45"/>
  <c r="U35" i="45"/>
  <c r="T35" i="45"/>
  <c r="S35" i="45"/>
  <c r="R35" i="45"/>
  <c r="AC29" i="45"/>
  <c r="AB29" i="45"/>
  <c r="Y29" i="45"/>
  <c r="U29" i="45"/>
  <c r="T29" i="45"/>
  <c r="S29" i="45"/>
  <c r="A29" i="45"/>
  <c r="A42" i="45" s="1"/>
  <c r="M67" i="45"/>
  <c r="AB28" i="45"/>
  <c r="X28" i="45"/>
  <c r="V28" i="45"/>
  <c r="U28" i="45"/>
  <c r="T28" i="45"/>
  <c r="R28" i="45"/>
  <c r="A28" i="45"/>
  <c r="AC27" i="45"/>
  <c r="AB27" i="45"/>
  <c r="Z27" i="45"/>
  <c r="X27" i="45"/>
  <c r="U27" i="45"/>
  <c r="T27" i="45"/>
  <c r="R27" i="45"/>
  <c r="A27" i="45"/>
  <c r="A40" i="45" s="1"/>
  <c r="A53" i="45" s="1"/>
  <c r="A66" i="45" s="1"/>
  <c r="A79" i="45" s="1"/>
  <c r="A93" i="45" s="1"/>
  <c r="A103" i="45" s="1"/>
  <c r="A114" i="45" s="1"/>
  <c r="AC26" i="45"/>
  <c r="AB26" i="45"/>
  <c r="X26" i="45"/>
  <c r="V26" i="45"/>
  <c r="U26" i="45"/>
  <c r="R26" i="45"/>
  <c r="A26" i="45"/>
  <c r="Q25" i="45"/>
  <c r="Q38" i="45" s="1"/>
  <c r="Q51" i="45" s="1"/>
  <c r="Q64" i="45" s="1"/>
  <c r="Q77" i="45" s="1"/>
  <c r="AB25" i="45"/>
  <c r="AA25" i="45"/>
  <c r="Y25" i="45"/>
  <c r="X25" i="45"/>
  <c r="T25" i="45"/>
  <c r="B77" i="45"/>
  <c r="A25" i="45"/>
  <c r="A38" i="45" s="1"/>
  <c r="A51" i="45" s="1"/>
  <c r="A64" i="45" s="1"/>
  <c r="A77" i="45" s="1"/>
  <c r="A91" i="45" s="1"/>
  <c r="A101" i="45" s="1"/>
  <c r="A112" i="45" s="1"/>
  <c r="Q24" i="45"/>
  <c r="Q37" i="45" s="1"/>
  <c r="Q50" i="45" s="1"/>
  <c r="Q63" i="45" s="1"/>
  <c r="Q76" i="45" s="1"/>
  <c r="AC24" i="45"/>
  <c r="Y24" i="45"/>
  <c r="X24" i="45"/>
  <c r="F63" i="45"/>
  <c r="R24" i="45"/>
  <c r="A24" i="45"/>
  <c r="A37" i="45" s="1"/>
  <c r="A50" i="45" s="1"/>
  <c r="A63" i="45" s="1"/>
  <c r="A76" i="45" s="1"/>
  <c r="A90" i="45" s="1"/>
  <c r="A100" i="45" s="1"/>
  <c r="A111" i="45" s="1"/>
  <c r="M30" i="45"/>
  <c r="AB23" i="45"/>
  <c r="Y23" i="45"/>
  <c r="X23" i="45"/>
  <c r="R23" i="45"/>
  <c r="A23" i="45"/>
  <c r="A36" i="45" s="1"/>
  <c r="A49" i="45" s="1"/>
  <c r="A62" i="45" s="1"/>
  <c r="A75" i="45" s="1"/>
  <c r="A89" i="45" s="1"/>
  <c r="A99" i="45" s="1"/>
  <c r="A110" i="45" s="1"/>
  <c r="Q16" i="45"/>
  <c r="Q29" i="45" s="1"/>
  <c r="Q42" i="45" s="1"/>
  <c r="Q55" i="45" s="1"/>
  <c r="Q68" i="45" s="1"/>
  <c r="Q81" i="45" s="1"/>
  <c r="N16" i="45"/>
  <c r="AB16" i="45"/>
  <c r="AA16" i="45"/>
  <c r="Z16" i="45"/>
  <c r="Y16" i="45"/>
  <c r="X16" i="45"/>
  <c r="W16" i="45"/>
  <c r="V16" i="45"/>
  <c r="U16" i="45"/>
  <c r="T16" i="45"/>
  <c r="S16" i="45"/>
  <c r="R16" i="45"/>
  <c r="Q15" i="45"/>
  <c r="Q28" i="45" s="1"/>
  <c r="Q41" i="45" s="1"/>
  <c r="Q54" i="45" s="1"/>
  <c r="Q67" i="45" s="1"/>
  <c r="Q80" i="45" s="1"/>
  <c r="AC15" i="45"/>
  <c r="AD15" i="45" s="1"/>
  <c r="AB15" i="45"/>
  <c r="AA15" i="45"/>
  <c r="Z15" i="45"/>
  <c r="Y15" i="45"/>
  <c r="X15" i="45"/>
  <c r="W15" i="45"/>
  <c r="V15" i="45"/>
  <c r="U15" i="45"/>
  <c r="T15" i="45"/>
  <c r="S15" i="45"/>
  <c r="R15" i="45"/>
  <c r="Q14" i="45"/>
  <c r="Q27" i="45" s="1"/>
  <c r="Q40" i="45" s="1"/>
  <c r="Q53" i="45" s="1"/>
  <c r="Q66" i="45" s="1"/>
  <c r="Q79" i="45" s="1"/>
  <c r="N14" i="45"/>
  <c r="AB14" i="45"/>
  <c r="AA14" i="45"/>
  <c r="Z14" i="45"/>
  <c r="Y14" i="45"/>
  <c r="X14" i="45"/>
  <c r="W14" i="45"/>
  <c r="V14" i="45"/>
  <c r="U14" i="45"/>
  <c r="T14" i="45"/>
  <c r="S14" i="45"/>
  <c r="Q13" i="45"/>
  <c r="Q26" i="45" s="1"/>
  <c r="Q39" i="45" s="1"/>
  <c r="Q52" i="45" s="1"/>
  <c r="Q65" i="45" s="1"/>
  <c r="Q78" i="45" s="1"/>
  <c r="N13" i="45"/>
  <c r="AB13" i="45"/>
  <c r="AA13" i="45"/>
  <c r="Z13" i="45"/>
  <c r="Y13" i="45"/>
  <c r="X13" i="45"/>
  <c r="W13" i="45"/>
  <c r="V13" i="45"/>
  <c r="U13" i="45"/>
  <c r="T13" i="45"/>
  <c r="S13" i="45"/>
  <c r="R13" i="45"/>
  <c r="Q12" i="45"/>
  <c r="AC12" i="45"/>
  <c r="AD12" i="45" s="1"/>
  <c r="AB12" i="45"/>
  <c r="AA12" i="45"/>
  <c r="Z12" i="45"/>
  <c r="Y12" i="45"/>
  <c r="X12" i="45"/>
  <c r="W12" i="45"/>
  <c r="V12" i="45"/>
  <c r="U12" i="45"/>
  <c r="T12" i="45"/>
  <c r="S12" i="45"/>
  <c r="R12" i="45"/>
  <c r="Q11" i="45"/>
  <c r="N11" i="45"/>
  <c r="AB11" i="45"/>
  <c r="AA11" i="45"/>
  <c r="Z11" i="45"/>
  <c r="Y11" i="45"/>
  <c r="X11" i="45"/>
  <c r="W11" i="45"/>
  <c r="V11" i="45"/>
  <c r="U11" i="45"/>
  <c r="T11" i="45"/>
  <c r="R11" i="45"/>
  <c r="Q10" i="45"/>
  <c r="Q23" i="45" s="1"/>
  <c r="Q36" i="45" s="1"/>
  <c r="Q49" i="45" s="1"/>
  <c r="Q62" i="45" s="1"/>
  <c r="Q75" i="45" s="1"/>
  <c r="AC10" i="45"/>
  <c r="AB10" i="45"/>
  <c r="AA10" i="45"/>
  <c r="Z10" i="45"/>
  <c r="Y10" i="45"/>
  <c r="X10" i="45"/>
  <c r="W10" i="45"/>
  <c r="U10" i="45"/>
  <c r="T10" i="45"/>
  <c r="S10" i="45"/>
  <c r="R10" i="45"/>
  <c r="Q4" i="45"/>
  <c r="Q2" i="45"/>
  <c r="Q1" i="45"/>
  <c r="I102" i="45" l="1"/>
  <c r="T68" i="45"/>
  <c r="H81" i="45"/>
  <c r="C63" i="45"/>
  <c r="I63" i="45"/>
  <c r="F79" i="45"/>
  <c r="K54" i="45"/>
  <c r="K80" i="45" s="1"/>
  <c r="N10" i="45"/>
  <c r="J99" i="45"/>
  <c r="H100" i="45"/>
  <c r="J101" i="45"/>
  <c r="Y42" i="45"/>
  <c r="Y55" i="45" s="1"/>
  <c r="AB17" i="45"/>
  <c r="C99" i="45"/>
  <c r="K99" i="45"/>
  <c r="E101" i="45"/>
  <c r="M101" i="45"/>
  <c r="J105" i="45"/>
  <c r="C77" i="45"/>
  <c r="I17" i="45"/>
  <c r="J62" i="45"/>
  <c r="I103" i="45"/>
  <c r="R38" i="45"/>
  <c r="R51" i="45" s="1"/>
  <c r="H66" i="45"/>
  <c r="AA17" i="45"/>
  <c r="C54" i="45"/>
  <c r="Y36" i="45"/>
  <c r="Y49" i="45" s="1"/>
  <c r="E62" i="45"/>
  <c r="M62" i="45"/>
  <c r="R36" i="45"/>
  <c r="R49" i="45" s="1"/>
  <c r="R75" i="45" s="1"/>
  <c r="F115" i="45"/>
  <c r="J116" i="45"/>
  <c r="Z55" i="45"/>
  <c r="Y27" i="45"/>
  <c r="N29" i="45"/>
  <c r="B81" i="45"/>
  <c r="D68" i="45"/>
  <c r="E104" i="45"/>
  <c r="AC14" i="45"/>
  <c r="AD14" i="45" s="1"/>
  <c r="Z23" i="45"/>
  <c r="AC25" i="45"/>
  <c r="Y26" i="45"/>
  <c r="Z36" i="45"/>
  <c r="K110" i="45" s="1"/>
  <c r="D80" i="45"/>
  <c r="N42" i="45"/>
  <c r="C43" i="45"/>
  <c r="D55" i="45"/>
  <c r="D81" i="45" s="1"/>
  <c r="H104" i="45"/>
  <c r="Y17" i="45"/>
  <c r="V39" i="45"/>
  <c r="V52" i="45" s="1"/>
  <c r="V78" i="45" s="1"/>
  <c r="X40" i="45"/>
  <c r="X53" i="45" s="1"/>
  <c r="X79" i="45" s="1"/>
  <c r="E110" i="45"/>
  <c r="T17" i="45"/>
  <c r="Z17" i="45"/>
  <c r="N12" i="45"/>
  <c r="D99" i="45"/>
  <c r="U25" i="45"/>
  <c r="E105" i="45"/>
  <c r="M105" i="45"/>
  <c r="N38" i="45"/>
  <c r="W39" i="45"/>
  <c r="W52" i="45" s="1"/>
  <c r="Y40" i="45"/>
  <c r="Y53" i="45" s="1"/>
  <c r="F67" i="45"/>
  <c r="E54" i="45"/>
  <c r="E80" i="45" s="1"/>
  <c r="C112" i="45"/>
  <c r="U17" i="45"/>
  <c r="M99" i="45"/>
  <c r="I100" i="45"/>
  <c r="K30" i="45"/>
  <c r="C66" i="45"/>
  <c r="K103" i="45"/>
  <c r="G104" i="45"/>
  <c r="W28" i="45"/>
  <c r="K63" i="45"/>
  <c r="AA38" i="45"/>
  <c r="AA51" i="45" s="1"/>
  <c r="AA77" i="45" s="1"/>
  <c r="Z40" i="45"/>
  <c r="U41" i="45"/>
  <c r="U54" i="45" s="1"/>
  <c r="U80" i="45" s="1"/>
  <c r="R42" i="45"/>
  <c r="R55" i="45" s="1"/>
  <c r="H54" i="45"/>
  <c r="H80" i="45" s="1"/>
  <c r="L55" i="45"/>
  <c r="L81" i="45" s="1"/>
  <c r="C64" i="45"/>
  <c r="AA23" i="45"/>
  <c r="AA62" i="45" s="1"/>
  <c r="F17" i="45"/>
  <c r="N23" i="45"/>
  <c r="C17" i="45"/>
  <c r="AC11" i="45"/>
  <c r="AD11" i="45" s="1"/>
  <c r="Z25" i="45"/>
  <c r="Z64" i="45" s="1"/>
  <c r="E103" i="45"/>
  <c r="M103" i="45"/>
  <c r="I104" i="45"/>
  <c r="Y28" i="45"/>
  <c r="H105" i="45"/>
  <c r="X29" i="45"/>
  <c r="X30" i="45" s="1"/>
  <c r="I43" i="45"/>
  <c r="M76" i="45"/>
  <c r="S38" i="45"/>
  <c r="S51" i="45" s="1"/>
  <c r="J65" i="45"/>
  <c r="N40" i="45"/>
  <c r="H68" i="45"/>
  <c r="H76" i="45"/>
  <c r="G79" i="45"/>
  <c r="M54" i="45"/>
  <c r="M80" i="45" s="1"/>
  <c r="G65" i="45"/>
  <c r="C116" i="45"/>
  <c r="E43" i="45"/>
  <c r="AA40" i="45"/>
  <c r="AA53" i="45" s="1"/>
  <c r="F65" i="45"/>
  <c r="H17" i="45"/>
  <c r="B17" i="45"/>
  <c r="S23" i="45"/>
  <c r="S62" i="45" s="1"/>
  <c r="D100" i="45"/>
  <c r="L100" i="45"/>
  <c r="W26" i="45"/>
  <c r="X36" i="45"/>
  <c r="X49" i="45" s="1"/>
  <c r="V37" i="45"/>
  <c r="H64" i="45"/>
  <c r="V38" i="45"/>
  <c r="G112" i="45" s="1"/>
  <c r="E114" i="45"/>
  <c r="I68" i="45"/>
  <c r="H53" i="45"/>
  <c r="H79" i="45" s="1"/>
  <c r="I62" i="45"/>
  <c r="H65" i="45"/>
  <c r="Z50" i="45"/>
  <c r="AD10" i="45"/>
  <c r="T52" i="45"/>
  <c r="X17" i="45"/>
  <c r="D75" i="45"/>
  <c r="U65" i="45"/>
  <c r="U52" i="45"/>
  <c r="U78" i="45" s="1"/>
  <c r="T50" i="45"/>
  <c r="W17" i="45"/>
  <c r="U50" i="45"/>
  <c r="C102" i="45"/>
  <c r="S26" i="45"/>
  <c r="J104" i="45"/>
  <c r="Z28" i="45"/>
  <c r="B63" i="45"/>
  <c r="N37" i="45"/>
  <c r="B43" i="45"/>
  <c r="B65" i="45"/>
  <c r="B52" i="45"/>
  <c r="N39" i="45"/>
  <c r="L67" i="45"/>
  <c r="L54" i="45"/>
  <c r="L80" i="45" s="1"/>
  <c r="K78" i="45"/>
  <c r="B68" i="45"/>
  <c r="J17" i="45"/>
  <c r="G99" i="45"/>
  <c r="C104" i="45"/>
  <c r="S28" i="45"/>
  <c r="S67" i="45" s="1"/>
  <c r="C111" i="45"/>
  <c r="C65" i="45"/>
  <c r="C113" i="45"/>
  <c r="B80" i="45"/>
  <c r="C68" i="45"/>
  <c r="K17" i="45"/>
  <c r="F101" i="45"/>
  <c r="V25" i="45"/>
  <c r="L63" i="45"/>
  <c r="V10" i="45"/>
  <c r="V17" i="45" s="1"/>
  <c r="S11" i="45"/>
  <c r="S17" i="45" s="1"/>
  <c r="AC13" i="45"/>
  <c r="AD13" i="45" s="1"/>
  <c r="R14" i="45"/>
  <c r="R17" i="45" s="1"/>
  <c r="G17" i="45"/>
  <c r="W23" i="45"/>
  <c r="W62" i="45" s="1"/>
  <c r="J100" i="45"/>
  <c r="Z24" i="45"/>
  <c r="Z63" i="45" s="1"/>
  <c r="V24" i="45"/>
  <c r="S27" i="45"/>
  <c r="R29" i="45"/>
  <c r="H75" i="45"/>
  <c r="H63" i="45"/>
  <c r="X37" i="45"/>
  <c r="X52" i="45"/>
  <c r="X78" i="45" s="1"/>
  <c r="X65" i="45"/>
  <c r="R66" i="45"/>
  <c r="I75" i="45"/>
  <c r="B50" i="45"/>
  <c r="H52" i="45"/>
  <c r="H78" i="45" s="1"/>
  <c r="I66" i="45"/>
  <c r="F102" i="45"/>
  <c r="D114" i="45"/>
  <c r="N15" i="45"/>
  <c r="AC16" i="45"/>
  <c r="AD16" i="45" s="1"/>
  <c r="E99" i="45"/>
  <c r="C100" i="45"/>
  <c r="S24" i="45"/>
  <c r="K100" i="45"/>
  <c r="AA24" i="45"/>
  <c r="W24" i="45"/>
  <c r="W63" i="45" s="1"/>
  <c r="C101" i="45"/>
  <c r="K101" i="45"/>
  <c r="J102" i="45"/>
  <c r="Z26" i="45"/>
  <c r="J103" i="45"/>
  <c r="J79" i="45"/>
  <c r="I105" i="45"/>
  <c r="L30" i="45"/>
  <c r="I50" i="45"/>
  <c r="I76" i="45" s="1"/>
  <c r="Y37" i="45"/>
  <c r="J111" i="45" s="1"/>
  <c r="I64" i="45"/>
  <c r="I65" i="45"/>
  <c r="J92" i="45" s="1"/>
  <c r="I52" i="45"/>
  <c r="I78" i="45" s="1"/>
  <c r="Y39" i="45"/>
  <c r="I79" i="45"/>
  <c r="AA54" i="45"/>
  <c r="F68" i="45"/>
  <c r="F116" i="45"/>
  <c r="V42" i="45"/>
  <c r="F55" i="45"/>
  <c r="F81" i="45" s="1"/>
  <c r="AC55" i="45"/>
  <c r="AC81" i="45" s="1"/>
  <c r="M116" i="45"/>
  <c r="C50" i="45"/>
  <c r="C76" i="45" s="1"/>
  <c r="J52" i="45"/>
  <c r="J78" i="45" s="1"/>
  <c r="D53" i="45"/>
  <c r="D79" i="45" s="1"/>
  <c r="H62" i="45"/>
  <c r="J66" i="45"/>
  <c r="M102" i="45"/>
  <c r="D110" i="45"/>
  <c r="D30" i="45"/>
  <c r="N24" i="45"/>
  <c r="D104" i="45"/>
  <c r="L105" i="45"/>
  <c r="L62" i="45"/>
  <c r="AB36" i="45"/>
  <c r="L49" i="45"/>
  <c r="H112" i="45"/>
  <c r="X64" i="45"/>
  <c r="AB40" i="45"/>
  <c r="L53" i="45"/>
  <c r="L79" i="45" s="1"/>
  <c r="L66" i="45"/>
  <c r="M65" i="45"/>
  <c r="M52" i="45"/>
  <c r="M78" i="45" s="1"/>
  <c r="S54" i="45"/>
  <c r="H43" i="45"/>
  <c r="H51" i="45"/>
  <c r="H77" i="45" s="1"/>
  <c r="F64" i="45"/>
  <c r="M104" i="45"/>
  <c r="F99" i="45"/>
  <c r="V23" i="45"/>
  <c r="K102" i="45"/>
  <c r="AA26" i="45"/>
  <c r="J63" i="45"/>
  <c r="J50" i="45"/>
  <c r="J76" i="45" s="1"/>
  <c r="D115" i="45"/>
  <c r="D67" i="45"/>
  <c r="G68" i="45"/>
  <c r="G95" i="45" s="1"/>
  <c r="G55" i="45"/>
  <c r="G81" i="45" s="1"/>
  <c r="X77" i="45"/>
  <c r="K66" i="45"/>
  <c r="C103" i="45"/>
  <c r="E100" i="45"/>
  <c r="D102" i="45"/>
  <c r="D103" i="45"/>
  <c r="K104" i="45"/>
  <c r="AA28" i="45"/>
  <c r="AA67" i="45" s="1"/>
  <c r="K105" i="45"/>
  <c r="W51" i="45"/>
  <c r="K65" i="45"/>
  <c r="D43" i="45"/>
  <c r="K50" i="45"/>
  <c r="K76" i="45" s="1"/>
  <c r="E63" i="45"/>
  <c r="F100" i="45"/>
  <c r="N25" i="45"/>
  <c r="E102" i="45"/>
  <c r="L64" i="45"/>
  <c r="AB38" i="45"/>
  <c r="L65" i="45"/>
  <c r="L52" i="45"/>
  <c r="L78" i="45" s="1"/>
  <c r="Z39" i="45"/>
  <c r="F77" i="45"/>
  <c r="D17" i="45"/>
  <c r="L17" i="45"/>
  <c r="I99" i="45"/>
  <c r="I30" i="45"/>
  <c r="N27" i="45"/>
  <c r="F30" i="45"/>
  <c r="E49" i="45"/>
  <c r="U36" i="45"/>
  <c r="I110" i="45"/>
  <c r="E111" i="45"/>
  <c r="E50" i="45"/>
  <c r="E76" i="45" s="1"/>
  <c r="AA37" i="45"/>
  <c r="M64" i="45"/>
  <c r="M51" i="45"/>
  <c r="M77" i="45" s="1"/>
  <c r="AC38" i="45"/>
  <c r="E113" i="45"/>
  <c r="E65" i="45"/>
  <c r="AA39" i="45"/>
  <c r="M66" i="45"/>
  <c r="M53" i="45"/>
  <c r="M79" i="45" s="1"/>
  <c r="G54" i="45"/>
  <c r="G80" i="45" s="1"/>
  <c r="W41" i="45"/>
  <c r="H115" i="45" s="1"/>
  <c r="J68" i="45"/>
  <c r="E17" i="45"/>
  <c r="M17" i="45"/>
  <c r="B30" i="45"/>
  <c r="J30" i="45"/>
  <c r="T23" i="45"/>
  <c r="AC23" i="45"/>
  <c r="T24" i="45"/>
  <c r="T63" i="45" s="1"/>
  <c r="H101" i="45"/>
  <c r="R25" i="45"/>
  <c r="G102" i="45"/>
  <c r="G103" i="45"/>
  <c r="W27" i="45"/>
  <c r="AA27" i="45"/>
  <c r="F104" i="45"/>
  <c r="N28" i="45"/>
  <c r="F105" i="45"/>
  <c r="V29" i="45"/>
  <c r="Z29" i="45"/>
  <c r="Z81" i="45" s="1"/>
  <c r="G30" i="45"/>
  <c r="F110" i="45"/>
  <c r="F43" i="45"/>
  <c r="F62" i="45"/>
  <c r="F89" i="45" s="1"/>
  <c r="N36" i="45"/>
  <c r="R37" i="45"/>
  <c r="AB37" i="45"/>
  <c r="F112" i="45"/>
  <c r="F78" i="45"/>
  <c r="R39" i="45"/>
  <c r="AB39" i="45"/>
  <c r="F66" i="45"/>
  <c r="F114" i="45"/>
  <c r="V40" i="45"/>
  <c r="AC40" i="45"/>
  <c r="X67" i="45"/>
  <c r="X54" i="45"/>
  <c r="X80" i="45" s="1"/>
  <c r="T41" i="45"/>
  <c r="C55" i="45"/>
  <c r="C81" i="45" s="1"/>
  <c r="S42" i="45"/>
  <c r="K55" i="45"/>
  <c r="K81" i="45" s="1"/>
  <c r="AA42" i="45"/>
  <c r="K68" i="45"/>
  <c r="X42" i="45"/>
  <c r="I116" i="45" s="1"/>
  <c r="L43" i="45"/>
  <c r="I51" i="45"/>
  <c r="I77" i="45" s="1"/>
  <c r="C52" i="45"/>
  <c r="C78" i="45" s="1"/>
  <c r="R53" i="45"/>
  <c r="AC54" i="45"/>
  <c r="K64" i="45"/>
  <c r="G67" i="45"/>
  <c r="K79" i="45"/>
  <c r="M100" i="45"/>
  <c r="J112" i="45"/>
  <c r="C30" i="45"/>
  <c r="C106" i="45" s="1"/>
  <c r="V49" i="45"/>
  <c r="AB41" i="45"/>
  <c r="M115" i="45" s="1"/>
  <c r="C90" i="45"/>
  <c r="L102" i="45"/>
  <c r="C105" i="45"/>
  <c r="G110" i="45"/>
  <c r="W49" i="45"/>
  <c r="W50" i="45"/>
  <c r="Y77" i="45"/>
  <c r="H99" i="45"/>
  <c r="AB24" i="45"/>
  <c r="AB30" i="45" s="1"/>
  <c r="L104" i="45"/>
  <c r="E30" i="45"/>
  <c r="D62" i="45"/>
  <c r="T36" i="45"/>
  <c r="D111" i="45"/>
  <c r="D50" i="45"/>
  <c r="D76" i="45" s="1"/>
  <c r="D63" i="45"/>
  <c r="D90" i="45" s="1"/>
  <c r="D112" i="45"/>
  <c r="D51" i="45"/>
  <c r="T38" i="45"/>
  <c r="D64" i="45"/>
  <c r="D91" i="45" s="1"/>
  <c r="D113" i="45"/>
  <c r="D65" i="45"/>
  <c r="D52" i="45"/>
  <c r="D78" i="45" s="1"/>
  <c r="T40" i="45"/>
  <c r="D66" i="45"/>
  <c r="U55" i="45"/>
  <c r="U81" i="45" s="1"/>
  <c r="U68" i="45"/>
  <c r="L50" i="45"/>
  <c r="L76" i="45" s="1"/>
  <c r="C80" i="45"/>
  <c r="G100" i="45"/>
  <c r="G101" i="45"/>
  <c r="W25" i="45"/>
  <c r="W64" i="45" s="1"/>
  <c r="N26" i="45"/>
  <c r="F103" i="45"/>
  <c r="V27" i="45"/>
  <c r="M49" i="45"/>
  <c r="AC36" i="45"/>
  <c r="M43" i="45"/>
  <c r="M69" i="45" s="1"/>
  <c r="M63" i="45"/>
  <c r="E64" i="45"/>
  <c r="E112" i="45"/>
  <c r="E51" i="45"/>
  <c r="E77" i="45" s="1"/>
  <c r="U38" i="45"/>
  <c r="Y64" i="45"/>
  <c r="I112" i="45"/>
  <c r="E66" i="45"/>
  <c r="E53" i="45"/>
  <c r="E79" i="45" s="1"/>
  <c r="U40" i="45"/>
  <c r="W42" i="45"/>
  <c r="U23" i="45"/>
  <c r="U24" i="45"/>
  <c r="U63" i="45" s="1"/>
  <c r="I101" i="45"/>
  <c r="S25" i="45"/>
  <c r="T26" i="45"/>
  <c r="T65" i="45" s="1"/>
  <c r="H103" i="45"/>
  <c r="AC28" i="45"/>
  <c r="AC67" i="45" s="1"/>
  <c r="G105" i="45"/>
  <c r="W29" i="45"/>
  <c r="AA29" i="45"/>
  <c r="H30" i="45"/>
  <c r="G43" i="45"/>
  <c r="G49" i="45"/>
  <c r="G62" i="45"/>
  <c r="S37" i="45"/>
  <c r="AC37" i="45"/>
  <c r="G64" i="45"/>
  <c r="G51" i="45"/>
  <c r="G77" i="45" s="1"/>
  <c r="S39" i="45"/>
  <c r="AC39" i="45"/>
  <c r="G66" i="45"/>
  <c r="W40" i="45"/>
  <c r="I67" i="45"/>
  <c r="I54" i="45"/>
  <c r="I80" i="45" s="1"/>
  <c r="Y41" i="45"/>
  <c r="U67" i="45"/>
  <c r="F49" i="45"/>
  <c r="L51" i="45"/>
  <c r="L77" i="45" s="1"/>
  <c r="E52" i="45"/>
  <c r="E78" i="45" s="1"/>
  <c r="S53" i="45"/>
  <c r="AC68" i="45"/>
  <c r="L101" i="45"/>
  <c r="G113" i="45"/>
  <c r="I81" i="45"/>
  <c r="Y81" i="45"/>
  <c r="L99" i="45"/>
  <c r="D101" i="45"/>
  <c r="H102" i="45"/>
  <c r="L103" i="45"/>
  <c r="D105" i="45"/>
  <c r="B75" i="45"/>
  <c r="F76" i="45"/>
  <c r="J64" i="45"/>
  <c r="J51" i="45"/>
  <c r="J77" i="45" s="1"/>
  <c r="B66" i="45"/>
  <c r="B53" i="45"/>
  <c r="B67" i="45"/>
  <c r="N41" i="45"/>
  <c r="N67" i="45" s="1"/>
  <c r="R41" i="45"/>
  <c r="J67" i="45"/>
  <c r="Z41" i="45"/>
  <c r="K115" i="45" s="1"/>
  <c r="V67" i="45"/>
  <c r="T55" i="45"/>
  <c r="T81" i="45" s="1"/>
  <c r="AB68" i="45"/>
  <c r="AB55" i="45"/>
  <c r="AB81" i="45" s="1"/>
  <c r="Y68" i="45"/>
  <c r="J43" i="45"/>
  <c r="J69" i="45" s="1"/>
  <c r="V54" i="45"/>
  <c r="V80" i="45" s="1"/>
  <c r="J75" i="45"/>
  <c r="C49" i="45"/>
  <c r="C62" i="45"/>
  <c r="C110" i="45"/>
  <c r="K49" i="45"/>
  <c r="K62" i="45"/>
  <c r="G50" i="45"/>
  <c r="G76" i="45" s="1"/>
  <c r="G63" i="45"/>
  <c r="G90" i="45" s="1"/>
  <c r="K77" i="45"/>
  <c r="C53" i="45"/>
  <c r="C79" i="45" s="1"/>
  <c r="C114" i="45"/>
  <c r="C67" i="45"/>
  <c r="C94" i="45" s="1"/>
  <c r="C115" i="45"/>
  <c r="K67" i="45"/>
  <c r="E68" i="45"/>
  <c r="E116" i="45"/>
  <c r="E55" i="45"/>
  <c r="E81" i="45" s="1"/>
  <c r="M68" i="45"/>
  <c r="M55" i="45"/>
  <c r="M81" i="45" s="1"/>
  <c r="K43" i="45"/>
  <c r="J54" i="45"/>
  <c r="J80" i="45" s="1"/>
  <c r="B62" i="45"/>
  <c r="B64" i="45"/>
  <c r="F111" i="45"/>
  <c r="F113" i="45"/>
  <c r="H67" i="45"/>
  <c r="L68" i="45"/>
  <c r="E115" i="45"/>
  <c r="F54" i="45"/>
  <c r="F80" i="45" s="1"/>
  <c r="J55" i="45"/>
  <c r="J81" i="45" s="1"/>
  <c r="E67" i="45"/>
  <c r="D116" i="45"/>
  <c r="I69" i="45" l="1"/>
  <c r="R62" i="45"/>
  <c r="J90" i="45"/>
  <c r="Z77" i="45"/>
  <c r="E95" i="45"/>
  <c r="L95" i="45"/>
  <c r="I93" i="45"/>
  <c r="G91" i="45"/>
  <c r="K69" i="45"/>
  <c r="K89" i="45"/>
  <c r="D93" i="45"/>
  <c r="G94" i="45"/>
  <c r="S75" i="45"/>
  <c r="E106" i="45"/>
  <c r="J95" i="45"/>
  <c r="G92" i="45"/>
  <c r="L106" i="45"/>
  <c r="H92" i="45"/>
  <c r="H113" i="45"/>
  <c r="I91" i="45"/>
  <c r="N17" i="45"/>
  <c r="I90" i="45"/>
  <c r="J89" i="45"/>
  <c r="W65" i="45"/>
  <c r="I114" i="45"/>
  <c r="F93" i="45"/>
  <c r="E90" i="45"/>
  <c r="AD27" i="45"/>
  <c r="N68" i="45"/>
  <c r="AC80" i="45"/>
  <c r="B56" i="45"/>
  <c r="B82" i="45" s="1"/>
  <c r="N66" i="45"/>
  <c r="K90" i="45"/>
  <c r="Y66" i="45"/>
  <c r="R30" i="45"/>
  <c r="Y30" i="45"/>
  <c r="I95" i="45"/>
  <c r="E94" i="45"/>
  <c r="C91" i="45"/>
  <c r="J94" i="45"/>
  <c r="G106" i="45"/>
  <c r="L91" i="45"/>
  <c r="C95" i="45"/>
  <c r="T76" i="45"/>
  <c r="AA75" i="45"/>
  <c r="V63" i="45"/>
  <c r="J114" i="45"/>
  <c r="N64" i="45"/>
  <c r="V30" i="45"/>
  <c r="Y62" i="45"/>
  <c r="D94" i="45"/>
  <c r="Y79" i="45"/>
  <c r="V51" i="45"/>
  <c r="Z49" i="45"/>
  <c r="Z75" i="45" s="1"/>
  <c r="E91" i="45"/>
  <c r="C117" i="45"/>
  <c r="S43" i="45"/>
  <c r="L90" i="45"/>
  <c r="J91" i="45"/>
  <c r="M93" i="45"/>
  <c r="K92" i="45"/>
  <c r="S66" i="45"/>
  <c r="H56" i="45"/>
  <c r="H82" i="45" s="1"/>
  <c r="Z53" i="45"/>
  <c r="Z79" i="45" s="1"/>
  <c r="G111" i="45"/>
  <c r="I106" i="45"/>
  <c r="H69" i="45"/>
  <c r="I96" i="45" s="1"/>
  <c r="X43" i="45"/>
  <c r="I94" i="45"/>
  <c r="Z66" i="45"/>
  <c r="W78" i="45"/>
  <c r="V50" i="45"/>
  <c r="V76" i="45" s="1"/>
  <c r="J110" i="45"/>
  <c r="AA30" i="45"/>
  <c r="AD26" i="45"/>
  <c r="G89" i="45"/>
  <c r="K114" i="45"/>
  <c r="D92" i="45"/>
  <c r="F106" i="45"/>
  <c r="X62" i="45"/>
  <c r="V65" i="45"/>
  <c r="AD29" i="45"/>
  <c r="V64" i="45"/>
  <c r="E69" i="45"/>
  <c r="H110" i="45"/>
  <c r="I92" i="45"/>
  <c r="C92" i="45"/>
  <c r="Z62" i="45"/>
  <c r="K112" i="45"/>
  <c r="AD36" i="45"/>
  <c r="H94" i="45"/>
  <c r="M95" i="45"/>
  <c r="C93" i="45"/>
  <c r="AA64" i="45"/>
  <c r="S30" i="45"/>
  <c r="M90" i="45"/>
  <c r="D89" i="45"/>
  <c r="X66" i="45"/>
  <c r="AA66" i="45"/>
  <c r="K93" i="45"/>
  <c r="N30" i="45"/>
  <c r="R64" i="45"/>
  <c r="AD24" i="45"/>
  <c r="E89" i="45"/>
  <c r="K113" i="45"/>
  <c r="AA65" i="45"/>
  <c r="AA52" i="45"/>
  <c r="AA78" i="45" s="1"/>
  <c r="D69" i="45"/>
  <c r="D117" i="45"/>
  <c r="F94" i="45"/>
  <c r="R81" i="45"/>
  <c r="G75" i="45"/>
  <c r="G56" i="45"/>
  <c r="G82" i="45" s="1"/>
  <c r="U53" i="45"/>
  <c r="U79" i="45" s="1"/>
  <c r="U66" i="45"/>
  <c r="L114" i="45"/>
  <c r="AB53" i="45"/>
  <c r="AB79" i="45" s="1"/>
  <c r="AB66" i="45"/>
  <c r="C75" i="45"/>
  <c r="C56" i="45"/>
  <c r="C82" i="45" s="1"/>
  <c r="N49" i="45"/>
  <c r="AC65" i="45"/>
  <c r="M113" i="45"/>
  <c r="AC52" i="45"/>
  <c r="AC78" i="45" s="1"/>
  <c r="Y75" i="45"/>
  <c r="U51" i="45"/>
  <c r="U77" i="45" s="1"/>
  <c r="U64" i="45"/>
  <c r="V75" i="45"/>
  <c r="AA68" i="45"/>
  <c r="K116" i="45"/>
  <c r="L116" i="45"/>
  <c r="AA55" i="45"/>
  <c r="AA81" i="45" s="1"/>
  <c r="M114" i="45"/>
  <c r="AC53" i="45"/>
  <c r="AC79" i="45" s="1"/>
  <c r="AC66" i="45"/>
  <c r="F117" i="45"/>
  <c r="F69" i="45"/>
  <c r="T30" i="45"/>
  <c r="K111" i="45"/>
  <c r="AA63" i="45"/>
  <c r="AA50" i="45"/>
  <c r="L89" i="45"/>
  <c r="Y50" i="45"/>
  <c r="Y76" i="45" s="1"/>
  <c r="I111" i="45"/>
  <c r="Y63" i="45"/>
  <c r="B76" i="45"/>
  <c r="N50" i="45"/>
  <c r="N76" i="45" s="1"/>
  <c r="AD38" i="45"/>
  <c r="AD23" i="45"/>
  <c r="AD42" i="45"/>
  <c r="AA79" i="45"/>
  <c r="D56" i="45"/>
  <c r="D82" i="45" s="1"/>
  <c r="AC17" i="45"/>
  <c r="F75" i="45"/>
  <c r="F56" i="45"/>
  <c r="F82" i="45" s="1"/>
  <c r="S65" i="45"/>
  <c r="S52" i="45"/>
  <c r="S78" i="45" s="1"/>
  <c r="AA43" i="45"/>
  <c r="G116" i="45"/>
  <c r="W68" i="45"/>
  <c r="W55" i="45"/>
  <c r="W81" i="45" s="1"/>
  <c r="T66" i="45"/>
  <c r="T53" i="45"/>
  <c r="T79" i="45" s="1"/>
  <c r="V62" i="45"/>
  <c r="V66" i="45"/>
  <c r="V53" i="45"/>
  <c r="V79" i="45" s="1"/>
  <c r="L111" i="45"/>
  <c r="AB63" i="45"/>
  <c r="AB50" i="45"/>
  <c r="AB76" i="45" s="1"/>
  <c r="J106" i="45"/>
  <c r="L93" i="45"/>
  <c r="J93" i="45"/>
  <c r="I56" i="45"/>
  <c r="I82" i="45" s="1"/>
  <c r="R77" i="45"/>
  <c r="R68" i="45"/>
  <c r="V77" i="45"/>
  <c r="K106" i="45"/>
  <c r="F90" i="45"/>
  <c r="Z76" i="45"/>
  <c r="J115" i="45"/>
  <c r="Z67" i="45"/>
  <c r="Z54" i="45"/>
  <c r="Z80" i="45" s="1"/>
  <c r="G69" i="45"/>
  <c r="R65" i="45"/>
  <c r="AD39" i="45"/>
  <c r="R52" i="45"/>
  <c r="U49" i="45"/>
  <c r="U62" i="45"/>
  <c r="U43" i="45"/>
  <c r="F91" i="45"/>
  <c r="H95" i="45"/>
  <c r="Z30" i="45"/>
  <c r="L94" i="45"/>
  <c r="N63" i="45"/>
  <c r="H91" i="45"/>
  <c r="S64" i="45"/>
  <c r="R79" i="45"/>
  <c r="S68" i="45"/>
  <c r="S55" i="45"/>
  <c r="S81" i="45" s="1"/>
  <c r="R63" i="45"/>
  <c r="R50" i="45"/>
  <c r="AD37" i="45"/>
  <c r="E92" i="45"/>
  <c r="E117" i="45"/>
  <c r="H89" i="45"/>
  <c r="X50" i="45"/>
  <c r="X76" i="45" s="1"/>
  <c r="H111" i="45"/>
  <c r="X63" i="45"/>
  <c r="T78" i="45"/>
  <c r="K94" i="45"/>
  <c r="J56" i="45"/>
  <c r="J82" i="45" s="1"/>
  <c r="D95" i="45"/>
  <c r="T49" i="45"/>
  <c r="T43" i="45"/>
  <c r="T62" i="45"/>
  <c r="L115" i="45"/>
  <c r="AB67" i="45"/>
  <c r="AB54" i="45"/>
  <c r="AB80" i="45" s="1"/>
  <c r="T67" i="45"/>
  <c r="T54" i="45"/>
  <c r="T80" i="45" s="1"/>
  <c r="L113" i="45"/>
  <c r="AB65" i="45"/>
  <c r="AB52" i="45"/>
  <c r="AB78" i="45" s="1"/>
  <c r="AD25" i="45"/>
  <c r="J113" i="45"/>
  <c r="Z65" i="45"/>
  <c r="Z52" i="45"/>
  <c r="Z78" i="45" s="1"/>
  <c r="W77" i="45"/>
  <c r="V55" i="45"/>
  <c r="V81" i="45" s="1"/>
  <c r="V68" i="45"/>
  <c r="I89" i="45"/>
  <c r="V43" i="45"/>
  <c r="K96" i="45"/>
  <c r="K75" i="45"/>
  <c r="K56" i="45"/>
  <c r="K82" i="45" s="1"/>
  <c r="H106" i="45"/>
  <c r="W76" i="45"/>
  <c r="L69" i="45"/>
  <c r="Z43" i="45"/>
  <c r="AC51" i="45"/>
  <c r="AC77" i="45" s="1"/>
  <c r="M112" i="45"/>
  <c r="AC64" i="45"/>
  <c r="Z68" i="45"/>
  <c r="G114" i="45"/>
  <c r="W66" i="45"/>
  <c r="W53" i="45"/>
  <c r="W79" i="45" s="1"/>
  <c r="W43" i="45"/>
  <c r="AC63" i="45"/>
  <c r="M111" i="45"/>
  <c r="AC50" i="45"/>
  <c r="AC76" i="45" s="1"/>
  <c r="M110" i="45"/>
  <c r="AC49" i="45"/>
  <c r="AC62" i="45"/>
  <c r="AC43" i="45"/>
  <c r="T51" i="45"/>
  <c r="T77" i="45" s="1"/>
  <c r="T64" i="45"/>
  <c r="H114" i="45"/>
  <c r="H116" i="45"/>
  <c r="X68" i="45"/>
  <c r="X55" i="45"/>
  <c r="X81" i="45" s="1"/>
  <c r="N43" i="45"/>
  <c r="N62" i="45"/>
  <c r="W67" i="45"/>
  <c r="G115" i="45"/>
  <c r="W54" i="45"/>
  <c r="W80" i="45" s="1"/>
  <c r="E75" i="45"/>
  <c r="E56" i="45"/>
  <c r="E82" i="45" s="1"/>
  <c r="L92" i="45"/>
  <c r="M92" i="45"/>
  <c r="L75" i="45"/>
  <c r="L56" i="45"/>
  <c r="L82" i="45" s="1"/>
  <c r="D106" i="45"/>
  <c r="F95" i="45"/>
  <c r="N65" i="45"/>
  <c r="AD28" i="45"/>
  <c r="X75" i="45"/>
  <c r="J96" i="45"/>
  <c r="Y54" i="45"/>
  <c r="Y80" i="45" s="1"/>
  <c r="Y67" i="45"/>
  <c r="I115" i="45"/>
  <c r="Y43" i="45"/>
  <c r="S80" i="45"/>
  <c r="AD40" i="45"/>
  <c r="AD66" i="45" s="1"/>
  <c r="C69" i="45"/>
  <c r="R54" i="45"/>
  <c r="AD41" i="45"/>
  <c r="R67" i="45"/>
  <c r="S79" i="45"/>
  <c r="I113" i="45"/>
  <c r="Y52" i="45"/>
  <c r="Y78" i="45" s="1"/>
  <c r="Y65" i="45"/>
  <c r="H90" i="45"/>
  <c r="N54" i="45"/>
  <c r="N80" i="45" s="1"/>
  <c r="B69" i="45"/>
  <c r="E93" i="45"/>
  <c r="C89" i="45"/>
  <c r="B79" i="45"/>
  <c r="N53" i="45"/>
  <c r="N79" i="45" s="1"/>
  <c r="G93" i="45"/>
  <c r="H93" i="45"/>
  <c r="S50" i="45"/>
  <c r="S63" i="45"/>
  <c r="U30" i="45"/>
  <c r="M75" i="45"/>
  <c r="M56" i="45"/>
  <c r="M82" i="45" s="1"/>
  <c r="M89" i="45"/>
  <c r="D77" i="45"/>
  <c r="N51" i="45"/>
  <c r="N77" i="45" s="1"/>
  <c r="W75" i="45"/>
  <c r="K91" i="45"/>
  <c r="K95" i="45"/>
  <c r="AC30" i="45"/>
  <c r="M91" i="45"/>
  <c r="AB64" i="45"/>
  <c r="AB51" i="45"/>
  <c r="AB77" i="45" s="1"/>
  <c r="L112" i="45"/>
  <c r="F92" i="45"/>
  <c r="N55" i="45"/>
  <c r="N81" i="45" s="1"/>
  <c r="L110" i="45"/>
  <c r="AB49" i="45"/>
  <c r="AB43" i="45"/>
  <c r="AB62" i="45"/>
  <c r="S77" i="45"/>
  <c r="AA80" i="45"/>
  <c r="R43" i="45"/>
  <c r="R69" i="45" s="1"/>
  <c r="W30" i="45"/>
  <c r="B78" i="45"/>
  <c r="N52" i="45"/>
  <c r="N78" i="45" s="1"/>
  <c r="M106" i="45"/>
  <c r="U76" i="45"/>
  <c r="AD17" i="45"/>
  <c r="M94" i="45"/>
  <c r="L96" i="45" l="1"/>
  <c r="N69" i="45"/>
  <c r="V69" i="45"/>
  <c r="H96" i="45"/>
  <c r="AD68" i="45"/>
  <c r="S69" i="45"/>
  <c r="AD63" i="45"/>
  <c r="H117" i="45"/>
  <c r="C96" i="45"/>
  <c r="F96" i="45"/>
  <c r="AD65" i="45"/>
  <c r="X56" i="45"/>
  <c r="X82" i="45" s="1"/>
  <c r="T69" i="45"/>
  <c r="Y56" i="45"/>
  <c r="Y82" i="45" s="1"/>
  <c r="Z56" i="45"/>
  <c r="Z82" i="45" s="1"/>
  <c r="X69" i="45"/>
  <c r="U69" i="45"/>
  <c r="AD67" i="45"/>
  <c r="S76" i="45"/>
  <c r="S56" i="45"/>
  <c r="S82" i="45" s="1"/>
  <c r="K117" i="45"/>
  <c r="AA69" i="45"/>
  <c r="R80" i="45"/>
  <c r="AD54" i="45"/>
  <c r="AD80" i="45" s="1"/>
  <c r="W69" i="45"/>
  <c r="G117" i="45"/>
  <c r="J117" i="45"/>
  <c r="Z69" i="45"/>
  <c r="AD30" i="45"/>
  <c r="AA76" i="45"/>
  <c r="AA56" i="45"/>
  <c r="AA82" i="45" s="1"/>
  <c r="AD55" i="45"/>
  <c r="AD81" i="45" s="1"/>
  <c r="U75" i="45"/>
  <c r="U56" i="45"/>
  <c r="U82" i="45" s="1"/>
  <c r="L117" i="45"/>
  <c r="AB69" i="45"/>
  <c r="AB75" i="45"/>
  <c r="AB56" i="45"/>
  <c r="AB82" i="45" s="1"/>
  <c r="T75" i="45"/>
  <c r="T56" i="45"/>
  <c r="T82" i="45" s="1"/>
  <c r="AD49" i="45"/>
  <c r="M117" i="45"/>
  <c r="AC69" i="45"/>
  <c r="AD64" i="45"/>
  <c r="AC56" i="45"/>
  <c r="AC82" i="45" s="1"/>
  <c r="AC75" i="45"/>
  <c r="M96" i="45"/>
  <c r="I117" i="45"/>
  <c r="Y69" i="45"/>
  <c r="G96" i="45"/>
  <c r="D96" i="45"/>
  <c r="AD43" i="45"/>
  <c r="AD50" i="45"/>
  <c r="AD76" i="45" s="1"/>
  <c r="R76" i="45"/>
  <c r="R56" i="45"/>
  <c r="R82" i="45" s="1"/>
  <c r="R78" i="45"/>
  <c r="AD52" i="45"/>
  <c r="AD78" i="45" s="1"/>
  <c r="W56" i="45"/>
  <c r="W82" i="45" s="1"/>
  <c r="AD53" i="45"/>
  <c r="AD79" i="45" s="1"/>
  <c r="AD51" i="45"/>
  <c r="AD77" i="45" s="1"/>
  <c r="V56" i="45"/>
  <c r="V82" i="45" s="1"/>
  <c r="N75" i="45"/>
  <c r="N56" i="45"/>
  <c r="N82" i="45" s="1"/>
  <c r="E96" i="45"/>
  <c r="AD62" i="45"/>
  <c r="AD75" i="45" l="1"/>
  <c r="AD56" i="45"/>
  <c r="AD69" i="45"/>
  <c r="AD71" i="45" s="1"/>
  <c r="AD44" i="45"/>
  <c r="AD82" i="45" l="1"/>
  <c r="AD83" i="45" s="1"/>
  <c r="AD58" i="45"/>
  <c r="K38" i="26" l="1"/>
  <c r="L38" i="26"/>
  <c r="D38" i="26"/>
  <c r="L26" i="26"/>
  <c r="L14" i="18" l="1"/>
  <c r="D25" i="39"/>
  <c r="L14" i="40"/>
  <c r="L26" i="32"/>
  <c r="D26" i="32"/>
  <c r="L15" i="41"/>
  <c r="D14" i="39"/>
  <c r="H14" i="31"/>
  <c r="L15" i="32"/>
  <c r="D37" i="41"/>
  <c r="K25" i="39"/>
  <c r="F14" i="31"/>
  <c r="G14" i="31"/>
  <c r="N15" i="32"/>
  <c r="F15" i="32"/>
  <c r="D37" i="32"/>
  <c r="N36" i="23"/>
  <c r="F36" i="23"/>
  <c r="G14" i="39"/>
  <c r="J14" i="39"/>
  <c r="L36" i="18"/>
  <c r="F36" i="40"/>
  <c r="L25" i="23"/>
  <c r="D36" i="23"/>
  <c r="F37" i="41"/>
  <c r="L25" i="18"/>
  <c r="N37" i="32"/>
  <c r="F37" i="32"/>
  <c r="I37" i="32"/>
  <c r="D25" i="23"/>
  <c r="L25" i="39"/>
  <c r="M36" i="18"/>
  <c r="D14" i="40"/>
  <c r="N36" i="31"/>
  <c r="I36" i="40"/>
  <c r="N37" i="41"/>
  <c r="D14" i="18"/>
  <c r="M25" i="40"/>
  <c r="E25" i="40"/>
  <c r="H25" i="40"/>
  <c r="G25" i="31"/>
  <c r="M26" i="41"/>
  <c r="E26" i="41"/>
  <c r="H26" i="41"/>
  <c r="L37" i="41"/>
  <c r="E36" i="18"/>
  <c r="F36" i="31"/>
  <c r="L36" i="23"/>
  <c r="N36" i="40"/>
  <c r="G36" i="31"/>
  <c r="D15" i="32"/>
  <c r="I37" i="41"/>
  <c r="N25" i="31"/>
  <c r="F25" i="31"/>
  <c r="M26" i="32"/>
  <c r="E26" i="32"/>
  <c r="H26" i="32"/>
  <c r="L37" i="32"/>
  <c r="L36" i="39"/>
  <c r="D36" i="39"/>
  <c r="D25" i="18"/>
  <c r="E36" i="40"/>
  <c r="K14" i="18"/>
  <c r="L36" i="40"/>
  <c r="D15" i="41"/>
  <c r="L25" i="40"/>
  <c r="D25" i="40"/>
  <c r="M37" i="32"/>
  <c r="E37" i="32"/>
  <c r="H37" i="32"/>
  <c r="L14" i="39"/>
  <c r="N14" i="31"/>
  <c r="M36" i="40"/>
  <c r="D36" i="40"/>
  <c r="D36" i="18"/>
  <c r="H36" i="40"/>
  <c r="L26" i="41"/>
  <c r="D26" i="41"/>
  <c r="H37" i="41"/>
  <c r="N14" i="39"/>
  <c r="G14" i="18"/>
  <c r="K25" i="23"/>
  <c r="H14" i="39"/>
  <c r="I25" i="39"/>
  <c r="F14" i="18"/>
  <c r="H14" i="18"/>
  <c r="N25" i="18"/>
  <c r="F25" i="18"/>
  <c r="I25" i="18"/>
  <c r="G36" i="18"/>
  <c r="J36" i="18"/>
  <c r="K14" i="40"/>
  <c r="M25" i="31"/>
  <c r="E25" i="31"/>
  <c r="K25" i="31"/>
  <c r="L36" i="31"/>
  <c r="D36" i="31"/>
  <c r="J36" i="31"/>
  <c r="K15" i="32"/>
  <c r="I25" i="23"/>
  <c r="G36" i="23"/>
  <c r="J36" i="23"/>
  <c r="K15" i="41"/>
  <c r="M36" i="39"/>
  <c r="E36" i="39"/>
  <c r="H36" i="39"/>
  <c r="N15" i="41"/>
  <c r="F14" i="39"/>
  <c r="G25" i="39"/>
  <c r="K25" i="18"/>
  <c r="M14" i="40"/>
  <c r="F26" i="32"/>
  <c r="G36" i="39"/>
  <c r="I14" i="18"/>
  <c r="J25" i="18"/>
  <c r="M36" i="31"/>
  <c r="K36" i="31"/>
  <c r="N36" i="39"/>
  <c r="F36" i="39"/>
  <c r="I36" i="39"/>
  <c r="M25" i="18"/>
  <c r="E25" i="18"/>
  <c r="H25" i="18"/>
  <c r="N36" i="18"/>
  <c r="F36" i="18"/>
  <c r="I36" i="18"/>
  <c r="F14" i="40"/>
  <c r="G14" i="40"/>
  <c r="J14" i="40"/>
  <c r="K25" i="40"/>
  <c r="M14" i="31"/>
  <c r="E14" i="31"/>
  <c r="K14" i="31"/>
  <c r="L25" i="31"/>
  <c r="D25" i="31"/>
  <c r="J25" i="31"/>
  <c r="I36" i="31"/>
  <c r="G15" i="32"/>
  <c r="J15" i="32"/>
  <c r="K26" i="32"/>
  <c r="M25" i="23"/>
  <c r="E25" i="23"/>
  <c r="H25" i="23"/>
  <c r="I36" i="23"/>
  <c r="G15" i="41"/>
  <c r="J15" i="41"/>
  <c r="K26" i="41"/>
  <c r="M14" i="39"/>
  <c r="E14" i="39"/>
  <c r="F15" i="41"/>
  <c r="M37" i="41"/>
  <c r="I14" i="39"/>
  <c r="E14" i="40"/>
  <c r="N26" i="32"/>
  <c r="N25" i="39"/>
  <c r="J36" i="39"/>
  <c r="K36" i="23"/>
  <c r="H36" i="18"/>
  <c r="N14" i="40"/>
  <c r="I14" i="40"/>
  <c r="G25" i="40"/>
  <c r="J25" i="40"/>
  <c r="K36" i="40"/>
  <c r="L14" i="31"/>
  <c r="D14" i="31"/>
  <c r="J14" i="31"/>
  <c r="I25" i="31"/>
  <c r="H36" i="31"/>
  <c r="I15" i="32"/>
  <c r="G26" i="32"/>
  <c r="J26" i="32"/>
  <c r="K37" i="32"/>
  <c r="M36" i="23"/>
  <c r="E36" i="23"/>
  <c r="H36" i="23"/>
  <c r="I15" i="41"/>
  <c r="G26" i="41"/>
  <c r="J26" i="41"/>
  <c r="K37" i="41"/>
  <c r="E37" i="41"/>
  <c r="J25" i="39"/>
  <c r="K36" i="39"/>
  <c r="J14" i="18"/>
  <c r="F25" i="39"/>
  <c r="O15" i="17"/>
  <c r="N14" i="18"/>
  <c r="G25" i="18"/>
  <c r="K36" i="18"/>
  <c r="E36" i="31"/>
  <c r="G25" i="23"/>
  <c r="J25" i="23"/>
  <c r="M25" i="39"/>
  <c r="E25" i="39"/>
  <c r="H25" i="39"/>
  <c r="M14" i="18"/>
  <c r="E14" i="18"/>
  <c r="H14" i="40"/>
  <c r="N25" i="40"/>
  <c r="F25" i="40"/>
  <c r="I25" i="40"/>
  <c r="G36" i="40"/>
  <c r="J36" i="40"/>
  <c r="I14" i="31"/>
  <c r="H25" i="31"/>
  <c r="M15" i="32"/>
  <c r="E15" i="32"/>
  <c r="H15" i="32"/>
  <c r="I26" i="32"/>
  <c r="G37" i="32"/>
  <c r="J37" i="32"/>
  <c r="N25" i="23"/>
  <c r="F25" i="23"/>
  <c r="M15" i="41"/>
  <c r="E15" i="41"/>
  <c r="H15" i="41"/>
  <c r="N26" i="41"/>
  <c r="F26" i="41"/>
  <c r="I26" i="41"/>
  <c r="G37" i="41"/>
  <c r="J37" i="41"/>
  <c r="K14" i="39"/>
  <c r="I15" i="26"/>
  <c r="G26" i="26"/>
  <c r="D15" i="26"/>
  <c r="J26" i="26"/>
  <c r="L15" i="26"/>
  <c r="D26" i="26"/>
  <c r="H15" i="26"/>
  <c r="N26" i="26"/>
  <c r="G38" i="26"/>
  <c r="I38" i="26"/>
  <c r="N15" i="26"/>
  <c r="F15" i="26"/>
  <c r="M38" i="26"/>
  <c r="E38" i="26"/>
  <c r="H38" i="26"/>
  <c r="M15" i="26"/>
  <c r="I26" i="26"/>
  <c r="F38" i="26"/>
  <c r="E15" i="26"/>
  <c r="F26" i="26"/>
  <c r="H26" i="26"/>
  <c r="N38" i="26"/>
  <c r="M26" i="26"/>
  <c r="E26" i="26"/>
  <c r="J38" i="26"/>
  <c r="K15" i="26"/>
  <c r="G15" i="26"/>
  <c r="J15" i="26"/>
  <c r="K26" i="26"/>
  <c r="N26" i="4"/>
  <c r="C14" i="39" l="1"/>
  <c r="C15" i="8" l="1"/>
  <c r="Q3" i="30" l="1"/>
  <c r="R3" i="29" s="1"/>
  <c r="Q3" i="26" s="1"/>
  <c r="Q3" i="24" s="1"/>
  <c r="Q3" i="39" s="1"/>
  <c r="R3" i="41" s="1"/>
  <c r="Q3" i="23" s="1"/>
  <c r="R3" i="37" s="1"/>
  <c r="Q3" i="32" s="1"/>
  <c r="Q3" i="31" s="1"/>
  <c r="Q3" i="40" s="1"/>
  <c r="Q3" i="18" s="1"/>
  <c r="Q3" i="17" s="1"/>
  <c r="R3" i="13" s="1"/>
  <c r="R3" i="12" s="1"/>
  <c r="R3" i="9" s="1"/>
  <c r="R3" i="8" s="1"/>
  <c r="R3" i="6" s="1"/>
  <c r="R3" i="5" s="1"/>
  <c r="R3" i="4" s="1"/>
  <c r="R3" i="2" s="1"/>
  <c r="R3" i="46" s="1"/>
  <c r="B3" i="30"/>
  <c r="B3" i="29" s="1"/>
  <c r="B3" i="26" s="1"/>
  <c r="B3" i="24" s="1"/>
  <c r="B3" i="39" s="1"/>
  <c r="B3" i="41" s="1"/>
  <c r="B3" i="23" s="1"/>
  <c r="B3" i="37" s="1"/>
  <c r="B3" i="32" s="1"/>
  <c r="B3" i="31" s="1"/>
  <c r="B3" i="40" s="1"/>
  <c r="B3" i="18" s="1"/>
  <c r="B3" i="17" s="1"/>
  <c r="B3" i="13" s="1"/>
  <c r="B3" i="12" s="1"/>
  <c r="B3" i="9" s="1"/>
  <c r="B3" i="8" s="1"/>
  <c r="B3" i="6" s="1"/>
  <c r="B3" i="5" s="1"/>
  <c r="B3" i="4" s="1"/>
  <c r="B3" i="2" s="1"/>
  <c r="B3" i="46" s="1"/>
  <c r="O14" i="37" l="1"/>
  <c r="Q4" i="34" l="1"/>
  <c r="R2" i="44"/>
  <c r="Q2" i="27"/>
  <c r="R2" i="29"/>
  <c r="R1" i="13"/>
  <c r="Q1" i="17"/>
  <c r="Q1" i="18"/>
  <c r="Q1" i="40"/>
  <c r="Q1" i="31"/>
  <c r="Q1" i="32"/>
  <c r="R1" i="37"/>
  <c r="Q1" i="23"/>
  <c r="R1" i="41"/>
  <c r="Q1" i="39"/>
  <c r="Q1" i="24"/>
  <c r="Q1" i="26"/>
  <c r="R1" i="29"/>
  <c r="Q1" i="30"/>
  <c r="R1" i="28"/>
  <c r="Q1" i="27"/>
  <c r="R1" i="44"/>
  <c r="Q1" i="34"/>
  <c r="R1" i="12"/>
  <c r="R4" i="28" l="1"/>
  <c r="Q4" i="27"/>
  <c r="AE77" i="44"/>
  <c r="AD77" i="44"/>
  <c r="AC77" i="44"/>
  <c r="AB77" i="44"/>
  <c r="AA77" i="44"/>
  <c r="Z77" i="44"/>
  <c r="Y77" i="44"/>
  <c r="X77" i="44"/>
  <c r="W77" i="44"/>
  <c r="V77" i="44"/>
  <c r="U77" i="44"/>
  <c r="T77" i="44"/>
  <c r="S77" i="44"/>
  <c r="AE76" i="44"/>
  <c r="AD76" i="44"/>
  <c r="AC76" i="44"/>
  <c r="AB76" i="44"/>
  <c r="AA76" i="44"/>
  <c r="Z76" i="44"/>
  <c r="Y76" i="44"/>
  <c r="X76" i="44"/>
  <c r="W76" i="44"/>
  <c r="V76" i="44"/>
  <c r="U76" i="44"/>
  <c r="T76" i="44"/>
  <c r="S76" i="44"/>
  <c r="K58" i="44"/>
  <c r="J58" i="44"/>
  <c r="H58" i="44"/>
  <c r="E57" i="44"/>
  <c r="D57" i="44"/>
  <c r="N56" i="44"/>
  <c r="F55" i="44"/>
  <c r="N47" i="44"/>
  <c r="AD47" i="44" s="1"/>
  <c r="G47" i="44"/>
  <c r="G69" i="44" s="1"/>
  <c r="F47" i="44"/>
  <c r="D47" i="44"/>
  <c r="N46" i="44"/>
  <c r="I46" i="44"/>
  <c r="Y46" i="44" s="1"/>
  <c r="H46" i="44"/>
  <c r="X46" i="44" s="1"/>
  <c r="K45" i="44"/>
  <c r="AA45" i="44" s="1"/>
  <c r="J45" i="44"/>
  <c r="H45" i="44"/>
  <c r="C45" i="44"/>
  <c r="S45" i="44" s="1"/>
  <c r="M44" i="44"/>
  <c r="AC44" i="44" s="1"/>
  <c r="L44" i="44"/>
  <c r="AB44" i="44" s="1"/>
  <c r="F44" i="44"/>
  <c r="V44" i="44" s="1"/>
  <c r="E44" i="44"/>
  <c r="D44" i="44"/>
  <c r="N43" i="44"/>
  <c r="L43" i="44"/>
  <c r="G43" i="44"/>
  <c r="W43" i="44" s="1"/>
  <c r="F43" i="44"/>
  <c r="V43" i="44" s="1"/>
  <c r="AD36" i="44"/>
  <c r="AC36" i="44"/>
  <c r="W36" i="44"/>
  <c r="V36" i="44"/>
  <c r="U36" i="44"/>
  <c r="S36" i="44"/>
  <c r="M47" i="44"/>
  <c r="AB36" i="44"/>
  <c r="K47" i="44"/>
  <c r="K69" i="44" s="1"/>
  <c r="I58" i="44"/>
  <c r="G58" i="44"/>
  <c r="E47" i="44"/>
  <c r="E69" i="44" s="1"/>
  <c r="T36" i="44"/>
  <c r="AC35" i="44"/>
  <c r="Y35" i="44"/>
  <c r="X35" i="44"/>
  <c r="W35" i="44"/>
  <c r="AD35" i="44"/>
  <c r="M46" i="44"/>
  <c r="M68" i="44" s="1"/>
  <c r="K57" i="44"/>
  <c r="I57" i="44"/>
  <c r="G46" i="44"/>
  <c r="V35" i="44"/>
  <c r="E46" i="44"/>
  <c r="E68" i="44" s="1"/>
  <c r="C57" i="44"/>
  <c r="AA34" i="44"/>
  <c r="Z34" i="44"/>
  <c r="Y34" i="44"/>
  <c r="S34" i="44"/>
  <c r="M56" i="44"/>
  <c r="I45" i="44"/>
  <c r="X34" i="44"/>
  <c r="G45" i="44"/>
  <c r="G67" i="44" s="1"/>
  <c r="E56" i="44"/>
  <c r="AC33" i="44"/>
  <c r="AB33" i="44"/>
  <c r="AA33" i="44"/>
  <c r="U33" i="44"/>
  <c r="T33" i="44"/>
  <c r="S33" i="44"/>
  <c r="AD33" i="44"/>
  <c r="K44" i="44"/>
  <c r="Z33" i="44"/>
  <c r="I44" i="44"/>
  <c r="I66" i="44" s="1"/>
  <c r="G55" i="44"/>
  <c r="C44" i="44"/>
  <c r="AD32" i="44"/>
  <c r="AC32" i="44"/>
  <c r="AA32" i="44"/>
  <c r="W32" i="44"/>
  <c r="V32" i="44"/>
  <c r="U32" i="44"/>
  <c r="U43" i="44" s="1"/>
  <c r="N54" i="44"/>
  <c r="M43" i="44"/>
  <c r="J54" i="44"/>
  <c r="I54" i="44"/>
  <c r="X32" i="44"/>
  <c r="F54" i="44"/>
  <c r="E43" i="44"/>
  <c r="E65" i="44" s="1"/>
  <c r="AA25" i="44"/>
  <c r="Z25" i="44"/>
  <c r="Y25" i="44"/>
  <c r="S25" i="44"/>
  <c r="AD25" i="44"/>
  <c r="AC25" i="44"/>
  <c r="AC58" i="44" s="1"/>
  <c r="X25" i="44"/>
  <c r="W25" i="44"/>
  <c r="V25" i="44"/>
  <c r="U25" i="44"/>
  <c r="AC24" i="44"/>
  <c r="AB24" i="44"/>
  <c r="AA24" i="44"/>
  <c r="U24" i="44"/>
  <c r="T24" i="44"/>
  <c r="S24" i="44"/>
  <c r="AD24" i="44"/>
  <c r="Z24" i="44"/>
  <c r="Y24" i="44"/>
  <c r="X24" i="44"/>
  <c r="W24" i="44"/>
  <c r="AD23" i="44"/>
  <c r="AC23" i="44"/>
  <c r="AA23" i="44"/>
  <c r="W23" i="44"/>
  <c r="V23" i="44"/>
  <c r="U23" i="44"/>
  <c r="AB23" i="44"/>
  <c r="Z23" i="44"/>
  <c r="Y23" i="44"/>
  <c r="X23" i="44"/>
  <c r="T23" i="44"/>
  <c r="Y22" i="44"/>
  <c r="X22" i="44"/>
  <c r="W22" i="44"/>
  <c r="AD22" i="44"/>
  <c r="AA22" i="44"/>
  <c r="Z22" i="44"/>
  <c r="V22" i="44"/>
  <c r="S22" i="44"/>
  <c r="AA21" i="44"/>
  <c r="Z21" i="44"/>
  <c r="Y21" i="44"/>
  <c r="S21" i="44"/>
  <c r="O21" i="44"/>
  <c r="AD21" i="44"/>
  <c r="AC21" i="44"/>
  <c r="AB21" i="44"/>
  <c r="V21" i="44"/>
  <c r="U21" i="44"/>
  <c r="T21" i="44"/>
  <c r="AD14" i="44"/>
  <c r="AE14" i="44" s="1"/>
  <c r="AC14" i="44"/>
  <c r="AB14" i="44"/>
  <c r="X14" i="44"/>
  <c r="W14" i="44"/>
  <c r="V14" i="44"/>
  <c r="U14" i="44"/>
  <c r="T14" i="44"/>
  <c r="O14" i="44"/>
  <c r="AA14" i="44"/>
  <c r="Z14" i="44"/>
  <c r="Y14" i="44"/>
  <c r="S14" i="44"/>
  <c r="AD13" i="44"/>
  <c r="AE13" i="44" s="1"/>
  <c r="Z13" i="44"/>
  <c r="Y13" i="44"/>
  <c r="X13" i="44"/>
  <c r="W13" i="44"/>
  <c r="V13" i="44"/>
  <c r="O13" i="44"/>
  <c r="AC13" i="44"/>
  <c r="AB13" i="44"/>
  <c r="AA13" i="44"/>
  <c r="U13" i="44"/>
  <c r="T13" i="44"/>
  <c r="S13" i="44"/>
  <c r="AB12" i="44"/>
  <c r="AA12" i="44"/>
  <c r="Z12" i="44"/>
  <c r="Y12" i="44"/>
  <c r="X12" i="44"/>
  <c r="T12" i="44"/>
  <c r="S12" i="44"/>
  <c r="AC12" i="44"/>
  <c r="W12" i="44"/>
  <c r="V12" i="44"/>
  <c r="U12" i="44"/>
  <c r="AD11" i="44"/>
  <c r="AE11" i="44" s="1"/>
  <c r="AC11" i="44"/>
  <c r="AB11" i="44"/>
  <c r="AA11" i="44"/>
  <c r="Z11" i="44"/>
  <c r="V11" i="44"/>
  <c r="U11" i="44"/>
  <c r="T11" i="44"/>
  <c r="S11" i="44"/>
  <c r="O11" i="44"/>
  <c r="Y11" i="44"/>
  <c r="X11" i="44"/>
  <c r="W11" i="44"/>
  <c r="AD10" i="44"/>
  <c r="AC10" i="44"/>
  <c r="AB10" i="44"/>
  <c r="X10" i="44"/>
  <c r="W10" i="44"/>
  <c r="V10" i="44"/>
  <c r="U10" i="44"/>
  <c r="T10" i="44"/>
  <c r="O10" i="44"/>
  <c r="S10" i="44"/>
  <c r="W57" i="44" l="1"/>
  <c r="B4" i="30"/>
  <c r="AA55" i="44"/>
  <c r="U54" i="44"/>
  <c r="V54" i="44"/>
  <c r="U44" i="44"/>
  <c r="V58" i="44"/>
  <c r="Y68" i="44"/>
  <c r="AC57" i="44"/>
  <c r="W58" i="44"/>
  <c r="W47" i="44"/>
  <c r="W69" i="44" s="1"/>
  <c r="AD58" i="44"/>
  <c r="AA47" i="44"/>
  <c r="AA69" i="44" s="1"/>
  <c r="H68" i="44"/>
  <c r="I68" i="44"/>
  <c r="N69" i="44"/>
  <c r="F65" i="44"/>
  <c r="Y26" i="44"/>
  <c r="AA54" i="44"/>
  <c r="Z55" i="44"/>
  <c r="Y56" i="44"/>
  <c r="X57" i="44"/>
  <c r="T15" i="44"/>
  <c r="U15" i="44"/>
  <c r="O12" i="44"/>
  <c r="O15" i="44" s="1"/>
  <c r="AD12" i="44"/>
  <c r="AE12" i="44" s="1"/>
  <c r="S55" i="44"/>
  <c r="AD43" i="44"/>
  <c r="N65" i="44"/>
  <c r="AB25" i="44"/>
  <c r="AB58" i="44" s="1"/>
  <c r="L58" i="44"/>
  <c r="S15" i="44"/>
  <c r="C43" i="44"/>
  <c r="O32" i="44"/>
  <c r="O54" i="44" s="1"/>
  <c r="C37" i="44"/>
  <c r="S32" i="44"/>
  <c r="C54" i="44"/>
  <c r="K43" i="44"/>
  <c r="K54" i="44"/>
  <c r="AC54" i="44"/>
  <c r="T44" i="44"/>
  <c r="D66" i="44"/>
  <c r="X45" i="44"/>
  <c r="H67" i="44"/>
  <c r="AB15" i="44"/>
  <c r="T32" i="44"/>
  <c r="D54" i="44"/>
  <c r="D43" i="44"/>
  <c r="AB32" i="44"/>
  <c r="L54" i="44"/>
  <c r="S58" i="44"/>
  <c r="E66" i="44"/>
  <c r="Z45" i="44"/>
  <c r="Z67" i="44" s="1"/>
  <c r="J67" i="44"/>
  <c r="T47" i="44"/>
  <c r="D69" i="44"/>
  <c r="AC22" i="44"/>
  <c r="AC55" i="44" s="1"/>
  <c r="M66" i="44"/>
  <c r="Z35" i="44"/>
  <c r="Z57" i="44" s="1"/>
  <c r="J46" i="44"/>
  <c r="J57" i="44"/>
  <c r="AB34" i="44"/>
  <c r="AB56" i="44" s="1"/>
  <c r="L45" i="44"/>
  <c r="AB43" i="44"/>
  <c r="L65" i="44"/>
  <c r="Y10" i="44"/>
  <c r="Y15" i="44" s="1"/>
  <c r="V24" i="44"/>
  <c r="AE24" i="44" s="1"/>
  <c r="F57" i="44"/>
  <c r="AD46" i="44"/>
  <c r="AD68" i="44" s="1"/>
  <c r="N68" i="44"/>
  <c r="L56" i="44"/>
  <c r="AC15" i="44"/>
  <c r="O23" i="44"/>
  <c r="S23" i="44"/>
  <c r="S67" i="44" s="1"/>
  <c r="C67" i="44"/>
  <c r="Z56" i="44"/>
  <c r="X36" i="44"/>
  <c r="X58" i="44" s="1"/>
  <c r="H47" i="44"/>
  <c r="U47" i="44"/>
  <c r="U69" i="44" s="1"/>
  <c r="U58" i="44"/>
  <c r="K67" i="44"/>
  <c r="V47" i="44"/>
  <c r="V69" i="44" s="1"/>
  <c r="F69" i="44"/>
  <c r="U22" i="44"/>
  <c r="U26" i="44" s="1"/>
  <c r="G65" i="44"/>
  <c r="W21" i="44"/>
  <c r="W65" i="44" s="1"/>
  <c r="T34" i="44"/>
  <c r="D45" i="44"/>
  <c r="O34" i="44"/>
  <c r="D56" i="44"/>
  <c r="X21" i="44"/>
  <c r="H59" i="44"/>
  <c r="Z10" i="44"/>
  <c r="Z15" i="44" s="1"/>
  <c r="T25" i="44"/>
  <c r="O25" i="44"/>
  <c r="X33" i="44"/>
  <c r="X55" i="44" s="1"/>
  <c r="H44" i="44"/>
  <c r="H55" i="44"/>
  <c r="T22" i="44"/>
  <c r="T55" i="44" s="1"/>
  <c r="AB22" i="44"/>
  <c r="AB55" i="44" s="1"/>
  <c r="L66" i="44"/>
  <c r="AA56" i="44"/>
  <c r="Y57" i="44"/>
  <c r="AA67" i="44"/>
  <c r="V15" i="44"/>
  <c r="V34" i="44"/>
  <c r="V56" i="44" s="1"/>
  <c r="F45" i="44"/>
  <c r="W15" i="44"/>
  <c r="AB35" i="44"/>
  <c r="AB57" i="44" s="1"/>
  <c r="L46" i="44"/>
  <c r="X15" i="44"/>
  <c r="C15" i="44"/>
  <c r="C26" i="44"/>
  <c r="Z26" i="44"/>
  <c r="C66" i="44"/>
  <c r="S44" i="44"/>
  <c r="K66" i="44"/>
  <c r="AA44" i="44"/>
  <c r="AA66" i="44" s="1"/>
  <c r="X56" i="44"/>
  <c r="C47" i="44"/>
  <c r="O36" i="44"/>
  <c r="AA36" i="44"/>
  <c r="AA58" i="44" s="1"/>
  <c r="J44" i="44"/>
  <c r="F46" i="44"/>
  <c r="L47" i="44"/>
  <c r="H54" i="44"/>
  <c r="N55" i="44"/>
  <c r="AD34" i="44"/>
  <c r="AD56" i="44" s="1"/>
  <c r="N45" i="44"/>
  <c r="I55" i="44"/>
  <c r="Z36" i="44"/>
  <c r="Z58" i="44" s="1"/>
  <c r="J47" i="44"/>
  <c r="Y44" i="44"/>
  <c r="Y66" i="44" s="1"/>
  <c r="AA26" i="44"/>
  <c r="O24" i="44"/>
  <c r="F59" i="44"/>
  <c r="U65" i="44"/>
  <c r="D55" i="44"/>
  <c r="L55" i="44"/>
  <c r="I67" i="44"/>
  <c r="Y45" i="44"/>
  <c r="Y67" i="44" s="1"/>
  <c r="W34" i="44"/>
  <c r="W56" i="44" s="1"/>
  <c r="AD57" i="44"/>
  <c r="V65" i="44"/>
  <c r="X68" i="44"/>
  <c r="AD69" i="44"/>
  <c r="F56" i="44"/>
  <c r="L57" i="44"/>
  <c r="AE10" i="44"/>
  <c r="V66" i="44"/>
  <c r="E55" i="44"/>
  <c r="M55" i="44"/>
  <c r="J56" i="44"/>
  <c r="G68" i="44"/>
  <c r="W46" i="44"/>
  <c r="W68" i="44" s="1"/>
  <c r="U35" i="44"/>
  <c r="M69" i="44"/>
  <c r="AC47" i="44"/>
  <c r="AC69" i="44" s="1"/>
  <c r="AD54" i="44"/>
  <c r="G56" i="44"/>
  <c r="M57" i="44"/>
  <c r="C58" i="44"/>
  <c r="M65" i="44"/>
  <c r="AC43" i="44"/>
  <c r="I59" i="44"/>
  <c r="Y33" i="44"/>
  <c r="Y55" i="44" s="1"/>
  <c r="T35" i="44"/>
  <c r="T57" i="44" s="1"/>
  <c r="D46" i="44"/>
  <c r="J55" i="44"/>
  <c r="AA10" i="44"/>
  <c r="AA15" i="44" s="1"/>
  <c r="V26" i="44"/>
  <c r="AD26" i="44"/>
  <c r="Z32" i="44"/>
  <c r="J43" i="44"/>
  <c r="O33" i="44"/>
  <c r="V33" i="44"/>
  <c r="V55" i="44" s="1"/>
  <c r="AD55" i="44"/>
  <c r="C56" i="44"/>
  <c r="K56" i="44"/>
  <c r="H57" i="44"/>
  <c r="F58" i="44"/>
  <c r="N58" i="44"/>
  <c r="H43" i="44"/>
  <c r="N44" i="44"/>
  <c r="W45" i="44"/>
  <c r="W67" i="44" s="1"/>
  <c r="AC46" i="44"/>
  <c r="AC68" i="44" s="1"/>
  <c r="H56" i="44"/>
  <c r="N57" i="44"/>
  <c r="D58" i="44"/>
  <c r="F66" i="44"/>
  <c r="O22" i="44"/>
  <c r="O35" i="44"/>
  <c r="I43" i="44"/>
  <c r="G44" i="44"/>
  <c r="G48" i="44" s="1"/>
  <c r="E45" i="44"/>
  <c r="E67" i="44" s="1"/>
  <c r="M45" i="44"/>
  <c r="C46" i="44"/>
  <c r="K46" i="44"/>
  <c r="I47" i="44"/>
  <c r="E54" i="44"/>
  <c r="M54" i="44"/>
  <c r="C55" i="44"/>
  <c r="K55" i="44"/>
  <c r="I56" i="44"/>
  <c r="G57" i="44"/>
  <c r="E58" i="44"/>
  <c r="M58" i="44"/>
  <c r="Y32" i="44"/>
  <c r="W33" i="44"/>
  <c r="W55" i="44" s="1"/>
  <c r="U34" i="44"/>
  <c r="AC34" i="44"/>
  <c r="AC56" i="44" s="1"/>
  <c r="S35" i="44"/>
  <c r="AA35" i="44"/>
  <c r="AA57" i="44" s="1"/>
  <c r="Y36" i="44"/>
  <c r="Y58" i="44" s="1"/>
  <c r="M59" i="44"/>
  <c r="G54" i="44"/>
  <c r="Q4" i="30" l="1"/>
  <c r="B4" i="29"/>
  <c r="X67" i="44"/>
  <c r="X26" i="44"/>
  <c r="T69" i="44"/>
  <c r="AE15" i="44"/>
  <c r="F48" i="44"/>
  <c r="F70" i="44" s="1"/>
  <c r="G70" i="44"/>
  <c r="AA37" i="44"/>
  <c r="AA59" i="44" s="1"/>
  <c r="AC37" i="44"/>
  <c r="U37" i="44"/>
  <c r="U59" i="44" s="1"/>
  <c r="X54" i="44"/>
  <c r="X37" i="44"/>
  <c r="U66" i="44"/>
  <c r="L59" i="44"/>
  <c r="AE36" i="44"/>
  <c r="V37" i="44"/>
  <c r="V59" i="44" s="1"/>
  <c r="O44" i="44"/>
  <c r="O66" i="44" s="1"/>
  <c r="O57" i="44"/>
  <c r="AE25" i="44"/>
  <c r="T58" i="44"/>
  <c r="E59" i="44"/>
  <c r="J69" i="44"/>
  <c r="Z47" i="44"/>
  <c r="Z69" i="44" s="1"/>
  <c r="C48" i="44"/>
  <c r="C65" i="44"/>
  <c r="S43" i="44"/>
  <c r="O43" i="44"/>
  <c r="O65" i="44" s="1"/>
  <c r="K68" i="44"/>
  <c r="AA46" i="44"/>
  <c r="AA68" i="44" s="1"/>
  <c r="O26" i="44"/>
  <c r="AE33" i="44"/>
  <c r="O46" i="44"/>
  <c r="O68" i="44" s="1"/>
  <c r="C68" i="44"/>
  <c r="S46" i="44"/>
  <c r="O55" i="44"/>
  <c r="U46" i="44"/>
  <c r="U68" i="44" s="1"/>
  <c r="U57" i="44"/>
  <c r="V46" i="44"/>
  <c r="V68" i="44" s="1"/>
  <c r="F68" i="44"/>
  <c r="AE22" i="44"/>
  <c r="X47" i="44"/>
  <c r="H69" i="44"/>
  <c r="AE21" i="44"/>
  <c r="AB54" i="44"/>
  <c r="AB37" i="44"/>
  <c r="K59" i="44"/>
  <c r="S57" i="44"/>
  <c r="AE35" i="44"/>
  <c r="AE57" i="44" s="1"/>
  <c r="M67" i="44"/>
  <c r="AC45" i="44"/>
  <c r="AC67" i="44" s="1"/>
  <c r="W37" i="44"/>
  <c r="D68" i="44"/>
  <c r="T46" i="44"/>
  <c r="T68" i="44" s="1"/>
  <c r="AB66" i="44"/>
  <c r="N67" i="44"/>
  <c r="AD45" i="44"/>
  <c r="AD67" i="44" s="1"/>
  <c r="Z44" i="44"/>
  <c r="Z66" i="44" s="1"/>
  <c r="J66" i="44"/>
  <c r="AC26" i="44"/>
  <c r="O56" i="44"/>
  <c r="S26" i="44"/>
  <c r="T43" i="44"/>
  <c r="D48" i="44"/>
  <c r="D70" i="44" s="1"/>
  <c r="D65" i="44"/>
  <c r="K48" i="44"/>
  <c r="K70" i="44" s="1"/>
  <c r="K65" i="44"/>
  <c r="AA43" i="44"/>
  <c r="AC65" i="44"/>
  <c r="I69" i="44"/>
  <c r="Y47" i="44"/>
  <c r="Y69" i="44" s="1"/>
  <c r="AD44" i="44"/>
  <c r="AD66" i="44" s="1"/>
  <c r="N66" i="44"/>
  <c r="X43" i="44"/>
  <c r="H48" i="44"/>
  <c r="H70" i="44" s="1"/>
  <c r="H65" i="44"/>
  <c r="V57" i="44"/>
  <c r="S66" i="44"/>
  <c r="Z46" i="44"/>
  <c r="J68" i="44"/>
  <c r="U56" i="44"/>
  <c r="U45" i="44"/>
  <c r="G66" i="44"/>
  <c r="W44" i="44"/>
  <c r="Z37" i="44"/>
  <c r="Z59" i="44" s="1"/>
  <c r="Z54" i="44"/>
  <c r="E48" i="44"/>
  <c r="E70" i="44" s="1"/>
  <c r="AB26" i="44"/>
  <c r="AD37" i="44"/>
  <c r="AD59" i="44" s="1"/>
  <c r="J59" i="44"/>
  <c r="T56" i="44"/>
  <c r="AE34" i="44"/>
  <c r="M48" i="44"/>
  <c r="M70" i="44" s="1"/>
  <c r="D59" i="44"/>
  <c r="T66" i="44"/>
  <c r="S37" i="44"/>
  <c r="AE32" i="44"/>
  <c r="S54" i="44"/>
  <c r="Y54" i="44"/>
  <c r="Y37" i="44"/>
  <c r="Y59" i="44" s="1"/>
  <c r="AB65" i="44"/>
  <c r="AB47" i="44"/>
  <c r="AB69" i="44" s="1"/>
  <c r="L69" i="44"/>
  <c r="F67" i="44"/>
  <c r="V45" i="44"/>
  <c r="H66" i="44"/>
  <c r="X44" i="44"/>
  <c r="AB45" i="44"/>
  <c r="AB67" i="44" s="1"/>
  <c r="L67" i="44"/>
  <c r="J65" i="44"/>
  <c r="Z43" i="44"/>
  <c r="J48" i="44"/>
  <c r="J70" i="44" s="1"/>
  <c r="N59" i="44"/>
  <c r="T45" i="44"/>
  <c r="D67" i="44"/>
  <c r="I48" i="44"/>
  <c r="I70" i="44" s="1"/>
  <c r="I65" i="44"/>
  <c r="Y43" i="44"/>
  <c r="O45" i="44"/>
  <c r="O67" i="44" s="1"/>
  <c r="T26" i="44"/>
  <c r="AD15" i="44"/>
  <c r="O58" i="44"/>
  <c r="G59" i="44"/>
  <c r="L68" i="44"/>
  <c r="AB46" i="44"/>
  <c r="AB68" i="44" s="1"/>
  <c r="W54" i="44"/>
  <c r="W26" i="44"/>
  <c r="L48" i="44"/>
  <c r="L70" i="44" s="1"/>
  <c r="T54" i="44"/>
  <c r="T37" i="44"/>
  <c r="U55" i="44"/>
  <c r="O37" i="44"/>
  <c r="C59" i="44"/>
  <c r="N48" i="44"/>
  <c r="N70" i="44" s="1"/>
  <c r="AC66" i="44"/>
  <c r="C69" i="44"/>
  <c r="S47" i="44"/>
  <c r="O47" i="44"/>
  <c r="O69" i="44" s="1"/>
  <c r="S56" i="44"/>
  <c r="AE23" i="44"/>
  <c r="AD65" i="44"/>
  <c r="R4" i="29" l="1"/>
  <c r="B4" i="26"/>
  <c r="O59" i="44"/>
  <c r="Z68" i="44"/>
  <c r="AF46" i="44"/>
  <c r="AF68" i="44" s="1"/>
  <c r="X59" i="44"/>
  <c r="AF45" i="44"/>
  <c r="AF67" i="44" s="1"/>
  <c r="X66" i="44"/>
  <c r="AF44" i="44"/>
  <c r="AF66" i="44" s="1"/>
  <c r="AF43" i="44"/>
  <c r="AF65" i="44" s="1"/>
  <c r="X69" i="44"/>
  <c r="AF47" i="44"/>
  <c r="AF69" i="44" s="1"/>
  <c r="AE58" i="44"/>
  <c r="AC59" i="44"/>
  <c r="AC48" i="44"/>
  <c r="AC70" i="44" s="1"/>
  <c r="T59" i="44"/>
  <c r="W59" i="44"/>
  <c r="AE44" i="44"/>
  <c r="AE66" i="44" s="1"/>
  <c r="AE26" i="44"/>
  <c r="AB59" i="44"/>
  <c r="AE54" i="44"/>
  <c r="S69" i="44"/>
  <c r="AE47" i="44"/>
  <c r="AE69" i="44" s="1"/>
  <c r="V67" i="44"/>
  <c r="V48" i="44"/>
  <c r="V70" i="44" s="1"/>
  <c r="X65" i="44"/>
  <c r="X48" i="44"/>
  <c r="Z48" i="44"/>
  <c r="Z70" i="44" s="1"/>
  <c r="Z65" i="44"/>
  <c r="AE37" i="44"/>
  <c r="S59" i="44"/>
  <c r="AE46" i="44"/>
  <c r="AE68" i="44" s="1"/>
  <c r="S68" i="44"/>
  <c r="AD48" i="44"/>
  <c r="AD70" i="44" s="1"/>
  <c r="Y48" i="44"/>
  <c r="Y70" i="44" s="1"/>
  <c r="Y65" i="44"/>
  <c r="S48" i="44"/>
  <c r="S65" i="44"/>
  <c r="AE43" i="44"/>
  <c r="AE65" i="44" s="1"/>
  <c r="T67" i="44"/>
  <c r="AE45" i="44"/>
  <c r="AE67" i="44" s="1"/>
  <c r="U67" i="44"/>
  <c r="U48" i="44"/>
  <c r="U70" i="44" s="1"/>
  <c r="AA48" i="44"/>
  <c r="AA70" i="44" s="1"/>
  <c r="AA65" i="44"/>
  <c r="AB48" i="44"/>
  <c r="AB70" i="44" s="1"/>
  <c r="AE55" i="44"/>
  <c r="C70" i="44"/>
  <c r="O48" i="44"/>
  <c r="O70" i="44" s="1"/>
  <c r="AE56" i="44"/>
  <c r="W66" i="44"/>
  <c r="W48" i="44"/>
  <c r="W70" i="44" s="1"/>
  <c r="T48" i="44"/>
  <c r="T70" i="44" s="1"/>
  <c r="T65" i="44"/>
  <c r="B4" i="24" l="1"/>
  <c r="B4" i="39" s="1"/>
  <c r="B4" i="41" s="1"/>
  <c r="B4" i="23" s="1"/>
  <c r="B4" i="37" s="1"/>
  <c r="B4" i="32" s="1"/>
  <c r="B4" i="31" s="1"/>
  <c r="B4" i="40" s="1"/>
  <c r="B4" i="18" s="1"/>
  <c r="B4" i="17" s="1"/>
  <c r="B4" i="13" s="1"/>
  <c r="B4" i="12" s="1"/>
  <c r="B4" i="9" s="1"/>
  <c r="B4" i="8" s="1"/>
  <c r="B4" i="6" s="1"/>
  <c r="B4" i="5" s="1"/>
  <c r="B4" i="4" s="1"/>
  <c r="B4" i="2" s="1"/>
  <c r="B4" i="46" s="1"/>
  <c r="Q4" i="26"/>
  <c r="Q4" i="24" s="1"/>
  <c r="Q4" i="39" s="1"/>
  <c r="R4" i="41" s="1"/>
  <c r="Q4" i="23" s="1"/>
  <c r="R4" i="37" s="1"/>
  <c r="Q4" i="32" s="1"/>
  <c r="Q4" i="31" s="1"/>
  <c r="Q4" i="40" s="1"/>
  <c r="Q4" i="18" s="1"/>
  <c r="Q4" i="17" s="1"/>
  <c r="R4" i="13" s="1"/>
  <c r="R4" i="12" s="1"/>
  <c r="R4" i="9" s="1"/>
  <c r="R4" i="8" s="1"/>
  <c r="R4" i="6" s="1"/>
  <c r="X70" i="44"/>
  <c r="AF48" i="44"/>
  <c r="AF70" i="44" s="1"/>
  <c r="AE59" i="44"/>
  <c r="S70" i="44"/>
  <c r="AE48" i="44"/>
  <c r="AE70" i="44" s="1"/>
  <c r="G55" i="23" l="1"/>
  <c r="H55" i="23"/>
  <c r="I55" i="23"/>
  <c r="J55" i="23"/>
  <c r="D55" i="23"/>
  <c r="L55" i="23"/>
  <c r="K55" i="23"/>
  <c r="E55" i="23"/>
  <c r="M55" i="23"/>
  <c r="C55" i="23"/>
  <c r="N55" i="23"/>
  <c r="F55" i="23"/>
  <c r="O22" i="23"/>
  <c r="O14" i="40" l="1"/>
  <c r="C14" i="40"/>
  <c r="H95" i="4" l="1"/>
  <c r="I95" i="4"/>
  <c r="G95" i="4"/>
  <c r="L95" i="4"/>
  <c r="J95" i="4"/>
  <c r="F95" i="4"/>
  <c r="N95" i="4"/>
  <c r="M95" i="4"/>
  <c r="K95" i="4"/>
  <c r="AD14" i="2" l="1"/>
  <c r="AC14" i="2"/>
  <c r="AB14" i="2"/>
  <c r="AA14" i="2"/>
  <c r="Z14" i="2"/>
  <c r="Y14" i="2"/>
  <c r="X14" i="2"/>
  <c r="W14" i="2"/>
  <c r="V14" i="2"/>
  <c r="U14" i="2"/>
  <c r="T14" i="2"/>
  <c r="S14" i="2"/>
  <c r="AD13" i="2"/>
  <c r="AC13" i="2"/>
  <c r="AB13" i="2"/>
  <c r="AA13" i="2"/>
  <c r="Z13" i="2"/>
  <c r="Y13" i="2"/>
  <c r="X13" i="2"/>
  <c r="W13" i="2"/>
  <c r="V13" i="2"/>
  <c r="U13" i="2"/>
  <c r="T13" i="2"/>
  <c r="S13" i="2"/>
  <c r="AD12" i="2"/>
  <c r="AC12" i="2"/>
  <c r="AB12" i="2"/>
  <c r="AA12" i="2"/>
  <c r="Z12" i="2"/>
  <c r="Y12" i="2"/>
  <c r="X12" i="2"/>
  <c r="W12" i="2"/>
  <c r="V12" i="2"/>
  <c r="U12" i="2"/>
  <c r="T12" i="2"/>
  <c r="S12" i="2"/>
  <c r="AD11" i="2"/>
  <c r="AC11" i="2"/>
  <c r="AB11" i="2"/>
  <c r="Z11" i="2"/>
  <c r="Y11" i="2"/>
  <c r="X11" i="2"/>
  <c r="W11" i="2"/>
  <c r="V11" i="2"/>
  <c r="U11" i="2"/>
  <c r="S11" i="2"/>
  <c r="AB10" i="2"/>
  <c r="AA10" i="2"/>
  <c r="Z10" i="2"/>
  <c r="Y10" i="2"/>
  <c r="W10" i="2"/>
  <c r="V10" i="2"/>
  <c r="U10" i="2"/>
  <c r="T10" i="2"/>
  <c r="S10" i="2"/>
  <c r="AC10" i="2" l="1"/>
  <c r="C15" i="2"/>
  <c r="AD10" i="2"/>
  <c r="X10" i="2"/>
  <c r="AA11" i="2"/>
  <c r="T11" i="2"/>
  <c r="T14" i="6" l="1"/>
  <c r="T25" i="6"/>
  <c r="T36" i="6"/>
  <c r="C44" i="23" l="1"/>
  <c r="C66" i="23" s="1"/>
  <c r="J56" i="32"/>
  <c r="K56" i="32"/>
  <c r="J57" i="32"/>
  <c r="K57" i="32"/>
  <c r="J58" i="32"/>
  <c r="K58" i="32"/>
  <c r="F57" i="32"/>
  <c r="C56" i="32"/>
  <c r="D56" i="23" l="1"/>
  <c r="E56" i="23"/>
  <c r="F56" i="23"/>
  <c r="G56" i="23"/>
  <c r="H56" i="23"/>
  <c r="I56" i="23"/>
  <c r="J56" i="23"/>
  <c r="K56" i="23"/>
  <c r="L56" i="23"/>
  <c r="M56" i="23"/>
  <c r="N56" i="23"/>
  <c r="C56" i="23"/>
  <c r="C57" i="18" l="1"/>
  <c r="S33" i="39"/>
  <c r="T33" i="39"/>
  <c r="U33" i="39"/>
  <c r="V33" i="39"/>
  <c r="W33" i="39"/>
  <c r="X33" i="39"/>
  <c r="Y33" i="39"/>
  <c r="Z33" i="39"/>
  <c r="AA33" i="39"/>
  <c r="AB33" i="39"/>
  <c r="AC33" i="39"/>
  <c r="R33" i="39"/>
  <c r="R20" i="39"/>
  <c r="R31" i="39"/>
  <c r="O33" i="39"/>
  <c r="D57" i="40"/>
  <c r="E57" i="40"/>
  <c r="F57" i="40"/>
  <c r="G57" i="40"/>
  <c r="H57" i="40"/>
  <c r="I57" i="40"/>
  <c r="J57" i="40"/>
  <c r="K57" i="40"/>
  <c r="L57" i="40"/>
  <c r="M57" i="40"/>
  <c r="N57" i="40"/>
  <c r="AD33" i="39" l="1"/>
  <c r="E57" i="18"/>
  <c r="F57" i="18"/>
  <c r="H57" i="18"/>
  <c r="I57" i="18"/>
  <c r="J57" i="18"/>
  <c r="K57" i="18"/>
  <c r="L57" i="18"/>
  <c r="M57" i="18"/>
  <c r="N57" i="18"/>
  <c r="D54" i="18"/>
  <c r="D56" i="18"/>
  <c r="D57" i="18"/>
  <c r="C14" i="18"/>
  <c r="C57" i="31" l="1"/>
  <c r="C56" i="31"/>
  <c r="C54" i="31"/>
  <c r="C53" i="31"/>
  <c r="N57" i="31"/>
  <c r="M57" i="31"/>
  <c r="L57" i="31"/>
  <c r="K57" i="31"/>
  <c r="J57" i="31"/>
  <c r="I57" i="31"/>
  <c r="H57" i="31"/>
  <c r="G57" i="31"/>
  <c r="F57" i="31"/>
  <c r="E57" i="31"/>
  <c r="D57" i="31"/>
  <c r="N56" i="31"/>
  <c r="M56" i="31"/>
  <c r="L56" i="31"/>
  <c r="K56" i="31"/>
  <c r="J56" i="31"/>
  <c r="I56" i="31"/>
  <c r="H56" i="31"/>
  <c r="G56" i="31"/>
  <c r="F56" i="31"/>
  <c r="E56" i="31"/>
  <c r="D56" i="31"/>
  <c r="N54" i="31"/>
  <c r="M54" i="31"/>
  <c r="L54" i="31"/>
  <c r="K54" i="31"/>
  <c r="J54" i="31"/>
  <c r="I54" i="31"/>
  <c r="H54" i="31"/>
  <c r="G54" i="31"/>
  <c r="F54" i="31"/>
  <c r="E54" i="31"/>
  <c r="D54" i="31"/>
  <c r="N53" i="31"/>
  <c r="M53" i="31"/>
  <c r="L53" i="31"/>
  <c r="K53" i="31"/>
  <c r="J53" i="31"/>
  <c r="I53" i="31"/>
  <c r="H53" i="31"/>
  <c r="G53" i="31"/>
  <c r="F53" i="31"/>
  <c r="E53" i="31"/>
  <c r="D53" i="31"/>
  <c r="C56" i="17" l="1"/>
  <c r="K56" i="17"/>
  <c r="F57" i="17"/>
  <c r="N57" i="41" l="1"/>
  <c r="M57" i="41"/>
  <c r="L57" i="41"/>
  <c r="K57" i="41"/>
  <c r="J57" i="41"/>
  <c r="I57" i="41"/>
  <c r="H57" i="41"/>
  <c r="G57" i="41"/>
  <c r="F57" i="41"/>
  <c r="E57" i="41"/>
  <c r="D57" i="41"/>
  <c r="C57" i="41"/>
  <c r="G55" i="41"/>
  <c r="F55" i="41"/>
  <c r="E55" i="41"/>
  <c r="D55" i="41"/>
  <c r="C55" i="41"/>
  <c r="G54" i="41"/>
  <c r="F54" i="41"/>
  <c r="E54" i="41"/>
  <c r="D54" i="41"/>
  <c r="C54" i="41"/>
  <c r="C15" i="41"/>
  <c r="K55" i="39" l="1"/>
  <c r="D58" i="37" l="1"/>
  <c r="C58" i="37"/>
  <c r="D57" i="37"/>
  <c r="C57" i="37"/>
  <c r="D56" i="37"/>
  <c r="C56" i="37"/>
  <c r="D55" i="37"/>
  <c r="C55" i="37"/>
  <c r="D54" i="37"/>
  <c r="C54" i="37"/>
  <c r="D47" i="37"/>
  <c r="D69" i="37" s="1"/>
  <c r="C47" i="37"/>
  <c r="C69" i="37" s="1"/>
  <c r="D46" i="37"/>
  <c r="D68" i="37" s="1"/>
  <c r="C46" i="37"/>
  <c r="C68" i="37" s="1"/>
  <c r="D45" i="37"/>
  <c r="D67" i="37" s="1"/>
  <c r="C45" i="37"/>
  <c r="C67" i="37" s="1"/>
  <c r="D44" i="37"/>
  <c r="D66" i="37" s="1"/>
  <c r="C44" i="37"/>
  <c r="C66" i="37" s="1"/>
  <c r="D43" i="37"/>
  <c r="C43" i="37"/>
  <c r="C65" i="37" s="1"/>
  <c r="C48" i="37" l="1"/>
  <c r="D48" i="37"/>
  <c r="D65" i="37"/>
  <c r="C28" i="13" l="1"/>
  <c r="C66" i="6" l="1"/>
  <c r="C93" i="4" l="1"/>
  <c r="D32" i="29" l="1"/>
  <c r="D33" i="34" s="1"/>
  <c r="E32" i="29"/>
  <c r="E33" i="34" s="1"/>
  <c r="F32" i="29"/>
  <c r="F33" i="34" s="1"/>
  <c r="G32" i="29"/>
  <c r="G33" i="34" s="1"/>
  <c r="H32" i="29"/>
  <c r="H33" i="34" s="1"/>
  <c r="I32" i="29"/>
  <c r="I33" i="34" s="1"/>
  <c r="K32" i="29"/>
  <c r="K33" i="34" s="1"/>
  <c r="L32" i="29"/>
  <c r="L33" i="34" s="1"/>
  <c r="M32" i="29"/>
  <c r="M33" i="34" s="1"/>
  <c r="N32" i="29"/>
  <c r="N33" i="34" s="1"/>
  <c r="D33" i="29"/>
  <c r="D34" i="34" s="1"/>
  <c r="E33" i="29"/>
  <c r="E34" i="34" s="1"/>
  <c r="F33" i="29"/>
  <c r="F34" i="34" s="1"/>
  <c r="G33" i="29"/>
  <c r="G34" i="34" s="1"/>
  <c r="H33" i="29"/>
  <c r="H34" i="34" s="1"/>
  <c r="I33" i="29"/>
  <c r="I34" i="34" s="1"/>
  <c r="K33" i="29"/>
  <c r="K34" i="34" s="1"/>
  <c r="L33" i="29"/>
  <c r="L34" i="34" s="1"/>
  <c r="M33" i="29"/>
  <c r="M34" i="34" s="1"/>
  <c r="N33" i="29"/>
  <c r="N34" i="34" s="1"/>
  <c r="D34" i="29"/>
  <c r="D35" i="34" s="1"/>
  <c r="E34" i="29"/>
  <c r="E35" i="34" s="1"/>
  <c r="F34" i="29"/>
  <c r="F35" i="34" s="1"/>
  <c r="G34" i="29"/>
  <c r="G35" i="34" s="1"/>
  <c r="H34" i="29"/>
  <c r="H35" i="34" s="1"/>
  <c r="I34" i="29"/>
  <c r="I35" i="34" s="1"/>
  <c r="K34" i="29"/>
  <c r="K35" i="34" s="1"/>
  <c r="L34" i="29"/>
  <c r="L35" i="34" s="1"/>
  <c r="M34" i="29"/>
  <c r="M35" i="34" s="1"/>
  <c r="N34" i="29"/>
  <c r="N35" i="34" s="1"/>
  <c r="D35" i="29"/>
  <c r="D36" i="34" s="1"/>
  <c r="E35" i="29"/>
  <c r="E36" i="34" s="1"/>
  <c r="F35" i="29"/>
  <c r="F36" i="34" s="1"/>
  <c r="G35" i="29"/>
  <c r="G36" i="34" s="1"/>
  <c r="H35" i="29"/>
  <c r="H36" i="34" s="1"/>
  <c r="I35" i="29"/>
  <c r="I36" i="34" s="1"/>
  <c r="K35" i="29"/>
  <c r="K36" i="34" s="1"/>
  <c r="L35" i="29"/>
  <c r="L36" i="34" s="1"/>
  <c r="M35" i="29"/>
  <c r="M36" i="34" s="1"/>
  <c r="N35" i="29"/>
  <c r="N36" i="34" s="1"/>
  <c r="D36" i="29"/>
  <c r="D37" i="34" s="1"/>
  <c r="E36" i="29"/>
  <c r="E37" i="34" s="1"/>
  <c r="F36" i="29"/>
  <c r="F37" i="34" s="1"/>
  <c r="G36" i="29"/>
  <c r="G37" i="34" s="1"/>
  <c r="H36" i="29"/>
  <c r="H37" i="34" s="1"/>
  <c r="I36" i="29"/>
  <c r="I37" i="34" s="1"/>
  <c r="K36" i="29"/>
  <c r="K37" i="34" s="1"/>
  <c r="L36" i="29"/>
  <c r="L37" i="34" s="1"/>
  <c r="M36" i="29"/>
  <c r="M37" i="34" s="1"/>
  <c r="N36" i="29"/>
  <c r="N37" i="34" s="1"/>
  <c r="C33" i="29"/>
  <c r="C34" i="34" s="1"/>
  <c r="C34" i="29"/>
  <c r="C35" i="34" s="1"/>
  <c r="C35" i="29"/>
  <c r="C36" i="34" s="1"/>
  <c r="C36" i="29"/>
  <c r="C37" i="34" s="1"/>
  <c r="C32" i="29"/>
  <c r="C33" i="34" s="1"/>
  <c r="Y22" i="29" l="1"/>
  <c r="Y21" i="29"/>
  <c r="C36" i="23" l="1"/>
  <c r="C43" i="41" l="1"/>
  <c r="C65" i="41" s="1"/>
  <c r="D43" i="41"/>
  <c r="D65" i="41" s="1"/>
  <c r="C44" i="41"/>
  <c r="C66" i="41" s="1"/>
  <c r="D44" i="41"/>
  <c r="D66" i="41" s="1"/>
  <c r="C46" i="41"/>
  <c r="C68" i="41" s="1"/>
  <c r="D46" i="41"/>
  <c r="D68" i="41" s="1"/>
  <c r="C37" i="41"/>
  <c r="C26" i="41"/>
  <c r="C42" i="39"/>
  <c r="C64" i="39" s="1"/>
  <c r="D42" i="39"/>
  <c r="D64" i="39" s="1"/>
  <c r="C43" i="39"/>
  <c r="C65" i="39" s="1"/>
  <c r="D43" i="39"/>
  <c r="D65" i="39" s="1"/>
  <c r="C44" i="39"/>
  <c r="C66" i="39" s="1"/>
  <c r="D44" i="39"/>
  <c r="D66" i="39" s="1"/>
  <c r="C46" i="39"/>
  <c r="C68" i="39" s="1"/>
  <c r="D46" i="39"/>
  <c r="D68" i="39" s="1"/>
  <c r="C53" i="39"/>
  <c r="D53" i="39"/>
  <c r="C54" i="39"/>
  <c r="D54" i="39"/>
  <c r="C55" i="39"/>
  <c r="D55" i="39"/>
  <c r="C57" i="39"/>
  <c r="D57" i="39"/>
  <c r="C36" i="39"/>
  <c r="C47" i="39" s="1"/>
  <c r="D47" i="39"/>
  <c r="C25" i="39"/>
  <c r="C37" i="37"/>
  <c r="C26" i="37"/>
  <c r="C15" i="37"/>
  <c r="C53" i="40"/>
  <c r="C54" i="40"/>
  <c r="C57" i="40"/>
  <c r="C42" i="40"/>
  <c r="C64" i="40" s="1"/>
  <c r="C43" i="40"/>
  <c r="C65" i="40" s="1"/>
  <c r="C46" i="40"/>
  <c r="C68" i="40" s="1"/>
  <c r="C36" i="40"/>
  <c r="C47" i="40" s="1"/>
  <c r="C25" i="40"/>
  <c r="D58" i="39" l="1"/>
  <c r="C59" i="41"/>
  <c r="C58" i="39"/>
  <c r="C59" i="37"/>
  <c r="C70" i="37"/>
  <c r="D48" i="41"/>
  <c r="D70" i="41" s="1"/>
  <c r="D59" i="41"/>
  <c r="C48" i="41"/>
  <c r="C70" i="41" s="1"/>
  <c r="D69" i="39"/>
  <c r="D59" i="37"/>
  <c r="D70" i="37"/>
  <c r="C69" i="40"/>
  <c r="C58" i="40"/>
  <c r="C69" i="39"/>
  <c r="F42" i="39" l="1"/>
  <c r="H42" i="39"/>
  <c r="I42" i="39"/>
  <c r="K42" i="39"/>
  <c r="L42" i="39"/>
  <c r="M42" i="39"/>
  <c r="N42" i="39"/>
  <c r="F43" i="39"/>
  <c r="G43" i="39"/>
  <c r="H43" i="39"/>
  <c r="I43" i="39"/>
  <c r="J43" i="39"/>
  <c r="K43" i="39"/>
  <c r="L43" i="39"/>
  <c r="M43" i="39"/>
  <c r="F44" i="39"/>
  <c r="G44" i="39"/>
  <c r="I44" i="39"/>
  <c r="J44" i="39"/>
  <c r="K44" i="39"/>
  <c r="L44" i="39"/>
  <c r="M44" i="39"/>
  <c r="N44" i="39"/>
  <c r="G46" i="39"/>
  <c r="H46" i="39"/>
  <c r="I46" i="39"/>
  <c r="J46" i="39"/>
  <c r="K46" i="39"/>
  <c r="L46" i="39"/>
  <c r="M46" i="39"/>
  <c r="N46" i="39"/>
  <c r="L68" i="39" l="1"/>
  <c r="N66" i="39"/>
  <c r="F66" i="39"/>
  <c r="G65" i="39"/>
  <c r="H64" i="39"/>
  <c r="K57" i="39"/>
  <c r="J65" i="39"/>
  <c r="N68" i="39"/>
  <c r="I65" i="39"/>
  <c r="M55" i="39"/>
  <c r="F54" i="39"/>
  <c r="H68" i="39"/>
  <c r="J66" i="39"/>
  <c r="K65" i="39"/>
  <c r="L64" i="39"/>
  <c r="G68" i="39"/>
  <c r="I66" i="39"/>
  <c r="K64" i="39"/>
  <c r="J54" i="39"/>
  <c r="K68" i="39"/>
  <c r="M66" i="39"/>
  <c r="N54" i="39"/>
  <c r="F65" i="39"/>
  <c r="G53" i="39"/>
  <c r="J68" i="39"/>
  <c r="L66" i="39"/>
  <c r="M65" i="39"/>
  <c r="N64" i="39"/>
  <c r="I68" i="39"/>
  <c r="K66" i="39"/>
  <c r="L65" i="39"/>
  <c r="M64" i="39"/>
  <c r="K54" i="39"/>
  <c r="N43" i="39"/>
  <c r="N65" i="39" s="1"/>
  <c r="G42" i="39"/>
  <c r="G64" i="39" s="1"/>
  <c r="M68" i="39"/>
  <c r="G66" i="39"/>
  <c r="H65" i="39"/>
  <c r="I64" i="39"/>
  <c r="F64" i="39"/>
  <c r="L57" i="39"/>
  <c r="N55" i="39"/>
  <c r="G54" i="39"/>
  <c r="L53" i="39"/>
  <c r="G57" i="39"/>
  <c r="I55" i="39"/>
  <c r="K53" i="39"/>
  <c r="J55" i="39"/>
  <c r="N57" i="39"/>
  <c r="F57" i="39"/>
  <c r="H55" i="39"/>
  <c r="I54" i="39"/>
  <c r="J53" i="39"/>
  <c r="F55" i="39"/>
  <c r="H53" i="39"/>
  <c r="H57" i="39"/>
  <c r="M57" i="39"/>
  <c r="G55" i="39"/>
  <c r="H54" i="39"/>
  <c r="I53" i="39"/>
  <c r="F46" i="39"/>
  <c r="F68" i="39" s="1"/>
  <c r="H44" i="39"/>
  <c r="H66" i="39" s="1"/>
  <c r="J42" i="39"/>
  <c r="J64" i="39" s="1"/>
  <c r="J57" i="39"/>
  <c r="L55" i="39"/>
  <c r="M54" i="39"/>
  <c r="N53" i="39"/>
  <c r="F53" i="39"/>
  <c r="I57" i="39"/>
  <c r="L54" i="39"/>
  <c r="M53" i="39"/>
  <c r="E55" i="39" l="1"/>
  <c r="J54" i="41"/>
  <c r="K54" i="41"/>
  <c r="L54" i="41"/>
  <c r="M54" i="41"/>
  <c r="N54" i="41"/>
  <c r="J55" i="41"/>
  <c r="K55" i="41"/>
  <c r="L55" i="41"/>
  <c r="M55" i="41"/>
  <c r="N55" i="41"/>
  <c r="I55" i="41"/>
  <c r="I54" i="41"/>
  <c r="AD73" i="41" l="1"/>
  <c r="AC73" i="41"/>
  <c r="AB73" i="41"/>
  <c r="AA73" i="41"/>
  <c r="Z73" i="41"/>
  <c r="Y73" i="41"/>
  <c r="X73" i="41"/>
  <c r="W73" i="41"/>
  <c r="V73" i="41"/>
  <c r="U73" i="41"/>
  <c r="T73" i="41"/>
  <c r="S73" i="41"/>
  <c r="N46" i="41"/>
  <c r="N68" i="41" s="1"/>
  <c r="M46" i="41"/>
  <c r="M68" i="41" s="1"/>
  <c r="L46" i="41"/>
  <c r="L68" i="41" s="1"/>
  <c r="G46" i="41"/>
  <c r="G68" i="41" s="1"/>
  <c r="F46" i="41"/>
  <c r="F68" i="41" s="1"/>
  <c r="E46" i="41"/>
  <c r="E68" i="41" s="1"/>
  <c r="K44" i="41"/>
  <c r="K66" i="41" s="1"/>
  <c r="J44" i="41"/>
  <c r="J66" i="41" s="1"/>
  <c r="I44" i="41"/>
  <c r="I66" i="41" s="1"/>
  <c r="H44" i="41"/>
  <c r="H66" i="41" s="1"/>
  <c r="M43" i="41"/>
  <c r="M65" i="41" s="1"/>
  <c r="L43" i="41"/>
  <c r="L65" i="41" s="1"/>
  <c r="K43" i="41"/>
  <c r="K65" i="41" s="1"/>
  <c r="J43" i="41"/>
  <c r="J65" i="41" s="1"/>
  <c r="E43" i="41"/>
  <c r="E65" i="41" s="1"/>
  <c r="AD35" i="41"/>
  <c r="AC35" i="41"/>
  <c r="AB35" i="41"/>
  <c r="W35" i="41"/>
  <c r="W46" i="41" s="1"/>
  <c r="V35" i="41"/>
  <c r="V46" i="41" s="1"/>
  <c r="U35" i="41"/>
  <c r="U46" i="41" s="1"/>
  <c r="T35" i="41"/>
  <c r="T46" i="41" s="1"/>
  <c r="H46" i="41"/>
  <c r="H68" i="41" s="1"/>
  <c r="AA33" i="41"/>
  <c r="AA44" i="41" s="1"/>
  <c r="Z33" i="41"/>
  <c r="Z44" i="41" s="1"/>
  <c r="Y33" i="41"/>
  <c r="X33" i="41"/>
  <c r="S33" i="41"/>
  <c r="S44" i="41" s="1"/>
  <c r="L44" i="41"/>
  <c r="L66" i="41" s="1"/>
  <c r="H55" i="41"/>
  <c r="AC32" i="41"/>
  <c r="AC43" i="41" s="1"/>
  <c r="AB32" i="41"/>
  <c r="AA32" i="41"/>
  <c r="Z32" i="41"/>
  <c r="Z43" i="41" s="1"/>
  <c r="U32" i="41"/>
  <c r="U43" i="41" s="1"/>
  <c r="T32" i="41"/>
  <c r="S32" i="41"/>
  <c r="F43" i="41"/>
  <c r="F65" i="41" s="1"/>
  <c r="AA24" i="41"/>
  <c r="Z24" i="41"/>
  <c r="Y24" i="41"/>
  <c r="X24" i="41"/>
  <c r="S24" i="41"/>
  <c r="AD24" i="41"/>
  <c r="AC24" i="41"/>
  <c r="AB24" i="41"/>
  <c r="W24" i="41"/>
  <c r="V24" i="41"/>
  <c r="U24" i="41"/>
  <c r="T24" i="41"/>
  <c r="AD22" i="41"/>
  <c r="AC22" i="41"/>
  <c r="AB22" i="41"/>
  <c r="W22" i="41"/>
  <c r="V22" i="41"/>
  <c r="U22" i="41"/>
  <c r="T22" i="41"/>
  <c r="AA22" i="41"/>
  <c r="Z22" i="41"/>
  <c r="Y22" i="41"/>
  <c r="X22" i="41"/>
  <c r="AD21" i="41"/>
  <c r="Y21" i="41"/>
  <c r="X21" i="41"/>
  <c r="W21" i="41"/>
  <c r="V21" i="41"/>
  <c r="AA21" i="41"/>
  <c r="Z21" i="41"/>
  <c r="AD13" i="41"/>
  <c r="AE13" i="41" s="1"/>
  <c r="AC13" i="41"/>
  <c r="AB13" i="41"/>
  <c r="V13" i="41"/>
  <c r="U13" i="41"/>
  <c r="T13" i="41"/>
  <c r="AA13" i="41"/>
  <c r="Z13" i="41"/>
  <c r="Y13" i="41"/>
  <c r="X13" i="41"/>
  <c r="W13" i="41"/>
  <c r="S13" i="41"/>
  <c r="Z11" i="41"/>
  <c r="Y11" i="41"/>
  <c r="X11" i="41"/>
  <c r="AD11" i="41"/>
  <c r="AE11" i="41" s="1"/>
  <c r="AC11" i="41"/>
  <c r="AB11" i="41"/>
  <c r="AA11" i="41"/>
  <c r="W11" i="41"/>
  <c r="V11" i="41"/>
  <c r="U11" i="41"/>
  <c r="T11" i="41"/>
  <c r="S11" i="41"/>
  <c r="AB10" i="41"/>
  <c r="AA10" i="41"/>
  <c r="Z10" i="41"/>
  <c r="T10" i="41"/>
  <c r="S10" i="41"/>
  <c r="AD10" i="41"/>
  <c r="AE10" i="41" s="1"/>
  <c r="AC10" i="41"/>
  <c r="W10" i="41"/>
  <c r="V10" i="41"/>
  <c r="U10" i="41"/>
  <c r="R2" i="41"/>
  <c r="AC73" i="40"/>
  <c r="AB73" i="40"/>
  <c r="AA73" i="40"/>
  <c r="Z73" i="40"/>
  <c r="Y73" i="40"/>
  <c r="X73" i="40"/>
  <c r="W73" i="40"/>
  <c r="V73" i="40"/>
  <c r="U73" i="40"/>
  <c r="T73" i="40"/>
  <c r="S73" i="40"/>
  <c r="R73" i="40"/>
  <c r="N46" i="40"/>
  <c r="M46" i="40"/>
  <c r="L46" i="40"/>
  <c r="K46" i="40"/>
  <c r="J46" i="40"/>
  <c r="I46" i="40"/>
  <c r="H46" i="40"/>
  <c r="G46" i="40"/>
  <c r="F46" i="40"/>
  <c r="E46" i="40"/>
  <c r="N43" i="40"/>
  <c r="M43" i="40"/>
  <c r="L43" i="40"/>
  <c r="K43" i="40"/>
  <c r="J43" i="40"/>
  <c r="I43" i="40"/>
  <c r="F43" i="40"/>
  <c r="E43" i="40"/>
  <c r="N42" i="40"/>
  <c r="M42" i="40"/>
  <c r="L42" i="40"/>
  <c r="K42" i="40"/>
  <c r="J42" i="40"/>
  <c r="I42" i="40"/>
  <c r="H42" i="40"/>
  <c r="G42" i="40"/>
  <c r="F42" i="40"/>
  <c r="E42" i="40"/>
  <c r="D42" i="40"/>
  <c r="AC24" i="40"/>
  <c r="AB24" i="40"/>
  <c r="AA24" i="40"/>
  <c r="Z24" i="40"/>
  <c r="Y24" i="40"/>
  <c r="X24" i="40"/>
  <c r="W24" i="40"/>
  <c r="V24" i="40"/>
  <c r="U24" i="40"/>
  <c r="T24" i="40"/>
  <c r="S24" i="40"/>
  <c r="AC21" i="40"/>
  <c r="AB21" i="40"/>
  <c r="AA21" i="40"/>
  <c r="Z21" i="40"/>
  <c r="Y21" i="40"/>
  <c r="X21" i="40"/>
  <c r="W21" i="40"/>
  <c r="U21" i="40"/>
  <c r="T21" i="40"/>
  <c r="S21" i="40"/>
  <c r="R21" i="40"/>
  <c r="R20" i="40"/>
  <c r="AC20" i="40"/>
  <c r="AB20" i="40"/>
  <c r="AA20" i="40"/>
  <c r="Y20" i="40"/>
  <c r="X20" i="40"/>
  <c r="W20" i="40"/>
  <c r="V20" i="40"/>
  <c r="U20" i="40"/>
  <c r="T20" i="40"/>
  <c r="S20" i="40"/>
  <c r="AC13" i="40"/>
  <c r="AD13" i="40" s="1"/>
  <c r="AB13" i="40"/>
  <c r="AA13" i="40"/>
  <c r="Z13" i="40"/>
  <c r="Y13" i="40"/>
  <c r="X13" i="40"/>
  <c r="W13" i="40"/>
  <c r="V13" i="40"/>
  <c r="U13" i="40"/>
  <c r="T13" i="40"/>
  <c r="S13" i="40"/>
  <c r="R13" i="40"/>
  <c r="AB10" i="40"/>
  <c r="AA10" i="40"/>
  <c r="Z10" i="40"/>
  <c r="Y10" i="40"/>
  <c r="X10" i="40"/>
  <c r="W10" i="40"/>
  <c r="V10" i="40"/>
  <c r="U10" i="40"/>
  <c r="T10" i="40"/>
  <c r="S10" i="40"/>
  <c r="R10" i="40"/>
  <c r="AC9" i="40"/>
  <c r="AD9" i="40" s="1"/>
  <c r="AB9" i="40"/>
  <c r="Z9" i="40"/>
  <c r="Y9" i="40"/>
  <c r="X9" i="40"/>
  <c r="W9" i="40"/>
  <c r="V9" i="40"/>
  <c r="U9" i="40"/>
  <c r="T9" i="40"/>
  <c r="R9" i="40"/>
  <c r="Q2" i="40"/>
  <c r="AC73" i="39"/>
  <c r="AB73" i="39"/>
  <c r="AA73" i="39"/>
  <c r="Z73" i="39"/>
  <c r="Y73" i="39"/>
  <c r="X73" i="39"/>
  <c r="W73" i="39"/>
  <c r="V73" i="39"/>
  <c r="U73" i="39"/>
  <c r="T73" i="39"/>
  <c r="S73" i="39"/>
  <c r="R73" i="39"/>
  <c r="S66" i="39"/>
  <c r="R66" i="39"/>
  <c r="E57" i="39"/>
  <c r="AC55" i="39"/>
  <c r="AB55" i="39"/>
  <c r="AA55" i="39"/>
  <c r="Z55" i="39"/>
  <c r="Y55" i="39"/>
  <c r="X55" i="39"/>
  <c r="W55" i="39"/>
  <c r="V55" i="39"/>
  <c r="U55" i="39"/>
  <c r="T55" i="39"/>
  <c r="S55" i="39"/>
  <c r="R55" i="39"/>
  <c r="U66" i="39"/>
  <c r="E44" i="39"/>
  <c r="S44" i="39"/>
  <c r="Y35" i="39"/>
  <c r="X35" i="39"/>
  <c r="W35" i="39"/>
  <c r="V35" i="39"/>
  <c r="R44" i="39"/>
  <c r="AC32" i="39"/>
  <c r="AC43" i="39" s="1"/>
  <c r="AB32" i="39"/>
  <c r="W32" i="39"/>
  <c r="V32" i="39"/>
  <c r="U32" i="39"/>
  <c r="E54" i="39"/>
  <c r="Y31" i="39"/>
  <c r="X31" i="39"/>
  <c r="W31" i="39"/>
  <c r="V31" i="39"/>
  <c r="E53" i="39"/>
  <c r="AC24" i="39"/>
  <c r="AB24" i="39"/>
  <c r="AA24" i="39"/>
  <c r="U24" i="39"/>
  <c r="T24" i="39"/>
  <c r="S24" i="39"/>
  <c r="R24" i="39"/>
  <c r="Z24" i="39"/>
  <c r="Y24" i="39"/>
  <c r="X24" i="39"/>
  <c r="W24" i="39"/>
  <c r="V24" i="39"/>
  <c r="Y22" i="39"/>
  <c r="X22" i="39"/>
  <c r="W22" i="39"/>
  <c r="AC22" i="39"/>
  <c r="AB22" i="39"/>
  <c r="AA22" i="39"/>
  <c r="Z22" i="39"/>
  <c r="V22" i="39"/>
  <c r="U22" i="39"/>
  <c r="T22" i="39"/>
  <c r="S22" i="39"/>
  <c r="R22" i="39"/>
  <c r="AA21" i="39"/>
  <c r="Z21" i="39"/>
  <c r="Y21" i="39"/>
  <c r="S21" i="39"/>
  <c r="R21" i="39"/>
  <c r="AC21" i="39"/>
  <c r="AB21" i="39"/>
  <c r="X21" i="39"/>
  <c r="W21" i="39"/>
  <c r="V21" i="39"/>
  <c r="U21" i="39"/>
  <c r="T21" i="39"/>
  <c r="AC20" i="39"/>
  <c r="AB20" i="39"/>
  <c r="AA20" i="39"/>
  <c r="U20" i="39"/>
  <c r="T20" i="39"/>
  <c r="S20" i="39"/>
  <c r="X20" i="39"/>
  <c r="W20" i="39"/>
  <c r="V20" i="39"/>
  <c r="Y13" i="39"/>
  <c r="X13" i="39"/>
  <c r="W13" i="39"/>
  <c r="V13" i="39"/>
  <c r="AC13" i="39"/>
  <c r="AD13" i="39" s="1"/>
  <c r="AB13" i="39"/>
  <c r="AA13" i="39"/>
  <c r="Z13" i="39"/>
  <c r="U13" i="39"/>
  <c r="T13" i="39"/>
  <c r="S13" i="39"/>
  <c r="R13" i="39"/>
  <c r="AA12" i="39"/>
  <c r="Z12" i="39"/>
  <c r="Y12" i="39"/>
  <c r="S12" i="39"/>
  <c r="R12" i="39"/>
  <c r="AC12" i="39"/>
  <c r="AD12" i="39" s="1"/>
  <c r="AB12" i="39"/>
  <c r="X12" i="39"/>
  <c r="W12" i="39"/>
  <c r="V12" i="39"/>
  <c r="U12" i="39"/>
  <c r="T12" i="39"/>
  <c r="AC11" i="39"/>
  <c r="AD11" i="39" s="1"/>
  <c r="AB11" i="39"/>
  <c r="AA11" i="39"/>
  <c r="U11" i="39"/>
  <c r="T11" i="39"/>
  <c r="S11" i="39"/>
  <c r="Z11" i="39"/>
  <c r="Y11" i="39"/>
  <c r="X11" i="39"/>
  <c r="W11" i="39"/>
  <c r="V11" i="39"/>
  <c r="R11" i="39"/>
  <c r="AC10" i="39"/>
  <c r="AD10" i="39" s="1"/>
  <c r="AB10" i="39"/>
  <c r="W10" i="39"/>
  <c r="V10" i="39"/>
  <c r="U10" i="39"/>
  <c r="AA10" i="39"/>
  <c r="Z10" i="39"/>
  <c r="Y10" i="39"/>
  <c r="X10" i="39"/>
  <c r="T10" i="39"/>
  <c r="S10" i="39"/>
  <c r="R10" i="39"/>
  <c r="Y9" i="39"/>
  <c r="X9" i="39"/>
  <c r="W9" i="39"/>
  <c r="O9" i="39"/>
  <c r="AB9" i="39"/>
  <c r="AA9" i="39"/>
  <c r="Z9" i="39"/>
  <c r="T9" i="39"/>
  <c r="S9" i="39"/>
  <c r="R9" i="39"/>
  <c r="Q2" i="39"/>
  <c r="AD73" i="37"/>
  <c r="AC73" i="37"/>
  <c r="AB73" i="37"/>
  <c r="AA73" i="37"/>
  <c r="Z73" i="37"/>
  <c r="Y73" i="37"/>
  <c r="X73" i="37"/>
  <c r="W73" i="37"/>
  <c r="V73" i="37"/>
  <c r="U73" i="37"/>
  <c r="T73" i="37"/>
  <c r="S73" i="37"/>
  <c r="T36" i="37"/>
  <c r="S36" i="37"/>
  <c r="L47" i="37"/>
  <c r="K47" i="37"/>
  <c r="J47" i="37"/>
  <c r="H47" i="37"/>
  <c r="F47" i="37"/>
  <c r="T35" i="37"/>
  <c r="T46" i="37" s="1"/>
  <c r="J46" i="37"/>
  <c r="X35" i="37"/>
  <c r="N45" i="37"/>
  <c r="K45" i="37"/>
  <c r="J45" i="37"/>
  <c r="H45" i="37"/>
  <c r="G45" i="37"/>
  <c r="V34" i="37"/>
  <c r="V45" i="37" s="1"/>
  <c r="N44" i="37"/>
  <c r="M44" i="37"/>
  <c r="AB33" i="37"/>
  <c r="AB44" i="37" s="1"/>
  <c r="Z33" i="37"/>
  <c r="Y33" i="37"/>
  <c r="X33" i="37"/>
  <c r="V33" i="37"/>
  <c r="U33" i="37"/>
  <c r="T32" i="37"/>
  <c r="S32" i="37"/>
  <c r="L43" i="37"/>
  <c r="J43" i="37"/>
  <c r="F43" i="37"/>
  <c r="AD25" i="37"/>
  <c r="AC25" i="37"/>
  <c r="AA25" i="37"/>
  <c r="Y25" i="37"/>
  <c r="X25" i="37"/>
  <c r="W25" i="37"/>
  <c r="V25" i="37"/>
  <c r="U25" i="37"/>
  <c r="T25" i="37"/>
  <c r="AD24" i="37"/>
  <c r="AC24" i="37"/>
  <c r="AB24" i="37"/>
  <c r="AA24" i="37"/>
  <c r="Z24" i="37"/>
  <c r="Y24" i="37"/>
  <c r="X24" i="37"/>
  <c r="W24" i="37"/>
  <c r="V24" i="37"/>
  <c r="U24" i="37"/>
  <c r="T24" i="37"/>
  <c r="S23" i="37"/>
  <c r="AC23" i="37"/>
  <c r="AB23" i="37"/>
  <c r="AA23" i="37"/>
  <c r="Z23" i="37"/>
  <c r="Y23" i="37"/>
  <c r="X23" i="37"/>
  <c r="W23" i="37"/>
  <c r="U23" i="37"/>
  <c r="T23" i="37"/>
  <c r="AD22" i="37"/>
  <c r="AB22" i="37"/>
  <c r="Z22" i="37"/>
  <c r="Y22" i="37"/>
  <c r="X22" i="37"/>
  <c r="W22" i="37"/>
  <c r="V22" i="37"/>
  <c r="T22" i="37"/>
  <c r="S22" i="37"/>
  <c r="AD21" i="37"/>
  <c r="AA21" i="37"/>
  <c r="Z21" i="37"/>
  <c r="X21" i="37"/>
  <c r="W21" i="37"/>
  <c r="V21" i="37"/>
  <c r="U21" i="37"/>
  <c r="S21" i="37"/>
  <c r="S14" i="37"/>
  <c r="AD14" i="37"/>
  <c r="AC14" i="37"/>
  <c r="AB14" i="37"/>
  <c r="AA14" i="37"/>
  <c r="Z14" i="37"/>
  <c r="Y14" i="37"/>
  <c r="X14" i="37"/>
  <c r="W14" i="37"/>
  <c r="V14" i="37"/>
  <c r="U14" i="37"/>
  <c r="AE14" i="37" s="1"/>
  <c r="T14" i="37"/>
  <c r="T13" i="37"/>
  <c r="AD13" i="37"/>
  <c r="AC13" i="37"/>
  <c r="AB13" i="37"/>
  <c r="AA13" i="37"/>
  <c r="Z13" i="37"/>
  <c r="Y13" i="37"/>
  <c r="X13" i="37"/>
  <c r="W13" i="37"/>
  <c r="V13" i="37"/>
  <c r="U13" i="37"/>
  <c r="AE13" i="37" s="1"/>
  <c r="S13" i="37"/>
  <c r="O12" i="37"/>
  <c r="AC12" i="37"/>
  <c r="AB12" i="37"/>
  <c r="AA12" i="37"/>
  <c r="Z12" i="37"/>
  <c r="Y12" i="37"/>
  <c r="X12" i="37"/>
  <c r="W12" i="37"/>
  <c r="V12" i="37"/>
  <c r="U12" i="37"/>
  <c r="AE12" i="37" s="1"/>
  <c r="T12" i="37"/>
  <c r="S12" i="37"/>
  <c r="T11" i="37"/>
  <c r="S11" i="37"/>
  <c r="O11" i="37"/>
  <c r="AC11" i="37"/>
  <c r="AB11" i="37"/>
  <c r="AA11" i="37"/>
  <c r="Z11" i="37"/>
  <c r="Y11" i="37"/>
  <c r="X11" i="37"/>
  <c r="W11" i="37"/>
  <c r="U11" i="37"/>
  <c r="AE11" i="37" s="1"/>
  <c r="O10" i="37"/>
  <c r="AC10" i="37"/>
  <c r="AA10" i="37"/>
  <c r="Y10" i="37"/>
  <c r="X10" i="37"/>
  <c r="W10" i="37"/>
  <c r="V10" i="37"/>
  <c r="U10" i="37"/>
  <c r="T10" i="37"/>
  <c r="S10" i="37"/>
  <c r="R2" i="37"/>
  <c r="U43" i="39" l="1"/>
  <c r="AB43" i="39"/>
  <c r="V46" i="39"/>
  <c r="V68" i="39" s="1"/>
  <c r="W46" i="39"/>
  <c r="W68" i="39" s="1"/>
  <c r="X44" i="37"/>
  <c r="X66" i="37" s="1"/>
  <c r="X46" i="37"/>
  <c r="X68" i="37" s="1"/>
  <c r="U68" i="41"/>
  <c r="U57" i="41"/>
  <c r="V68" i="41"/>
  <c r="V57" i="41"/>
  <c r="W57" i="41"/>
  <c r="W68" i="41"/>
  <c r="AC57" i="41"/>
  <c r="AD57" i="41"/>
  <c r="AB57" i="41"/>
  <c r="F59" i="41"/>
  <c r="AD22" i="39"/>
  <c r="AD55" i="39" s="1"/>
  <c r="T68" i="41"/>
  <c r="T57" i="41"/>
  <c r="W53" i="39"/>
  <c r="S25" i="39"/>
  <c r="V32" i="40"/>
  <c r="V43" i="40" s="1"/>
  <c r="G43" i="40"/>
  <c r="G65" i="40" s="1"/>
  <c r="W32" i="40"/>
  <c r="W43" i="40" s="1"/>
  <c r="W65" i="40" s="1"/>
  <c r="H43" i="40"/>
  <c r="H65" i="40" s="1"/>
  <c r="K58" i="39"/>
  <c r="AB14" i="39"/>
  <c r="W14" i="39"/>
  <c r="AA44" i="39"/>
  <c r="AA66" i="39"/>
  <c r="O44" i="39"/>
  <c r="U44" i="39"/>
  <c r="AB44" i="39"/>
  <c r="AB66" i="39"/>
  <c r="V44" i="39"/>
  <c r="V66" i="39"/>
  <c r="Z44" i="39"/>
  <c r="Z66" i="39"/>
  <c r="V57" i="39"/>
  <c r="T44" i="39"/>
  <c r="E66" i="39"/>
  <c r="T66" i="39" s="1"/>
  <c r="AA25" i="39"/>
  <c r="AC65" i="39"/>
  <c r="U65" i="39"/>
  <c r="X25" i="39"/>
  <c r="T25" i="39"/>
  <c r="H69" i="37"/>
  <c r="Y42" i="39"/>
  <c r="Y57" i="39"/>
  <c r="AD10" i="37"/>
  <c r="M66" i="37"/>
  <c r="G67" i="37"/>
  <c r="V36" i="37"/>
  <c r="V47" i="37" s="1"/>
  <c r="V69" i="37" s="1"/>
  <c r="X55" i="37"/>
  <c r="N66" i="37"/>
  <c r="AD34" i="37"/>
  <c r="AD45" i="37" s="1"/>
  <c r="H67" i="37"/>
  <c r="F54" i="37"/>
  <c r="F58" i="37"/>
  <c r="I53" i="40"/>
  <c r="J67" i="37"/>
  <c r="J54" i="37"/>
  <c r="J47" i="40"/>
  <c r="Y35" i="40"/>
  <c r="Y46" i="40" s="1"/>
  <c r="Y68" i="40" s="1"/>
  <c r="E68" i="40"/>
  <c r="X26" i="41"/>
  <c r="K64" i="40"/>
  <c r="AC32" i="40"/>
  <c r="AC54" i="40" s="1"/>
  <c r="Z35" i="40"/>
  <c r="Z46" i="40" s="1"/>
  <c r="Z68" i="40" s="1"/>
  <c r="N67" i="37"/>
  <c r="Z54" i="41"/>
  <c r="N68" i="40"/>
  <c r="J58" i="37"/>
  <c r="Z34" i="37"/>
  <c r="Z56" i="37" s="1"/>
  <c r="AA54" i="41"/>
  <c r="AA55" i="41"/>
  <c r="AD26" i="41"/>
  <c r="W26" i="41"/>
  <c r="Z15" i="41"/>
  <c r="V26" i="41"/>
  <c r="J59" i="41"/>
  <c r="Y26" i="41"/>
  <c r="AA66" i="41"/>
  <c r="G54" i="40"/>
  <c r="E44" i="37"/>
  <c r="E66" i="37" s="1"/>
  <c r="K54" i="37"/>
  <c r="AC33" i="37"/>
  <c r="AC44" i="37" s="1"/>
  <c r="I64" i="40"/>
  <c r="M55" i="37"/>
  <c r="V32" i="37"/>
  <c r="V54" i="37" s="1"/>
  <c r="Z35" i="37"/>
  <c r="Z57" i="37" s="1"/>
  <c r="D54" i="40"/>
  <c r="J64" i="40"/>
  <c r="D64" i="40"/>
  <c r="Z32" i="37"/>
  <c r="U14" i="40"/>
  <c r="H53" i="40"/>
  <c r="E54" i="40"/>
  <c r="K53" i="40"/>
  <c r="K67" i="37"/>
  <c r="Z25" i="37"/>
  <c r="AB32" i="37"/>
  <c r="AB43" i="37" s="1"/>
  <c r="W34" i="37"/>
  <c r="W45" i="37" s="1"/>
  <c r="W67" i="37" s="1"/>
  <c r="J68" i="37"/>
  <c r="F69" i="37"/>
  <c r="N53" i="40"/>
  <c r="T15" i="41"/>
  <c r="R14" i="40"/>
  <c r="X34" i="37"/>
  <c r="X45" i="37" s="1"/>
  <c r="X67" i="37" s="1"/>
  <c r="W36" i="37"/>
  <c r="W47" i="37" s="1"/>
  <c r="W69" i="37" s="1"/>
  <c r="G58" i="37"/>
  <c r="G54" i="37"/>
  <c r="G43" i="37"/>
  <c r="G65" i="37" s="1"/>
  <c r="W32" i="37"/>
  <c r="W43" i="37" s="1"/>
  <c r="Y55" i="37"/>
  <c r="S35" i="40"/>
  <c r="S46" i="40" s="1"/>
  <c r="S68" i="40" s="1"/>
  <c r="D46" i="40"/>
  <c r="D68" i="40" s="1"/>
  <c r="AB25" i="40"/>
  <c r="Z10" i="37"/>
  <c r="Z15" i="37" s="1"/>
  <c r="L68" i="40"/>
  <c r="AA35" i="40"/>
  <c r="AA46" i="40" s="1"/>
  <c r="AA68" i="40" s="1"/>
  <c r="V23" i="37"/>
  <c r="V56" i="37" s="1"/>
  <c r="F56" i="37"/>
  <c r="N56" i="37"/>
  <c r="AD23" i="37"/>
  <c r="X15" i="37"/>
  <c r="H57" i="37"/>
  <c r="H46" i="37"/>
  <c r="H68" i="37" s="1"/>
  <c r="V11" i="37"/>
  <c r="V15" i="37" s="1"/>
  <c r="X57" i="37"/>
  <c r="O21" i="37"/>
  <c r="X25" i="40"/>
  <c r="AB66" i="37"/>
  <c r="I46" i="37"/>
  <c r="I68" i="37" s="1"/>
  <c r="I57" i="37"/>
  <c r="J65" i="37"/>
  <c r="L57" i="37"/>
  <c r="J56" i="37"/>
  <c r="W14" i="40"/>
  <c r="AC10" i="40"/>
  <c r="AD10" i="40" s="1"/>
  <c r="AD14" i="40" s="1"/>
  <c r="Y25" i="40"/>
  <c r="E47" i="40"/>
  <c r="M47" i="40"/>
  <c r="AB32" i="40"/>
  <c r="AB43" i="40" s="1"/>
  <c r="AB65" i="40" s="1"/>
  <c r="S15" i="37"/>
  <c r="Y35" i="37"/>
  <c r="AB14" i="40"/>
  <c r="E65" i="40"/>
  <c r="T32" i="40"/>
  <c r="T54" i="40" s="1"/>
  <c r="T15" i="37"/>
  <c r="I55" i="37"/>
  <c r="J69" i="37"/>
  <c r="T33" i="37"/>
  <c r="T44" i="37" s="1"/>
  <c r="T66" i="37" s="1"/>
  <c r="L55" i="37"/>
  <c r="L44" i="37"/>
  <c r="L66" i="37" s="1"/>
  <c r="N47" i="40"/>
  <c r="D47" i="40"/>
  <c r="AD12" i="37"/>
  <c r="AB55" i="37"/>
  <c r="J65" i="40"/>
  <c r="AD32" i="37"/>
  <c r="AD43" i="37" s="1"/>
  <c r="AD65" i="37" s="1"/>
  <c r="N54" i="37"/>
  <c r="AD36" i="37"/>
  <c r="AD58" i="37" s="1"/>
  <c r="N47" i="37"/>
  <c r="N69" i="37" s="1"/>
  <c r="N58" i="37"/>
  <c r="N43" i="37"/>
  <c r="N65" i="37" s="1"/>
  <c r="S25" i="40"/>
  <c r="Y31" i="40"/>
  <c r="Y42" i="40" s="1"/>
  <c r="Y64" i="40" s="1"/>
  <c r="R35" i="40"/>
  <c r="R46" i="40" s="1"/>
  <c r="AB35" i="37"/>
  <c r="Z36" i="37"/>
  <c r="Z47" i="37" s="1"/>
  <c r="H44" i="37"/>
  <c r="H66" i="37" s="1"/>
  <c r="F45" i="37"/>
  <c r="F67" i="37" s="1"/>
  <c r="Y14" i="40"/>
  <c r="AA25" i="40"/>
  <c r="F47" i="40"/>
  <c r="M68" i="40"/>
  <c r="N54" i="40"/>
  <c r="AA36" i="37"/>
  <c r="AA47" i="37" s="1"/>
  <c r="AA69" i="37" s="1"/>
  <c r="I44" i="37"/>
  <c r="I66" i="37" s="1"/>
  <c r="V21" i="40"/>
  <c r="V31" i="40"/>
  <c r="M57" i="37"/>
  <c r="AB36" i="37"/>
  <c r="AB47" i="37" s="1"/>
  <c r="J44" i="37"/>
  <c r="J66" i="37" s="1"/>
  <c r="L46" i="37"/>
  <c r="L68" i="37" s="1"/>
  <c r="H55" i="37"/>
  <c r="T14" i="40"/>
  <c r="W31" i="40"/>
  <c r="W42" i="40" s="1"/>
  <c r="W64" i="40" s="1"/>
  <c r="H54" i="40"/>
  <c r="U32" i="40"/>
  <c r="U54" i="40" s="1"/>
  <c r="Z20" i="40"/>
  <c r="Z25" i="40" s="1"/>
  <c r="I47" i="40"/>
  <c r="X31" i="40"/>
  <c r="X42" i="40" s="1"/>
  <c r="X64" i="40" s="1"/>
  <c r="I54" i="40"/>
  <c r="I65" i="40"/>
  <c r="T43" i="41"/>
  <c r="AE24" i="41"/>
  <c r="Z65" i="41"/>
  <c r="S35" i="41"/>
  <c r="S57" i="41" s="1"/>
  <c r="O35" i="41"/>
  <c r="K46" i="41"/>
  <c r="K68" i="41" s="1"/>
  <c r="AA35" i="41"/>
  <c r="AA46" i="41" s="1"/>
  <c r="AA68" i="41" s="1"/>
  <c r="AC46" i="41"/>
  <c r="AC68" i="41" s="1"/>
  <c r="X10" i="41"/>
  <c r="X15" i="41" s="1"/>
  <c r="S15" i="41"/>
  <c r="H54" i="41"/>
  <c r="H43" i="41"/>
  <c r="X32" i="41"/>
  <c r="H59" i="41"/>
  <c r="S43" i="41"/>
  <c r="Z55" i="41"/>
  <c r="I43" i="41"/>
  <c r="Y32" i="41"/>
  <c r="I59" i="41"/>
  <c r="Y10" i="41"/>
  <c r="Y15" i="41" s="1"/>
  <c r="N44" i="41"/>
  <c r="N66" i="41" s="1"/>
  <c r="AD33" i="41"/>
  <c r="J46" i="41"/>
  <c r="J68" i="41" s="1"/>
  <c r="Z35" i="41"/>
  <c r="Z46" i="41" s="1"/>
  <c r="Z68" i="41" s="1"/>
  <c r="G44" i="41"/>
  <c r="G66" i="41" s="1"/>
  <c r="W33" i="41"/>
  <c r="W44" i="41" s="1"/>
  <c r="W66" i="41" s="1"/>
  <c r="AA15" i="41"/>
  <c r="AA43" i="41"/>
  <c r="U15" i="41"/>
  <c r="AC15" i="41"/>
  <c r="AB15" i="41"/>
  <c r="T21" i="41"/>
  <c r="AB21" i="41"/>
  <c r="AB43" i="41"/>
  <c r="X55" i="41"/>
  <c r="X44" i="41"/>
  <c r="X66" i="41" s="1"/>
  <c r="AD46" i="41"/>
  <c r="AD68" i="41" s="1"/>
  <c r="E44" i="41"/>
  <c r="E66" i="41" s="1"/>
  <c r="U33" i="41"/>
  <c r="U44" i="41" s="1"/>
  <c r="I46" i="41"/>
  <c r="I68" i="41" s="1"/>
  <c r="Y35" i="41"/>
  <c r="Y46" i="41" s="1"/>
  <c r="Y68" i="41" s="1"/>
  <c r="F44" i="41"/>
  <c r="V33" i="41"/>
  <c r="V44" i="41" s="1"/>
  <c r="V66" i="41" s="1"/>
  <c r="O33" i="41"/>
  <c r="S21" i="41"/>
  <c r="O21" i="41"/>
  <c r="V15" i="41"/>
  <c r="AD15" i="41"/>
  <c r="AE15" i="41" s="1"/>
  <c r="U21" i="41"/>
  <c r="AC21" i="41"/>
  <c r="AC26" i="41" s="1"/>
  <c r="M59" i="41"/>
  <c r="S22" i="41"/>
  <c r="O22" i="41"/>
  <c r="Y55" i="41"/>
  <c r="Y44" i="41"/>
  <c r="Y66" i="41" s="1"/>
  <c r="N59" i="41"/>
  <c r="O24" i="41"/>
  <c r="M44" i="41"/>
  <c r="M66" i="41" s="1"/>
  <c r="AC33" i="41"/>
  <c r="Z26" i="41"/>
  <c r="AB46" i="41"/>
  <c r="AB68" i="41" s="1"/>
  <c r="AA26" i="41"/>
  <c r="W15" i="41"/>
  <c r="G43" i="41"/>
  <c r="G65" i="41" s="1"/>
  <c r="W32" i="41"/>
  <c r="W54" i="41" s="1"/>
  <c r="O32" i="41"/>
  <c r="Z66" i="41"/>
  <c r="V32" i="41"/>
  <c r="V54" i="41" s="1"/>
  <c r="AD32" i="41"/>
  <c r="T33" i="41"/>
  <c r="T44" i="41" s="1"/>
  <c r="T66" i="41" s="1"/>
  <c r="AB33" i="41"/>
  <c r="X35" i="41"/>
  <c r="X46" i="41" s="1"/>
  <c r="X68" i="41" s="1"/>
  <c r="N43" i="41"/>
  <c r="N65" i="41" s="1"/>
  <c r="Z14" i="40"/>
  <c r="U35" i="40"/>
  <c r="V35" i="40"/>
  <c r="G68" i="40"/>
  <c r="O21" i="40"/>
  <c r="F65" i="40"/>
  <c r="N65" i="40"/>
  <c r="G53" i="40"/>
  <c r="M54" i="40"/>
  <c r="V14" i="40"/>
  <c r="U25" i="40"/>
  <c r="S9" i="40"/>
  <c r="S14" i="40" s="1"/>
  <c r="AA9" i="40"/>
  <c r="AA14" i="40" s="1"/>
  <c r="O20" i="40"/>
  <c r="T31" i="40"/>
  <c r="E64" i="40"/>
  <c r="E53" i="40"/>
  <c r="AB31" i="40"/>
  <c r="M64" i="40"/>
  <c r="M53" i="40"/>
  <c r="R32" i="40"/>
  <c r="O32" i="40"/>
  <c r="Z32" i="40"/>
  <c r="K65" i="40"/>
  <c r="K54" i="40"/>
  <c r="H68" i="40"/>
  <c r="W35" i="40"/>
  <c r="F54" i="40"/>
  <c r="T25" i="40"/>
  <c r="O24" i="40"/>
  <c r="AC35" i="40"/>
  <c r="L53" i="40"/>
  <c r="AA31" i="40"/>
  <c r="O35" i="40"/>
  <c r="W25" i="40"/>
  <c r="F64" i="40"/>
  <c r="U31" i="40"/>
  <c r="N64" i="40"/>
  <c r="AC31" i="40"/>
  <c r="D43" i="40"/>
  <c r="D65" i="40" s="1"/>
  <c r="S32" i="40"/>
  <c r="L65" i="40"/>
  <c r="AA32" i="40"/>
  <c r="I68" i="40"/>
  <c r="L64" i="40"/>
  <c r="F68" i="40"/>
  <c r="X14" i="40"/>
  <c r="AC25" i="40"/>
  <c r="D53" i="40"/>
  <c r="S31" i="40"/>
  <c r="J54" i="40"/>
  <c r="Y32" i="40"/>
  <c r="R24" i="40"/>
  <c r="AD24" i="40" s="1"/>
  <c r="G64" i="40"/>
  <c r="O31" i="40"/>
  <c r="M65" i="40"/>
  <c r="J68" i="40"/>
  <c r="X35" i="40"/>
  <c r="L58" i="40"/>
  <c r="K68" i="40"/>
  <c r="F53" i="40"/>
  <c r="L54" i="40"/>
  <c r="H64" i="40"/>
  <c r="R31" i="40"/>
  <c r="Z31" i="40"/>
  <c r="X32" i="40"/>
  <c r="T35" i="40"/>
  <c r="AB35" i="40"/>
  <c r="J53" i="40"/>
  <c r="T14" i="39"/>
  <c r="V42" i="39"/>
  <c r="V64" i="39" s="1"/>
  <c r="V53" i="39"/>
  <c r="K47" i="39"/>
  <c r="K69" i="39" s="1"/>
  <c r="R32" i="39"/>
  <c r="O32" i="39"/>
  <c r="U25" i="39"/>
  <c r="AA32" i="39"/>
  <c r="O31" i="39"/>
  <c r="S14" i="39"/>
  <c r="AA14" i="39"/>
  <c r="W25" i="39"/>
  <c r="S31" i="39"/>
  <c r="AA31" i="39"/>
  <c r="Y32" i="39"/>
  <c r="W54" i="39"/>
  <c r="E43" i="39"/>
  <c r="E65" i="39" s="1"/>
  <c r="W43" i="39"/>
  <c r="W65" i="39" s="1"/>
  <c r="AC44" i="39"/>
  <c r="Y46" i="39"/>
  <c r="Y68" i="39" s="1"/>
  <c r="E42" i="39"/>
  <c r="E64" i="39" s="1"/>
  <c r="T31" i="39"/>
  <c r="AB31" i="39"/>
  <c r="U9" i="39"/>
  <c r="U14" i="39" s="1"/>
  <c r="U31" i="39"/>
  <c r="Z20" i="39"/>
  <c r="Z25" i="39" s="1"/>
  <c r="O21" i="39"/>
  <c r="AC54" i="39"/>
  <c r="V9" i="39"/>
  <c r="V14" i="39" s="1"/>
  <c r="AD21" i="39"/>
  <c r="AA35" i="39"/>
  <c r="AB25" i="39"/>
  <c r="W42" i="39"/>
  <c r="W64" i="39" s="1"/>
  <c r="T32" i="39"/>
  <c r="E46" i="39"/>
  <c r="E68" i="39" s="1"/>
  <c r="T35" i="39"/>
  <c r="AB35" i="39"/>
  <c r="AB65" i="39"/>
  <c r="AC31" i="39"/>
  <c r="X57" i="39"/>
  <c r="X46" i="39"/>
  <c r="X68" i="39" s="1"/>
  <c r="W57" i="39"/>
  <c r="O20" i="39"/>
  <c r="AD24" i="39"/>
  <c r="X14" i="39"/>
  <c r="AC25" i="39"/>
  <c r="O22" i="39"/>
  <c r="O55" i="39" s="1"/>
  <c r="X53" i="39"/>
  <c r="X42" i="39"/>
  <c r="X64" i="39" s="1"/>
  <c r="U35" i="39"/>
  <c r="AC35" i="39"/>
  <c r="Z32" i="39"/>
  <c r="AC9" i="39"/>
  <c r="Y20" i="39"/>
  <c r="Y25" i="39" s="1"/>
  <c r="S32" i="39"/>
  <c r="AB54" i="39"/>
  <c r="S35" i="39"/>
  <c r="R14" i="39"/>
  <c r="Z14" i="39"/>
  <c r="Y14" i="39"/>
  <c r="V25" i="39"/>
  <c r="V54" i="39"/>
  <c r="V43" i="39"/>
  <c r="V65" i="39" s="1"/>
  <c r="O35" i="39"/>
  <c r="U54" i="39"/>
  <c r="Z31" i="39"/>
  <c r="X32" i="39"/>
  <c r="R35" i="39"/>
  <c r="Z35" i="39"/>
  <c r="Y15" i="37"/>
  <c r="AC15" i="37"/>
  <c r="W15" i="37"/>
  <c r="S25" i="37"/>
  <c r="S58" i="37" s="1"/>
  <c r="O25" i="37"/>
  <c r="N57" i="37"/>
  <c r="AD35" i="37"/>
  <c r="U15" i="37"/>
  <c r="AE10" i="37"/>
  <c r="Y21" i="37"/>
  <c r="Y26" i="37" s="1"/>
  <c r="O23" i="37"/>
  <c r="L65" i="37"/>
  <c r="U44" i="37"/>
  <c r="E45" i="37"/>
  <c r="E67" i="37" s="1"/>
  <c r="U34" i="37"/>
  <c r="E56" i="37"/>
  <c r="M45" i="37"/>
  <c r="M67" i="37" s="1"/>
  <c r="AC34" i="37"/>
  <c r="M56" i="37"/>
  <c r="H58" i="37"/>
  <c r="X36" i="37"/>
  <c r="X26" i="37"/>
  <c r="E55" i="37"/>
  <c r="U22" i="37"/>
  <c r="U26" i="37" s="1"/>
  <c r="S24" i="37"/>
  <c r="AE24" i="37" s="1"/>
  <c r="O24" i="37"/>
  <c r="V55" i="37"/>
  <c r="V44" i="37"/>
  <c r="V66" i="37" s="1"/>
  <c r="I47" i="37"/>
  <c r="I69" i="37" s="1"/>
  <c r="Y36" i="37"/>
  <c r="I58" i="37"/>
  <c r="T47" i="37"/>
  <c r="T69" i="37" s="1"/>
  <c r="T58" i="37"/>
  <c r="O13" i="37"/>
  <c r="O15" i="37" s="1"/>
  <c r="Z26" i="37"/>
  <c r="AC22" i="37"/>
  <c r="Z44" i="37"/>
  <c r="Z66" i="37" s="1"/>
  <c r="Z55" i="37"/>
  <c r="G56" i="37"/>
  <c r="E57" i="37"/>
  <c r="U35" i="37"/>
  <c r="E46" i="37"/>
  <c r="E68" i="37" s="1"/>
  <c r="AC35" i="37"/>
  <c r="F65" i="37"/>
  <c r="M46" i="37"/>
  <c r="M68" i="37" s="1"/>
  <c r="G47" i="37"/>
  <c r="G69" i="37" s="1"/>
  <c r="K55" i="37"/>
  <c r="K44" i="37"/>
  <c r="K66" i="37" s="1"/>
  <c r="AA33" i="37"/>
  <c r="V35" i="37"/>
  <c r="F46" i="37"/>
  <c r="F68" i="37" s="1"/>
  <c r="F57" i="37"/>
  <c r="T43" i="37"/>
  <c r="H56" i="37"/>
  <c r="S54" i="37"/>
  <c r="K69" i="37"/>
  <c r="N46" i="37"/>
  <c r="AB21" i="37"/>
  <c r="AB26" i="37" s="1"/>
  <c r="AB25" i="37"/>
  <c r="L58" i="37"/>
  <c r="G57" i="37"/>
  <c r="G46" i="37"/>
  <c r="G68" i="37" s="1"/>
  <c r="W35" i="37"/>
  <c r="AA15" i="37"/>
  <c r="T57" i="37"/>
  <c r="T68" i="37"/>
  <c r="S34" i="37"/>
  <c r="O34" i="37"/>
  <c r="S47" i="37"/>
  <c r="K58" i="37"/>
  <c r="AB10" i="37"/>
  <c r="AB15" i="37" s="1"/>
  <c r="O22" i="37"/>
  <c r="S33" i="37"/>
  <c r="O33" i="37"/>
  <c r="AC21" i="37"/>
  <c r="H54" i="37"/>
  <c r="H43" i="37"/>
  <c r="X32" i="37"/>
  <c r="O35" i="37"/>
  <c r="L69" i="37"/>
  <c r="I43" i="37"/>
  <c r="Y32" i="37"/>
  <c r="I54" i="37"/>
  <c r="AD11" i="37"/>
  <c r="W26" i="37"/>
  <c r="AA34" i="37"/>
  <c r="T21" i="37"/>
  <c r="T54" i="37" s="1"/>
  <c r="AA22" i="37"/>
  <c r="O32" i="37"/>
  <c r="K43" i="37"/>
  <c r="AA32" i="37"/>
  <c r="T34" i="37"/>
  <c r="L56" i="37"/>
  <c r="L45" i="37"/>
  <c r="L67" i="37" s="1"/>
  <c r="AB34" i="37"/>
  <c r="O36" i="37"/>
  <c r="S43" i="37"/>
  <c r="Y44" i="37"/>
  <c r="Y66" i="37" s="1"/>
  <c r="L54" i="37"/>
  <c r="J55" i="37"/>
  <c r="K56" i="37"/>
  <c r="AD33" i="37"/>
  <c r="S35" i="37"/>
  <c r="K46" i="37"/>
  <c r="K68" i="37" s="1"/>
  <c r="AA35" i="37"/>
  <c r="K57" i="37"/>
  <c r="E58" i="37"/>
  <c r="E47" i="37"/>
  <c r="E69" i="37" s="1"/>
  <c r="U36" i="37"/>
  <c r="M58" i="37"/>
  <c r="M47" i="37"/>
  <c r="M69" i="37" s="1"/>
  <c r="AC36" i="37"/>
  <c r="E54" i="37"/>
  <c r="E43" i="37"/>
  <c r="U32" i="37"/>
  <c r="M54" i="37"/>
  <c r="M43" i="37"/>
  <c r="AC32" i="37"/>
  <c r="F55" i="37"/>
  <c r="N55" i="37"/>
  <c r="G44" i="37"/>
  <c r="G66" i="37" s="1"/>
  <c r="W33" i="37"/>
  <c r="G55" i="37"/>
  <c r="I56" i="37"/>
  <c r="I45" i="37"/>
  <c r="I67" i="37" s="1"/>
  <c r="Y34" i="37"/>
  <c r="J57" i="37"/>
  <c r="F44" i="37"/>
  <c r="F66" i="37" s="1"/>
  <c r="V65" i="40" l="1"/>
  <c r="O54" i="39"/>
  <c r="O57" i="39"/>
  <c r="O53" i="39"/>
  <c r="U48" i="41"/>
  <c r="W55" i="41"/>
  <c r="V55" i="41"/>
  <c r="Y57" i="41"/>
  <c r="U66" i="41"/>
  <c r="Z57" i="41"/>
  <c r="F48" i="41"/>
  <c r="F70" i="41" s="1"/>
  <c r="F66" i="41"/>
  <c r="U55" i="41"/>
  <c r="AA57" i="41"/>
  <c r="X57" i="41"/>
  <c r="G59" i="41"/>
  <c r="E59" i="41"/>
  <c r="U26" i="41"/>
  <c r="U54" i="41"/>
  <c r="U65" i="41"/>
  <c r="AE22" i="41"/>
  <c r="S66" i="41"/>
  <c r="S55" i="41"/>
  <c r="S54" i="41"/>
  <c r="S65" i="41"/>
  <c r="AD35" i="39"/>
  <c r="AD57" i="39" s="1"/>
  <c r="T55" i="41"/>
  <c r="T26" i="41"/>
  <c r="T54" i="41"/>
  <c r="T65" i="41"/>
  <c r="O36" i="39"/>
  <c r="S26" i="37"/>
  <c r="Z69" i="37"/>
  <c r="V58" i="37"/>
  <c r="W54" i="37"/>
  <c r="AD54" i="37"/>
  <c r="J58" i="39"/>
  <c r="I58" i="39"/>
  <c r="W54" i="40"/>
  <c r="G58" i="39"/>
  <c r="W36" i="39"/>
  <c r="W58" i="39" s="1"/>
  <c r="M58" i="39"/>
  <c r="V36" i="39"/>
  <c r="V58" i="39" s="1"/>
  <c r="N58" i="39"/>
  <c r="H58" i="39"/>
  <c r="F58" i="39"/>
  <c r="L58" i="39"/>
  <c r="O14" i="39"/>
  <c r="AD20" i="40"/>
  <c r="X44" i="39"/>
  <c r="X66" i="39"/>
  <c r="AC66" i="39"/>
  <c r="O66" i="39"/>
  <c r="W44" i="39"/>
  <c r="W66" i="39"/>
  <c r="U37" i="41"/>
  <c r="AC37" i="41"/>
  <c r="AC59" i="41" s="1"/>
  <c r="Z46" i="37"/>
  <c r="Z68" i="37" s="1"/>
  <c r="Y44" i="39"/>
  <c r="Y66" i="39"/>
  <c r="Y36" i="39"/>
  <c r="Y47" i="39" s="1"/>
  <c r="Y69" i="39" s="1"/>
  <c r="Y53" i="39"/>
  <c r="W53" i="40"/>
  <c r="Y57" i="40"/>
  <c r="AB54" i="40"/>
  <c r="M48" i="41"/>
  <c r="M70" i="41" s="1"/>
  <c r="F59" i="37"/>
  <c r="Z45" i="37"/>
  <c r="Z67" i="37" s="1"/>
  <c r="L48" i="41"/>
  <c r="L70" i="41" s="1"/>
  <c r="G48" i="41"/>
  <c r="G70" i="41" s="1"/>
  <c r="W56" i="37"/>
  <c r="K59" i="37"/>
  <c r="M58" i="40"/>
  <c r="N58" i="40"/>
  <c r="O54" i="37"/>
  <c r="J58" i="40"/>
  <c r="AD67" i="37"/>
  <c r="N59" i="37"/>
  <c r="AC43" i="40"/>
  <c r="AC65" i="40" s="1"/>
  <c r="AE23" i="37"/>
  <c r="O43" i="37"/>
  <c r="O65" i="37" s="1"/>
  <c r="Z57" i="40"/>
  <c r="AD26" i="37"/>
  <c r="Z37" i="37"/>
  <c r="Z59" i="37" s="1"/>
  <c r="V43" i="37"/>
  <c r="V65" i="37" s="1"/>
  <c r="J69" i="40"/>
  <c r="Y53" i="40"/>
  <c r="U43" i="40"/>
  <c r="U65" i="40" s="1"/>
  <c r="E69" i="40"/>
  <c r="AD56" i="37"/>
  <c r="AC55" i="37"/>
  <c r="I58" i="40"/>
  <c r="O44" i="41"/>
  <c r="O66" i="41" s="1"/>
  <c r="J48" i="41"/>
  <c r="J70" i="41" s="1"/>
  <c r="O43" i="41"/>
  <c r="O65" i="41" s="1"/>
  <c r="K48" i="41"/>
  <c r="K70" i="41" s="1"/>
  <c r="E48" i="41"/>
  <c r="E70" i="41" s="1"/>
  <c r="L59" i="41"/>
  <c r="O26" i="41"/>
  <c r="O55" i="41"/>
  <c r="AD21" i="40"/>
  <c r="J48" i="37"/>
  <c r="J70" i="37" s="1"/>
  <c r="V25" i="40"/>
  <c r="M59" i="37"/>
  <c r="AA58" i="37"/>
  <c r="I59" i="37"/>
  <c r="X53" i="40"/>
  <c r="D58" i="40"/>
  <c r="T43" i="40"/>
  <c r="T65" i="40" s="1"/>
  <c r="S57" i="40"/>
  <c r="AB58" i="37"/>
  <c r="X56" i="37"/>
  <c r="Z58" i="37"/>
  <c r="AE36" i="37"/>
  <c r="E58" i="40"/>
  <c r="Z43" i="37"/>
  <c r="Z54" i="37"/>
  <c r="V54" i="40"/>
  <c r="V67" i="37"/>
  <c r="O57" i="37"/>
  <c r="AA57" i="40"/>
  <c r="O54" i="41"/>
  <c r="U66" i="37"/>
  <c r="V53" i="40"/>
  <c r="V42" i="40"/>
  <c r="V64" i="40" s="1"/>
  <c r="U55" i="37"/>
  <c r="I69" i="40"/>
  <c r="W36" i="40"/>
  <c r="W47" i="40" s="1"/>
  <c r="W69" i="40" s="1"/>
  <c r="J59" i="37"/>
  <c r="V26" i="37"/>
  <c r="AD35" i="40"/>
  <c r="AD57" i="40" s="1"/>
  <c r="F58" i="40"/>
  <c r="N69" i="40"/>
  <c r="AB57" i="37"/>
  <c r="AB46" i="37"/>
  <c r="AB68" i="37" s="1"/>
  <c r="V36" i="40"/>
  <c r="AC14" i="40"/>
  <c r="T55" i="37"/>
  <c r="AE22" i="37"/>
  <c r="D69" i="40"/>
  <c r="O54" i="40"/>
  <c r="O46" i="40"/>
  <c r="O68" i="40" s="1"/>
  <c r="O58" i="37"/>
  <c r="AD15" i="37"/>
  <c r="AE15" i="37" s="1"/>
  <c r="T37" i="37"/>
  <c r="Y57" i="37"/>
  <c r="Y46" i="37"/>
  <c r="Y68" i="37" s="1"/>
  <c r="L59" i="37"/>
  <c r="AB54" i="37"/>
  <c r="G59" i="37"/>
  <c r="AD47" i="37"/>
  <c r="AD69" i="37" s="1"/>
  <c r="X36" i="40"/>
  <c r="X47" i="40" s="1"/>
  <c r="X69" i="40" s="1"/>
  <c r="W58" i="37"/>
  <c r="AD44" i="41"/>
  <c r="AD66" i="41" s="1"/>
  <c r="AD55" i="41"/>
  <c r="AB26" i="41"/>
  <c r="AB54" i="41"/>
  <c r="N48" i="41"/>
  <c r="N70" i="41" s="1"/>
  <c r="V37" i="41"/>
  <c r="V59" i="41" s="1"/>
  <c r="V43" i="41"/>
  <c r="H48" i="41"/>
  <c r="H70" i="41" s="1"/>
  <c r="H65" i="41"/>
  <c r="AE33" i="41"/>
  <c r="AB55" i="41"/>
  <c r="AB44" i="41"/>
  <c r="AB66" i="41" s="1"/>
  <c r="O37" i="41"/>
  <c r="S26" i="41"/>
  <c r="AE21" i="41"/>
  <c r="AB65" i="41"/>
  <c r="AA65" i="41"/>
  <c r="AA48" i="41"/>
  <c r="AA70" i="41" s="1"/>
  <c r="I48" i="41"/>
  <c r="I70" i="41" s="1"/>
  <c r="I65" i="41"/>
  <c r="AE32" i="41"/>
  <c r="S46" i="41"/>
  <c r="AE35" i="41"/>
  <c r="AE57" i="41" s="1"/>
  <c r="W37" i="41"/>
  <c r="W59" i="41" s="1"/>
  <c r="W43" i="41"/>
  <c r="X54" i="41"/>
  <c r="X43" i="41"/>
  <c r="X37" i="41"/>
  <c r="X59" i="41" s="1"/>
  <c r="T37" i="41"/>
  <c r="AC65" i="41"/>
  <c r="AD37" i="41"/>
  <c r="AD59" i="41" s="1"/>
  <c r="AD54" i="41"/>
  <c r="AD43" i="41"/>
  <c r="AC54" i="41"/>
  <c r="AC55" i="41"/>
  <c r="AC44" i="41"/>
  <c r="O46" i="41"/>
  <c r="O68" i="41" s="1"/>
  <c r="T48" i="41"/>
  <c r="Z37" i="41"/>
  <c r="Z59" i="41" s="1"/>
  <c r="K59" i="41"/>
  <c r="O15" i="41"/>
  <c r="AB37" i="41"/>
  <c r="AA37" i="41"/>
  <c r="AA59" i="41" s="1"/>
  <c r="Y54" i="41"/>
  <c r="Y43" i="41"/>
  <c r="Y37" i="41"/>
  <c r="Y59" i="41" s="1"/>
  <c r="S37" i="41"/>
  <c r="O57" i="41"/>
  <c r="Y43" i="40"/>
  <c r="Y65" i="40" s="1"/>
  <c r="Y54" i="40"/>
  <c r="X57" i="40"/>
  <c r="X46" i="40"/>
  <c r="X68" i="40" s="1"/>
  <c r="O57" i="40"/>
  <c r="H47" i="40"/>
  <c r="H69" i="40" s="1"/>
  <c r="H58" i="40"/>
  <c r="K58" i="40"/>
  <c r="K47" i="40"/>
  <c r="K69" i="40" s="1"/>
  <c r="AC53" i="40"/>
  <c r="AC36" i="40"/>
  <c r="AC42" i="40"/>
  <c r="AC64" i="40" s="1"/>
  <c r="O42" i="40"/>
  <c r="O36" i="40"/>
  <c r="O53" i="40"/>
  <c r="AC46" i="40"/>
  <c r="AC68" i="40" s="1"/>
  <c r="AC57" i="40"/>
  <c r="AB46" i="40"/>
  <c r="AB68" i="40" s="1"/>
  <c r="AB57" i="40"/>
  <c r="AB36" i="40"/>
  <c r="AB53" i="40"/>
  <c r="AB42" i="40"/>
  <c r="AB64" i="40" s="1"/>
  <c r="Z54" i="40"/>
  <c r="Z43" i="40"/>
  <c r="Z65" i="40" s="1"/>
  <c r="AA54" i="40"/>
  <c r="AA43" i="40"/>
  <c r="AA65" i="40" s="1"/>
  <c r="F69" i="40"/>
  <c r="Z36" i="40"/>
  <c r="Z42" i="40"/>
  <c r="Z64" i="40" s="1"/>
  <c r="Z53" i="40"/>
  <c r="G47" i="40"/>
  <c r="G69" i="40" s="1"/>
  <c r="G58" i="40"/>
  <c r="O43" i="40"/>
  <c r="O65" i="40" s="1"/>
  <c r="T36" i="40"/>
  <c r="T53" i="40"/>
  <c r="T42" i="40"/>
  <c r="T64" i="40" s="1"/>
  <c r="V57" i="40"/>
  <c r="V46" i="40"/>
  <c r="V68" i="40" s="1"/>
  <c r="R25" i="40"/>
  <c r="U53" i="40"/>
  <c r="U36" i="40"/>
  <c r="U42" i="40"/>
  <c r="U64" i="40" s="1"/>
  <c r="M69" i="40"/>
  <c r="U57" i="40"/>
  <c r="U46" i="40"/>
  <c r="U68" i="40" s="1"/>
  <c r="S36" i="40"/>
  <c r="S42" i="40"/>
  <c r="S64" i="40" s="1"/>
  <c r="S53" i="40"/>
  <c r="Y36" i="40"/>
  <c r="R68" i="40"/>
  <c r="R36" i="40"/>
  <c r="R42" i="40"/>
  <c r="R53" i="40"/>
  <c r="AD31" i="40"/>
  <c r="S54" i="40"/>
  <c r="S43" i="40"/>
  <c r="S65" i="40" s="1"/>
  <c r="AA36" i="40"/>
  <c r="AA42" i="40"/>
  <c r="AA64" i="40" s="1"/>
  <c r="AA53" i="40"/>
  <c r="W57" i="40"/>
  <c r="W46" i="40"/>
  <c r="W68" i="40" s="1"/>
  <c r="O25" i="40"/>
  <c r="L47" i="40"/>
  <c r="L69" i="40" s="1"/>
  <c r="T46" i="40"/>
  <c r="T68" i="40" s="1"/>
  <c r="T57" i="40"/>
  <c r="X43" i="40"/>
  <c r="X65" i="40" s="1"/>
  <c r="X54" i="40"/>
  <c r="R57" i="40"/>
  <c r="R54" i="40"/>
  <c r="AD32" i="40"/>
  <c r="R43" i="40"/>
  <c r="X54" i="39"/>
  <c r="X43" i="39"/>
  <c r="X65" i="39" s="1"/>
  <c r="L47" i="39"/>
  <c r="L69" i="39" s="1"/>
  <c r="Z53" i="39"/>
  <c r="Z36" i="39"/>
  <c r="Z42" i="39"/>
  <c r="Z64" i="39" s="1"/>
  <c r="S43" i="39"/>
  <c r="S65" i="39" s="1"/>
  <c r="S54" i="39"/>
  <c r="S53" i="39"/>
  <c r="S36" i="39"/>
  <c r="S42" i="39"/>
  <c r="S64" i="39" s="1"/>
  <c r="H47" i="39"/>
  <c r="H69" i="39" s="1"/>
  <c r="S57" i="39"/>
  <c r="S46" i="39"/>
  <c r="O25" i="39"/>
  <c r="AB57" i="39"/>
  <c r="AB46" i="39"/>
  <c r="AB68" i="39" s="1"/>
  <c r="AA57" i="39"/>
  <c r="AA46" i="39"/>
  <c r="AA68" i="39" s="1"/>
  <c r="U42" i="39"/>
  <c r="U64" i="39" s="1"/>
  <c r="U53" i="39"/>
  <c r="U36" i="39"/>
  <c r="AB42" i="39"/>
  <c r="AB64" i="39" s="1"/>
  <c r="AB53" i="39"/>
  <c r="AB36" i="39"/>
  <c r="AA53" i="39"/>
  <c r="AA36" i="39"/>
  <c r="AA42" i="39"/>
  <c r="AA64" i="39" s="1"/>
  <c r="Z43" i="39"/>
  <c r="Z65" i="39" s="1"/>
  <c r="Z54" i="39"/>
  <c r="E58" i="39"/>
  <c r="E47" i="39"/>
  <c r="E69" i="39" s="1"/>
  <c r="T57" i="39"/>
  <c r="T46" i="39"/>
  <c r="T68" i="39" s="1"/>
  <c r="F47" i="39"/>
  <c r="F69" i="39" s="1"/>
  <c r="R57" i="39"/>
  <c r="R46" i="39"/>
  <c r="AD20" i="39"/>
  <c r="R25" i="39"/>
  <c r="AD25" i="39" s="1"/>
  <c r="O46" i="39"/>
  <c r="O68" i="39" s="1"/>
  <c r="G47" i="39"/>
  <c r="G69" i="39" s="1"/>
  <c r="O43" i="39"/>
  <c r="O65" i="39" s="1"/>
  <c r="N47" i="39"/>
  <c r="N69" i="39" s="1"/>
  <c r="J47" i="39"/>
  <c r="J69" i="39" s="1"/>
  <c r="R53" i="39"/>
  <c r="R36" i="39"/>
  <c r="R42" i="39"/>
  <c r="AD31" i="39"/>
  <c r="Z57" i="39"/>
  <c r="Z46" i="39"/>
  <c r="Z68" i="39" s="1"/>
  <c r="I47" i="39"/>
  <c r="I69" i="39" s="1"/>
  <c r="X36" i="39"/>
  <c r="T43" i="39"/>
  <c r="T65" i="39" s="1"/>
  <c r="T54" i="39"/>
  <c r="M47" i="39"/>
  <c r="M69" i="39" s="1"/>
  <c r="Y54" i="39"/>
  <c r="Y43" i="39"/>
  <c r="Y65" i="39" s="1"/>
  <c r="Y64" i="39"/>
  <c r="U46" i="39"/>
  <c r="U68" i="39" s="1"/>
  <c r="U57" i="39"/>
  <c r="T42" i="39"/>
  <c r="T64" i="39" s="1"/>
  <c r="T53" i="39"/>
  <c r="T36" i="39"/>
  <c r="R43" i="39"/>
  <c r="R54" i="39"/>
  <c r="AD32" i="39"/>
  <c r="AD54" i="39" s="1"/>
  <c r="AC14" i="39"/>
  <c r="AD9" i="39"/>
  <c r="AD14" i="39" s="1"/>
  <c r="AC46" i="39"/>
  <c r="AC68" i="39" s="1"/>
  <c r="AC57" i="39"/>
  <c r="AC42" i="39"/>
  <c r="AC64" i="39" s="1"/>
  <c r="AC36" i="39"/>
  <c r="AC53" i="39"/>
  <c r="AA43" i="39"/>
  <c r="AA65" i="39" s="1"/>
  <c r="AA54" i="39"/>
  <c r="O42" i="39"/>
  <c r="AE35" i="37"/>
  <c r="AE57" i="37" s="1"/>
  <c r="S57" i="37"/>
  <c r="S46" i="37"/>
  <c r="O26" i="37"/>
  <c r="AE34" i="37"/>
  <c r="S56" i="37"/>
  <c r="S45" i="37"/>
  <c r="N68" i="37"/>
  <c r="N48" i="37"/>
  <c r="N70" i="37" s="1"/>
  <c r="U57" i="37"/>
  <c r="U46" i="37"/>
  <c r="U68" i="37" s="1"/>
  <c r="AA26" i="37"/>
  <c r="AC37" i="37"/>
  <c r="AC54" i="37"/>
  <c r="AC43" i="37"/>
  <c r="U58" i="37"/>
  <c r="U47" i="37"/>
  <c r="U69" i="37" s="1"/>
  <c r="O46" i="37"/>
  <c r="O68" i="37" s="1"/>
  <c r="S65" i="37"/>
  <c r="T56" i="37"/>
  <c r="T45" i="37"/>
  <c r="T67" i="37" s="1"/>
  <c r="AA45" i="37"/>
  <c r="AA67" i="37" s="1"/>
  <c r="AA56" i="37"/>
  <c r="AB69" i="37"/>
  <c r="W57" i="37"/>
  <c r="W46" i="37"/>
  <c r="W68" i="37" s="1"/>
  <c r="X58" i="37"/>
  <c r="X47" i="37"/>
  <c r="X69" i="37" s="1"/>
  <c r="U56" i="37"/>
  <c r="U45" i="37"/>
  <c r="U67" i="37" s="1"/>
  <c r="M65" i="37"/>
  <c r="M48" i="37"/>
  <c r="M70" i="37" s="1"/>
  <c r="AD55" i="37"/>
  <c r="AD44" i="37"/>
  <c r="AC26" i="37"/>
  <c r="O55" i="37"/>
  <c r="AC66" i="37"/>
  <c r="V46" i="37"/>
  <c r="V68" i="37" s="1"/>
  <c r="V57" i="37"/>
  <c r="V37" i="37"/>
  <c r="Y47" i="37"/>
  <c r="Y69" i="37" s="1"/>
  <c r="Y58" i="37"/>
  <c r="AA55" i="37"/>
  <c r="AA44" i="37"/>
  <c r="AA66" i="37" s="1"/>
  <c r="U54" i="37"/>
  <c r="U37" i="37"/>
  <c r="U59" i="37" s="1"/>
  <c r="U43" i="37"/>
  <c r="X54" i="37"/>
  <c r="X43" i="37"/>
  <c r="X37" i="37"/>
  <c r="X59" i="37" s="1"/>
  <c r="S69" i="37"/>
  <c r="E65" i="37"/>
  <c r="E48" i="37"/>
  <c r="E70" i="37" s="1"/>
  <c r="W55" i="37"/>
  <c r="W44" i="37"/>
  <c r="W66" i="37" s="1"/>
  <c r="AE33" i="37"/>
  <c r="S44" i="37"/>
  <c r="S55" i="37"/>
  <c r="O44" i="37"/>
  <c r="O66" i="37" s="1"/>
  <c r="F48" i="37"/>
  <c r="F70" i="37" s="1"/>
  <c r="AE32" i="37"/>
  <c r="H48" i="37"/>
  <c r="H70" i="37" s="1"/>
  <c r="H65" i="37"/>
  <c r="Y43" i="37"/>
  <c r="Y37" i="37"/>
  <c r="Y59" i="37" s="1"/>
  <c r="Y54" i="37"/>
  <c r="AC57" i="37"/>
  <c r="AC46" i="37"/>
  <c r="AC68" i="37" s="1"/>
  <c r="W65" i="37"/>
  <c r="S37" i="37"/>
  <c r="AB65" i="37"/>
  <c r="AA37" i="37"/>
  <c r="AA54" i="37"/>
  <c r="AA43" i="37"/>
  <c r="W37" i="37"/>
  <c r="W59" i="37" s="1"/>
  <c r="AD46" i="37"/>
  <c r="AD68" i="37" s="1"/>
  <c r="AD57" i="37"/>
  <c r="AA46" i="37"/>
  <c r="AA68" i="37" s="1"/>
  <c r="AA57" i="37"/>
  <c r="K48" i="37"/>
  <c r="K70" i="37" s="1"/>
  <c r="K65" i="37"/>
  <c r="AE21" i="37"/>
  <c r="T26" i="37"/>
  <c r="E59" i="37"/>
  <c r="AC58" i="37"/>
  <c r="AC47" i="37"/>
  <c r="AC69" i="37" s="1"/>
  <c r="AB56" i="37"/>
  <c r="AB45" i="37"/>
  <c r="AB67" i="37" s="1"/>
  <c r="O47" i="37"/>
  <c r="O69" i="37" s="1"/>
  <c r="O45" i="37"/>
  <c r="O67" i="37" s="1"/>
  <c r="T65" i="37"/>
  <c r="AC56" i="37"/>
  <c r="AC45" i="37"/>
  <c r="AC67" i="37" s="1"/>
  <c r="Y45" i="37"/>
  <c r="Y67" i="37" s="1"/>
  <c r="Y56" i="37"/>
  <c r="AB37" i="37"/>
  <c r="AB59" i="37" s="1"/>
  <c r="O37" i="37"/>
  <c r="L48" i="37"/>
  <c r="L70" i="37" s="1"/>
  <c r="I65" i="37"/>
  <c r="I48" i="37"/>
  <c r="I70" i="37" s="1"/>
  <c r="H59" i="37"/>
  <c r="O56" i="37"/>
  <c r="G48" i="37"/>
  <c r="G70" i="37" s="1"/>
  <c r="AD37" i="37"/>
  <c r="AE25" i="37"/>
  <c r="Z48" i="41" l="1"/>
  <c r="Z70" i="41" s="1"/>
  <c r="W48" i="41"/>
  <c r="W70" i="41" s="1"/>
  <c r="W65" i="41"/>
  <c r="AE46" i="41"/>
  <c r="AE68" i="41" s="1"/>
  <c r="S68" i="41"/>
  <c r="V48" i="41"/>
  <c r="V70" i="41" s="1"/>
  <c r="V65" i="41"/>
  <c r="U70" i="41"/>
  <c r="U59" i="41"/>
  <c r="AE55" i="41"/>
  <c r="AB59" i="41"/>
  <c r="S59" i="41"/>
  <c r="AD44" i="39"/>
  <c r="AD66" i="39" s="1"/>
  <c r="T70" i="41"/>
  <c r="T59" i="41"/>
  <c r="S68" i="39"/>
  <c r="AD46" i="39"/>
  <c r="AD68" i="39" s="1"/>
  <c r="W47" i="39"/>
  <c r="W69" i="39" s="1"/>
  <c r="V47" i="39"/>
  <c r="V69" i="39" s="1"/>
  <c r="AE56" i="37"/>
  <c r="Y58" i="39"/>
  <c r="O58" i="39"/>
  <c r="Z48" i="37"/>
  <c r="Z70" i="37" s="1"/>
  <c r="AD59" i="37"/>
  <c r="Z65" i="37"/>
  <c r="AE55" i="37"/>
  <c r="AE43" i="41"/>
  <c r="AE65" i="41" s="1"/>
  <c r="O59" i="37"/>
  <c r="AD54" i="40"/>
  <c r="AD25" i="40"/>
  <c r="V58" i="40"/>
  <c r="AB48" i="41"/>
  <c r="AB70" i="41" s="1"/>
  <c r="O59" i="41"/>
  <c r="AE26" i="37"/>
  <c r="V59" i="37"/>
  <c r="AE58" i="37"/>
  <c r="T48" i="37"/>
  <c r="T70" i="37" s="1"/>
  <c r="S48" i="37"/>
  <c r="S70" i="37" s="1"/>
  <c r="AB48" i="37"/>
  <c r="AB70" i="37" s="1"/>
  <c r="X58" i="40"/>
  <c r="W48" i="37"/>
  <c r="W70" i="37" s="1"/>
  <c r="V48" i="37"/>
  <c r="V70" i="37" s="1"/>
  <c r="W58" i="40"/>
  <c r="V47" i="40"/>
  <c r="V69" i="40" s="1"/>
  <c r="AE54" i="41"/>
  <c r="AE26" i="41"/>
  <c r="AE37" i="41"/>
  <c r="AD65" i="41"/>
  <c r="AD48" i="41"/>
  <c r="AD70" i="41" s="1"/>
  <c r="Y48" i="41"/>
  <c r="Y70" i="41" s="1"/>
  <c r="Y65" i="41"/>
  <c r="AE44" i="41"/>
  <c r="AE66" i="41" s="1"/>
  <c r="O48" i="41"/>
  <c r="O70" i="41" s="1"/>
  <c r="X48" i="41"/>
  <c r="X70" i="41" s="1"/>
  <c r="X65" i="41"/>
  <c r="AC66" i="41"/>
  <c r="AC48" i="41"/>
  <c r="AC70" i="41" s="1"/>
  <c r="S48" i="41"/>
  <c r="S70" i="41" s="1"/>
  <c r="T58" i="40"/>
  <c r="T47" i="40"/>
  <c r="T69" i="40" s="1"/>
  <c r="AC58" i="40"/>
  <c r="AC47" i="40"/>
  <c r="AC69" i="40" s="1"/>
  <c r="AD53" i="40"/>
  <c r="AD36" i="40"/>
  <c r="AD43" i="40"/>
  <c r="AD65" i="40" s="1"/>
  <c r="R65" i="40"/>
  <c r="Y47" i="40"/>
  <c r="Y69" i="40" s="1"/>
  <c r="Y58" i="40"/>
  <c r="U58" i="40"/>
  <c r="U47" i="40"/>
  <c r="U69" i="40" s="1"/>
  <c r="Z47" i="40"/>
  <c r="Z69" i="40" s="1"/>
  <c r="Z58" i="40"/>
  <c r="AB58" i="40"/>
  <c r="AB47" i="40"/>
  <c r="AB69" i="40" s="1"/>
  <c r="R47" i="40"/>
  <c r="R69" i="40" s="1"/>
  <c r="R58" i="40"/>
  <c r="S47" i="40"/>
  <c r="S69" i="40" s="1"/>
  <c r="S58" i="40"/>
  <c r="R64" i="40"/>
  <c r="AD42" i="40"/>
  <c r="AD46" i="40"/>
  <c r="AD68" i="40" s="1"/>
  <c r="O58" i="40"/>
  <c r="AA58" i="40"/>
  <c r="AA47" i="40"/>
  <c r="AA69" i="40" s="1"/>
  <c r="O47" i="40"/>
  <c r="O69" i="40" s="1"/>
  <c r="O64" i="40"/>
  <c r="X58" i="39"/>
  <c r="X47" i="39"/>
  <c r="X69" i="39" s="1"/>
  <c r="AB47" i="39"/>
  <c r="AB69" i="39" s="1"/>
  <c r="AB58" i="39"/>
  <c r="R65" i="39"/>
  <c r="AD43" i="39"/>
  <c r="AD65" i="39" s="1"/>
  <c r="AD53" i="39"/>
  <c r="AD36" i="39"/>
  <c r="AD37" i="39" s="1"/>
  <c r="AE37" i="39" s="1"/>
  <c r="Z58" i="39"/>
  <c r="Z47" i="39"/>
  <c r="Z69" i="39" s="1"/>
  <c r="T47" i="39"/>
  <c r="T69" i="39" s="1"/>
  <c r="T58" i="39"/>
  <c r="AC47" i="39"/>
  <c r="AC69" i="39" s="1"/>
  <c r="AC58" i="39"/>
  <c r="AD42" i="39"/>
  <c r="R64" i="39"/>
  <c r="O47" i="39"/>
  <c r="O69" i="39" s="1"/>
  <c r="O64" i="39"/>
  <c r="R47" i="39"/>
  <c r="R69" i="39" s="1"/>
  <c r="R58" i="39"/>
  <c r="U47" i="39"/>
  <c r="U69" i="39" s="1"/>
  <c r="U58" i="39"/>
  <c r="R68" i="39"/>
  <c r="S47" i="39"/>
  <c r="S69" i="39" s="1"/>
  <c r="S58" i="39"/>
  <c r="AA47" i="39"/>
  <c r="AA69" i="39" s="1"/>
  <c r="AA58" i="39"/>
  <c r="X65" i="37"/>
  <c r="X48" i="37"/>
  <c r="X70" i="37" s="1"/>
  <c r="AC48" i="37"/>
  <c r="AC70" i="37" s="1"/>
  <c r="AC65" i="37"/>
  <c r="T59" i="37"/>
  <c r="AD66" i="37"/>
  <c r="AD48" i="37"/>
  <c r="AD70" i="37" s="1"/>
  <c r="AE43" i="37"/>
  <c r="AE65" i="37" s="1"/>
  <c r="S67" i="37"/>
  <c r="AE45" i="37"/>
  <c r="AE67" i="37" s="1"/>
  <c r="O48" i="37"/>
  <c r="O70" i="37" s="1"/>
  <c r="U48" i="37"/>
  <c r="U70" i="37" s="1"/>
  <c r="U65" i="37"/>
  <c r="AC59" i="37"/>
  <c r="Y65" i="37"/>
  <c r="Y48" i="37"/>
  <c r="Y70" i="37" s="1"/>
  <c r="AE37" i="37"/>
  <c r="S59" i="37"/>
  <c r="AA65" i="37"/>
  <c r="AA48" i="37"/>
  <c r="AA70" i="37" s="1"/>
  <c r="S66" i="37"/>
  <c r="AE44" i="37"/>
  <c r="AE66" i="37" s="1"/>
  <c r="AE46" i="37"/>
  <c r="AE68" i="37" s="1"/>
  <c r="S68" i="37"/>
  <c r="AE47" i="37"/>
  <c r="AE69" i="37" s="1"/>
  <c r="AA59" i="37"/>
  <c r="AE54" i="37"/>
  <c r="AE59" i="37" l="1"/>
  <c r="AE59" i="41"/>
  <c r="AE60" i="41" s="1"/>
  <c r="AE38" i="41"/>
  <c r="AE48" i="41"/>
  <c r="AD58" i="40"/>
  <c r="AD59" i="40" s="1"/>
  <c r="AD37" i="40"/>
  <c r="AE37" i="40" s="1"/>
  <c r="AD64" i="40"/>
  <c r="AD47" i="40"/>
  <c r="AD58" i="39"/>
  <c r="AD59" i="39" s="1"/>
  <c r="AD64" i="39"/>
  <c r="AD47" i="39"/>
  <c r="AE48" i="37"/>
  <c r="AE70" i="37" s="1"/>
  <c r="AE49" i="41" l="1"/>
  <c r="AF49" i="41" s="1"/>
  <c r="AE70" i="41"/>
  <c r="AE71" i="41" s="1"/>
  <c r="AD48" i="40"/>
  <c r="AD69" i="40"/>
  <c r="AD70" i="40" s="1"/>
  <c r="AD69" i="39"/>
  <c r="AD70" i="39" s="1"/>
  <c r="AD48" i="39"/>
  <c r="K56" i="30" l="1"/>
  <c r="F57" i="30"/>
  <c r="F47" i="29"/>
  <c r="F58" i="29"/>
  <c r="M58" i="29"/>
  <c r="M47" i="29"/>
  <c r="I54" i="29"/>
  <c r="I43" i="29"/>
  <c r="F57" i="29"/>
  <c r="F46" i="29"/>
  <c r="C44" i="29"/>
  <c r="C55" i="29"/>
  <c r="G47" i="29"/>
  <c r="G58" i="29"/>
  <c r="M45" i="29"/>
  <c r="M56" i="29"/>
  <c r="E45" i="29"/>
  <c r="E56" i="29"/>
  <c r="H44" i="29"/>
  <c r="H55" i="29"/>
  <c r="K43" i="29"/>
  <c r="K54" i="29"/>
  <c r="L45" i="29"/>
  <c r="L56" i="29"/>
  <c r="H57" i="29"/>
  <c r="H46" i="29"/>
  <c r="F55" i="29"/>
  <c r="F44" i="29"/>
  <c r="G57" i="29"/>
  <c r="G46" i="29"/>
  <c r="H54" i="29"/>
  <c r="H43" i="29"/>
  <c r="N57" i="29"/>
  <c r="N46" i="29"/>
  <c r="I56" i="29"/>
  <c r="I45" i="29"/>
  <c r="D55" i="29"/>
  <c r="D44" i="29"/>
  <c r="C58" i="29"/>
  <c r="C47" i="29"/>
  <c r="M57" i="29"/>
  <c r="M46" i="29"/>
  <c r="E57" i="29"/>
  <c r="E46" i="29"/>
  <c r="H56" i="29"/>
  <c r="H45" i="29"/>
  <c r="K55" i="29"/>
  <c r="K44" i="29"/>
  <c r="N54" i="29"/>
  <c r="N43" i="29"/>
  <c r="F54" i="29"/>
  <c r="F43" i="29"/>
  <c r="N47" i="29"/>
  <c r="N58" i="29"/>
  <c r="D45" i="29"/>
  <c r="D56" i="29"/>
  <c r="E58" i="29"/>
  <c r="E47" i="29"/>
  <c r="N55" i="29"/>
  <c r="N44" i="29"/>
  <c r="D58" i="29"/>
  <c r="D47" i="29"/>
  <c r="E55" i="29"/>
  <c r="E44" i="29"/>
  <c r="K58" i="29"/>
  <c r="K47" i="29"/>
  <c r="L55" i="29"/>
  <c r="L44" i="29"/>
  <c r="G54" i="29"/>
  <c r="G43" i="29"/>
  <c r="C57" i="29"/>
  <c r="C46" i="29"/>
  <c r="I58" i="29"/>
  <c r="I47" i="29"/>
  <c r="L57" i="29"/>
  <c r="L46" i="29"/>
  <c r="D57" i="29"/>
  <c r="D46" i="29"/>
  <c r="G56" i="29"/>
  <c r="G45" i="29"/>
  <c r="M54" i="29"/>
  <c r="M43" i="29"/>
  <c r="E54" i="29"/>
  <c r="E43" i="29"/>
  <c r="I46" i="29"/>
  <c r="I57" i="29"/>
  <c r="G44" i="29"/>
  <c r="G55" i="29"/>
  <c r="K56" i="29"/>
  <c r="K45" i="29"/>
  <c r="L58" i="29"/>
  <c r="L47" i="29"/>
  <c r="M55" i="29"/>
  <c r="M44" i="29"/>
  <c r="C45" i="29"/>
  <c r="C56" i="29"/>
  <c r="H47" i="29"/>
  <c r="H58" i="29"/>
  <c r="K46" i="29"/>
  <c r="K57" i="29"/>
  <c r="N45" i="29"/>
  <c r="N56" i="29"/>
  <c r="F45" i="29"/>
  <c r="F56" i="29"/>
  <c r="I44" i="29"/>
  <c r="I55" i="29"/>
  <c r="L43" i="29"/>
  <c r="L54" i="29"/>
  <c r="D43" i="29"/>
  <c r="D54" i="29"/>
  <c r="C46" i="26" l="1"/>
  <c r="N47" i="32" l="1"/>
  <c r="M47" i="32"/>
  <c r="L47" i="32"/>
  <c r="K47" i="32"/>
  <c r="K69" i="32" s="1"/>
  <c r="J47" i="32"/>
  <c r="J69" i="32" s="1"/>
  <c r="I47" i="32"/>
  <c r="H47" i="32"/>
  <c r="G47" i="32"/>
  <c r="F47" i="32"/>
  <c r="E47" i="32"/>
  <c r="D47" i="32"/>
  <c r="C47" i="32"/>
  <c r="N46" i="32"/>
  <c r="M46" i="32"/>
  <c r="L46" i="32"/>
  <c r="K46" i="32"/>
  <c r="K68" i="32" s="1"/>
  <c r="J46" i="32"/>
  <c r="J68" i="32" s="1"/>
  <c r="I46" i="32"/>
  <c r="H46" i="32"/>
  <c r="G46" i="32"/>
  <c r="F46" i="32"/>
  <c r="F68" i="32" s="1"/>
  <c r="E46" i="32"/>
  <c r="D46" i="32"/>
  <c r="C46" i="32"/>
  <c r="N45" i="32"/>
  <c r="M45" i="32"/>
  <c r="L45" i="32"/>
  <c r="K45" i="32"/>
  <c r="K67" i="32" s="1"/>
  <c r="J45" i="32"/>
  <c r="J67" i="32" s="1"/>
  <c r="I45" i="32"/>
  <c r="H45" i="32"/>
  <c r="G45" i="32"/>
  <c r="F45" i="32"/>
  <c r="F67" i="32" s="1"/>
  <c r="E45" i="32"/>
  <c r="D45" i="32"/>
  <c r="C45" i="32"/>
  <c r="N44" i="32"/>
  <c r="M44" i="32"/>
  <c r="L44" i="32"/>
  <c r="K44" i="32"/>
  <c r="J44" i="32"/>
  <c r="I44" i="32"/>
  <c r="H44" i="32"/>
  <c r="G44" i="32"/>
  <c r="F44" i="32"/>
  <c r="E44" i="32"/>
  <c r="D44" i="32"/>
  <c r="C44" i="32"/>
  <c r="N43" i="32"/>
  <c r="M43" i="32"/>
  <c r="L43" i="32"/>
  <c r="K43" i="32"/>
  <c r="J43" i="32"/>
  <c r="I43" i="32"/>
  <c r="H43" i="32"/>
  <c r="G43" i="32"/>
  <c r="F43" i="32"/>
  <c r="E43" i="32"/>
  <c r="D43" i="32"/>
  <c r="C43" i="32"/>
  <c r="N46" i="23" l="1"/>
  <c r="N68" i="23" s="1"/>
  <c r="M46" i="23"/>
  <c r="M68" i="23" s="1"/>
  <c r="L46" i="23"/>
  <c r="K46" i="23"/>
  <c r="J46" i="23"/>
  <c r="I46" i="23"/>
  <c r="H46" i="23"/>
  <c r="G46" i="23"/>
  <c r="F46" i="23"/>
  <c r="E46" i="23"/>
  <c r="D46" i="23"/>
  <c r="C46" i="23"/>
  <c r="N45" i="23"/>
  <c r="N67" i="23" s="1"/>
  <c r="M45" i="23"/>
  <c r="M67" i="23" s="1"/>
  <c r="L45" i="23"/>
  <c r="K45" i="23"/>
  <c r="J45" i="23"/>
  <c r="I45" i="23"/>
  <c r="H45" i="23"/>
  <c r="G45" i="23"/>
  <c r="F45" i="23"/>
  <c r="E45" i="23"/>
  <c r="D45" i="23"/>
  <c r="C45" i="23"/>
  <c r="C67" i="23" s="1"/>
  <c r="N44" i="23"/>
  <c r="N66" i="23" s="1"/>
  <c r="M44" i="23"/>
  <c r="M66" i="23" s="1"/>
  <c r="L44" i="23"/>
  <c r="L66" i="23" s="1"/>
  <c r="K44" i="23"/>
  <c r="K66" i="23" s="1"/>
  <c r="J44" i="23"/>
  <c r="J66" i="23" s="1"/>
  <c r="I44" i="23"/>
  <c r="I66" i="23" s="1"/>
  <c r="H44" i="23"/>
  <c r="H66" i="23" s="1"/>
  <c r="G44" i="23"/>
  <c r="G66" i="23" s="1"/>
  <c r="F44" i="23"/>
  <c r="F66" i="23" s="1"/>
  <c r="E44" i="23"/>
  <c r="E66" i="23" s="1"/>
  <c r="D44" i="23"/>
  <c r="D66" i="23" s="1"/>
  <c r="N43" i="23"/>
  <c r="M43" i="23"/>
  <c r="L43" i="23"/>
  <c r="K43" i="23"/>
  <c r="J43" i="23"/>
  <c r="I43" i="23"/>
  <c r="H43" i="23"/>
  <c r="G43" i="23"/>
  <c r="F43" i="23"/>
  <c r="E43" i="23"/>
  <c r="D43" i="23"/>
  <c r="C43" i="23"/>
  <c r="N42" i="23"/>
  <c r="M42" i="23"/>
  <c r="L42" i="23"/>
  <c r="K42" i="23"/>
  <c r="J42" i="23"/>
  <c r="I42" i="23"/>
  <c r="H42" i="23"/>
  <c r="G42" i="23"/>
  <c r="F42" i="23"/>
  <c r="E42" i="23"/>
  <c r="D42" i="23"/>
  <c r="C42" i="23"/>
  <c r="C64" i="23" s="1"/>
  <c r="N46" i="31" l="1"/>
  <c r="N68" i="31" s="1"/>
  <c r="M46" i="31"/>
  <c r="M68" i="31" s="1"/>
  <c r="L46" i="31"/>
  <c r="L68" i="31" s="1"/>
  <c r="K46" i="31"/>
  <c r="K68" i="31" s="1"/>
  <c r="J46" i="31"/>
  <c r="J68" i="31" s="1"/>
  <c r="I46" i="31"/>
  <c r="I68" i="31" s="1"/>
  <c r="H46" i="31"/>
  <c r="H68" i="31" s="1"/>
  <c r="G46" i="31"/>
  <c r="G68" i="31" s="1"/>
  <c r="F46" i="31"/>
  <c r="F68" i="31" s="1"/>
  <c r="E46" i="31"/>
  <c r="E68" i="31" s="1"/>
  <c r="D46" i="31"/>
  <c r="D68" i="31" s="1"/>
  <c r="C46" i="31"/>
  <c r="C68" i="31" s="1"/>
  <c r="N45" i="31"/>
  <c r="N67" i="31" s="1"/>
  <c r="M45" i="31"/>
  <c r="M67" i="31" s="1"/>
  <c r="L45" i="31"/>
  <c r="L67" i="31" s="1"/>
  <c r="K45" i="31"/>
  <c r="K67" i="31" s="1"/>
  <c r="J45" i="31"/>
  <c r="J67" i="31" s="1"/>
  <c r="I45" i="31"/>
  <c r="I67" i="31" s="1"/>
  <c r="H45" i="31"/>
  <c r="H67" i="31" s="1"/>
  <c r="G45" i="31"/>
  <c r="G67" i="31" s="1"/>
  <c r="F45" i="31"/>
  <c r="F67" i="31" s="1"/>
  <c r="E45" i="31"/>
  <c r="E67" i="31" s="1"/>
  <c r="D45" i="31"/>
  <c r="D67" i="31" s="1"/>
  <c r="C45" i="31"/>
  <c r="C67" i="31" s="1"/>
  <c r="N43" i="31"/>
  <c r="N65" i="31" s="1"/>
  <c r="M43" i="31"/>
  <c r="M65" i="31" s="1"/>
  <c r="L43" i="31"/>
  <c r="L65" i="31" s="1"/>
  <c r="K43" i="31"/>
  <c r="K65" i="31" s="1"/>
  <c r="J43" i="31"/>
  <c r="J65" i="31" s="1"/>
  <c r="I43" i="31"/>
  <c r="I65" i="31" s="1"/>
  <c r="H43" i="31"/>
  <c r="H65" i="31" s="1"/>
  <c r="G43" i="31"/>
  <c r="G65" i="31" s="1"/>
  <c r="F43" i="31"/>
  <c r="F65" i="31" s="1"/>
  <c r="E43" i="31"/>
  <c r="E65" i="31" s="1"/>
  <c r="D43" i="31"/>
  <c r="D65" i="31" s="1"/>
  <c r="C43" i="31"/>
  <c r="C65" i="31" s="1"/>
  <c r="N42" i="31"/>
  <c r="N64" i="31" s="1"/>
  <c r="M42" i="31"/>
  <c r="M64" i="31" s="1"/>
  <c r="L42" i="31"/>
  <c r="L64" i="31" s="1"/>
  <c r="K42" i="31"/>
  <c r="K64" i="31" s="1"/>
  <c r="J42" i="31"/>
  <c r="J64" i="31" s="1"/>
  <c r="I42" i="31"/>
  <c r="I64" i="31" s="1"/>
  <c r="H42" i="31"/>
  <c r="H64" i="31" s="1"/>
  <c r="G42" i="31"/>
  <c r="G64" i="31" s="1"/>
  <c r="F42" i="31"/>
  <c r="F64" i="31" s="1"/>
  <c r="E42" i="31"/>
  <c r="E64" i="31" s="1"/>
  <c r="D42" i="31"/>
  <c r="D64" i="31" s="1"/>
  <c r="C42" i="31"/>
  <c r="C64" i="31" s="1"/>
  <c r="N46" i="18" l="1"/>
  <c r="N68" i="18" s="1"/>
  <c r="M46" i="18"/>
  <c r="M68" i="18" s="1"/>
  <c r="L46" i="18"/>
  <c r="L68" i="18" s="1"/>
  <c r="K46" i="18"/>
  <c r="K68" i="18" s="1"/>
  <c r="J46" i="18"/>
  <c r="J68" i="18" s="1"/>
  <c r="I46" i="18"/>
  <c r="I68" i="18" s="1"/>
  <c r="H46" i="18"/>
  <c r="H68" i="18" s="1"/>
  <c r="F46" i="18"/>
  <c r="F68" i="18" s="1"/>
  <c r="E46" i="18"/>
  <c r="E68" i="18" s="1"/>
  <c r="D46" i="18"/>
  <c r="C46" i="18"/>
  <c r="C68" i="18" s="1"/>
  <c r="N45" i="18"/>
  <c r="M45" i="18"/>
  <c r="L45" i="18"/>
  <c r="K45" i="18"/>
  <c r="J45" i="18"/>
  <c r="I45" i="18"/>
  <c r="H45" i="18"/>
  <c r="F45" i="18"/>
  <c r="E45" i="18"/>
  <c r="D45" i="18"/>
  <c r="D67" i="18" s="1"/>
  <c r="C45" i="18"/>
  <c r="N43" i="18"/>
  <c r="M43" i="18"/>
  <c r="L43" i="18"/>
  <c r="K43" i="18"/>
  <c r="J43" i="18"/>
  <c r="I43" i="18"/>
  <c r="H43" i="18"/>
  <c r="F43" i="18"/>
  <c r="E43" i="18"/>
  <c r="D43" i="18"/>
  <c r="D65" i="18" s="1"/>
  <c r="C43" i="18"/>
  <c r="N42" i="18"/>
  <c r="M42" i="18"/>
  <c r="L42" i="18"/>
  <c r="K42" i="18"/>
  <c r="J42" i="18"/>
  <c r="I42" i="18"/>
  <c r="H42" i="18"/>
  <c r="F42" i="18"/>
  <c r="E42" i="18"/>
  <c r="D42" i="18"/>
  <c r="C42" i="18"/>
  <c r="D68" i="18" l="1"/>
  <c r="N47" i="17"/>
  <c r="M47" i="17"/>
  <c r="L47" i="17"/>
  <c r="K47" i="17"/>
  <c r="J47" i="17"/>
  <c r="I47" i="17"/>
  <c r="H47" i="17"/>
  <c r="G47" i="17"/>
  <c r="F47" i="17"/>
  <c r="E47" i="17"/>
  <c r="D47" i="17"/>
  <c r="C47" i="17"/>
  <c r="N46" i="17"/>
  <c r="M46" i="17"/>
  <c r="L46" i="17"/>
  <c r="K46" i="17"/>
  <c r="J46" i="17"/>
  <c r="I46" i="17"/>
  <c r="H46" i="17"/>
  <c r="G46" i="17"/>
  <c r="F46" i="17"/>
  <c r="F68" i="17" s="1"/>
  <c r="E46" i="17"/>
  <c r="D46" i="17"/>
  <c r="C46" i="17"/>
  <c r="N45" i="17"/>
  <c r="N67" i="17" s="1"/>
  <c r="M45" i="17"/>
  <c r="L45" i="17"/>
  <c r="L67" i="17" s="1"/>
  <c r="K45" i="17"/>
  <c r="K67" i="17" s="1"/>
  <c r="J45" i="17"/>
  <c r="I45" i="17"/>
  <c r="H45" i="17"/>
  <c r="G45" i="17"/>
  <c r="F45" i="17"/>
  <c r="E45" i="17"/>
  <c r="D45" i="17"/>
  <c r="C45" i="17"/>
  <c r="C67" i="17" s="1"/>
  <c r="N44" i="17"/>
  <c r="M44" i="17"/>
  <c r="L44" i="17"/>
  <c r="K44" i="17"/>
  <c r="J44" i="17"/>
  <c r="I44" i="17"/>
  <c r="H44" i="17"/>
  <c r="G44" i="17"/>
  <c r="F44" i="17"/>
  <c r="E44" i="17"/>
  <c r="D44" i="17"/>
  <c r="C44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C48" i="13" l="1"/>
  <c r="L93" i="9" l="1"/>
  <c r="L94" i="9"/>
  <c r="C95" i="9"/>
  <c r="E94" i="9" l="1"/>
  <c r="D94" i="9"/>
  <c r="N94" i="9"/>
  <c r="N93" i="9"/>
  <c r="M94" i="9"/>
  <c r="M93" i="9"/>
  <c r="C94" i="9"/>
  <c r="D93" i="9"/>
  <c r="K93" i="9"/>
  <c r="E93" i="9"/>
  <c r="D96" i="9"/>
  <c r="N96" i="9"/>
  <c r="M96" i="9"/>
  <c r="D95" i="9"/>
  <c r="K96" i="9"/>
  <c r="K95" i="9"/>
  <c r="K94" i="9"/>
  <c r="C96" i="9"/>
  <c r="J96" i="9"/>
  <c r="J95" i="9"/>
  <c r="J94" i="9"/>
  <c r="J93" i="9"/>
  <c r="N95" i="9"/>
  <c r="E95" i="9"/>
  <c r="L95" i="9"/>
  <c r="I96" i="9"/>
  <c r="I95" i="9"/>
  <c r="I94" i="9"/>
  <c r="I93" i="9"/>
  <c r="M95" i="9"/>
  <c r="L96" i="9"/>
  <c r="H96" i="9"/>
  <c r="H95" i="9"/>
  <c r="H94" i="9"/>
  <c r="H93" i="9"/>
  <c r="E96" i="9"/>
  <c r="G96" i="9"/>
  <c r="G95" i="9"/>
  <c r="G94" i="9"/>
  <c r="G93" i="9"/>
  <c r="C37" i="9" l="1"/>
  <c r="D94" i="8" l="1"/>
  <c r="E94" i="8"/>
  <c r="F94" i="8"/>
  <c r="G94" i="8"/>
  <c r="H94" i="8"/>
  <c r="I94" i="8"/>
  <c r="J94" i="8"/>
  <c r="K94" i="8"/>
  <c r="L94" i="8"/>
  <c r="M94" i="8"/>
  <c r="N94" i="8"/>
  <c r="D95" i="8"/>
  <c r="E95" i="8"/>
  <c r="F95" i="8"/>
  <c r="G95" i="8"/>
  <c r="H95" i="8"/>
  <c r="I95" i="8"/>
  <c r="J95" i="8"/>
  <c r="K95" i="8"/>
  <c r="L95" i="8"/>
  <c r="M95" i="8"/>
  <c r="N95" i="8"/>
  <c r="D96" i="8"/>
  <c r="E96" i="8"/>
  <c r="F96" i="8"/>
  <c r="G96" i="8"/>
  <c r="H96" i="8"/>
  <c r="I96" i="8"/>
  <c r="J96" i="8"/>
  <c r="K96" i="8"/>
  <c r="L96" i="8"/>
  <c r="M96" i="8"/>
  <c r="N96" i="8"/>
  <c r="C95" i="8"/>
  <c r="C96" i="8"/>
  <c r="H96" i="6" l="1"/>
  <c r="G96" i="6"/>
  <c r="C96" i="6" l="1"/>
  <c r="K96" i="6"/>
  <c r="J96" i="6"/>
  <c r="D96" i="6"/>
  <c r="L96" i="6"/>
  <c r="I96" i="6"/>
  <c r="E96" i="6"/>
  <c r="M96" i="6"/>
  <c r="F96" i="6"/>
  <c r="N96" i="6"/>
  <c r="L96" i="5"/>
  <c r="K96" i="5"/>
  <c r="I96" i="5"/>
  <c r="D96" i="5"/>
  <c r="C96" i="5"/>
  <c r="M95" i="5"/>
  <c r="H95" i="5"/>
  <c r="G95" i="5"/>
  <c r="E95" i="5"/>
  <c r="F95" i="5" l="1"/>
  <c r="N95" i="5"/>
  <c r="J96" i="5"/>
  <c r="I95" i="5"/>
  <c r="E96" i="5"/>
  <c r="M96" i="5"/>
  <c r="J95" i="5"/>
  <c r="F96" i="5"/>
  <c r="N96" i="5"/>
  <c r="K95" i="5"/>
  <c r="G96" i="5"/>
  <c r="D95" i="5"/>
  <c r="L95" i="5"/>
  <c r="H96" i="5"/>
  <c r="N65" i="4" l="1"/>
  <c r="N125" i="4" s="1"/>
  <c r="H65" i="4"/>
  <c r="H125" i="4" s="1"/>
  <c r="F65" i="4"/>
  <c r="F125" i="4" s="1"/>
  <c r="G63" i="4"/>
  <c r="G123" i="4" s="1"/>
  <c r="C62" i="4"/>
  <c r="F92" i="4" l="1"/>
  <c r="N92" i="4"/>
  <c r="C26" i="4"/>
  <c r="G92" i="4"/>
  <c r="K93" i="4"/>
  <c r="I63" i="4"/>
  <c r="I123" i="4" s="1"/>
  <c r="I93" i="4"/>
  <c r="H62" i="4"/>
  <c r="H122" i="4" s="1"/>
  <c r="H92" i="4"/>
  <c r="D65" i="4"/>
  <c r="D125" i="4" s="1"/>
  <c r="D95" i="4"/>
  <c r="L65" i="4"/>
  <c r="L125" i="4" s="1"/>
  <c r="I62" i="4"/>
  <c r="I122" i="4" s="1"/>
  <c r="I92" i="4"/>
  <c r="E63" i="4"/>
  <c r="E123" i="4" s="1"/>
  <c r="E93" i="4"/>
  <c r="M63" i="4"/>
  <c r="M123" i="4" s="1"/>
  <c r="M93" i="4"/>
  <c r="E65" i="4"/>
  <c r="E125" i="4" s="1"/>
  <c r="E95" i="4"/>
  <c r="M65" i="4"/>
  <c r="M125" i="4" s="1"/>
  <c r="C63" i="4"/>
  <c r="C123" i="4" s="1"/>
  <c r="N62" i="4"/>
  <c r="N122" i="4" s="1"/>
  <c r="M62" i="4"/>
  <c r="M122" i="4" s="1"/>
  <c r="M92" i="4"/>
  <c r="I65" i="4"/>
  <c r="I125" i="4" s="1"/>
  <c r="J63" i="4"/>
  <c r="J123" i="4" s="1"/>
  <c r="J93" i="4"/>
  <c r="L63" i="4"/>
  <c r="L123" i="4" s="1"/>
  <c r="L93" i="4"/>
  <c r="J92" i="4"/>
  <c r="F63" i="4"/>
  <c r="F123" i="4" s="1"/>
  <c r="F93" i="4"/>
  <c r="N63" i="4"/>
  <c r="N123" i="4" s="1"/>
  <c r="N93" i="4"/>
  <c r="J62" i="4"/>
  <c r="J122" i="4" s="1"/>
  <c r="C65" i="4"/>
  <c r="C125" i="4" s="1"/>
  <c r="C95" i="4"/>
  <c r="K65" i="4"/>
  <c r="K125" i="4" s="1"/>
  <c r="K63" i="4"/>
  <c r="K123" i="4" s="1"/>
  <c r="D63" i="4"/>
  <c r="D123" i="4" s="1"/>
  <c r="D93" i="4"/>
  <c r="C92" i="4"/>
  <c r="K62" i="4"/>
  <c r="K122" i="4" s="1"/>
  <c r="K92" i="4"/>
  <c r="G93" i="4"/>
  <c r="G65" i="4"/>
  <c r="G125" i="4" s="1"/>
  <c r="G62" i="4"/>
  <c r="G122" i="4" s="1"/>
  <c r="E62" i="4"/>
  <c r="E122" i="4" s="1"/>
  <c r="E92" i="4"/>
  <c r="J65" i="4"/>
  <c r="J125" i="4" s="1"/>
  <c r="C122" i="4"/>
  <c r="D62" i="4"/>
  <c r="D122" i="4" s="1"/>
  <c r="D92" i="4"/>
  <c r="L62" i="4"/>
  <c r="L122" i="4" s="1"/>
  <c r="L92" i="4"/>
  <c r="H63" i="4"/>
  <c r="H123" i="4" s="1"/>
  <c r="H93" i="4"/>
  <c r="F62" i="4"/>
  <c r="F122" i="4" s="1"/>
  <c r="H95" i="2" l="1"/>
  <c r="D96" i="2"/>
  <c r="L96" i="2"/>
  <c r="I95" i="2"/>
  <c r="E96" i="2"/>
  <c r="M96" i="2"/>
  <c r="F95" i="2"/>
  <c r="N95" i="2"/>
  <c r="J96" i="2"/>
  <c r="G95" i="2"/>
  <c r="C96" i="2"/>
  <c r="K96" i="2"/>
  <c r="J95" i="2"/>
  <c r="F96" i="2"/>
  <c r="N96" i="2"/>
  <c r="K95" i="2"/>
  <c r="G96" i="2"/>
  <c r="D95" i="2"/>
  <c r="L95" i="2"/>
  <c r="H96" i="2"/>
  <c r="E95" i="2"/>
  <c r="M95" i="2"/>
  <c r="I96" i="2"/>
  <c r="O34" i="27" l="1"/>
  <c r="G26" i="29"/>
  <c r="N26" i="29"/>
  <c r="F26" i="29"/>
  <c r="H26" i="29"/>
  <c r="M26" i="29"/>
  <c r="E26" i="29"/>
  <c r="I26" i="29"/>
  <c r="O36" i="27"/>
  <c r="L26" i="29"/>
  <c r="D26" i="29"/>
  <c r="O37" i="27"/>
  <c r="O35" i="27"/>
  <c r="O33" i="27"/>
  <c r="C38" i="27"/>
  <c r="K26" i="29"/>
  <c r="C26" i="29"/>
  <c r="E54" i="18"/>
  <c r="M54" i="18"/>
  <c r="E56" i="18"/>
  <c r="J56" i="18"/>
  <c r="M56" i="18"/>
  <c r="F54" i="18"/>
  <c r="I54" i="18"/>
  <c r="N54" i="18"/>
  <c r="F56" i="18"/>
  <c r="I56" i="18"/>
  <c r="N56" i="18"/>
  <c r="H56" i="18" l="1"/>
  <c r="H54" i="18"/>
  <c r="K56" i="18"/>
  <c r="K54" i="18"/>
  <c r="C54" i="18"/>
  <c r="L56" i="18"/>
  <c r="L54" i="18"/>
  <c r="C56" i="18"/>
  <c r="J54" i="18"/>
  <c r="C26" i="2" l="1"/>
  <c r="I65" i="29" l="1"/>
  <c r="AC76" i="34" l="1"/>
  <c r="AB76" i="34"/>
  <c r="AA76" i="34"/>
  <c r="Z76" i="34"/>
  <c r="Y76" i="34"/>
  <c r="X76" i="34"/>
  <c r="W76" i="34"/>
  <c r="V76" i="34"/>
  <c r="U76" i="34"/>
  <c r="T76" i="34"/>
  <c r="S76" i="34"/>
  <c r="R76" i="34"/>
  <c r="Q2" i="34"/>
  <c r="AC74" i="32" l="1"/>
  <c r="AB74" i="32"/>
  <c r="AA74" i="32"/>
  <c r="Z74" i="32"/>
  <c r="Y74" i="32"/>
  <c r="X74" i="32"/>
  <c r="W74" i="32"/>
  <c r="V74" i="32"/>
  <c r="U74" i="32"/>
  <c r="T74" i="32"/>
  <c r="S74" i="32"/>
  <c r="R74" i="32"/>
  <c r="AC36" i="32"/>
  <c r="S36" i="32"/>
  <c r="AC35" i="32"/>
  <c r="Y35" i="32"/>
  <c r="Z33" i="32"/>
  <c r="AA32" i="32"/>
  <c r="V25" i="32"/>
  <c r="AC24" i="32"/>
  <c r="U24" i="32"/>
  <c r="AC23" i="32"/>
  <c r="AB23" i="32"/>
  <c r="W23" i="32"/>
  <c r="W22" i="32"/>
  <c r="W21" i="32"/>
  <c r="W14" i="32"/>
  <c r="T14" i="32"/>
  <c r="U13" i="32"/>
  <c r="W12" i="32"/>
  <c r="AA10" i="32"/>
  <c r="X10" i="32"/>
  <c r="Q2" i="32"/>
  <c r="K66" i="32" l="1"/>
  <c r="N66" i="32"/>
  <c r="AC33" i="32"/>
  <c r="AC44" i="32" s="1"/>
  <c r="AS67" i="34" s="1"/>
  <c r="C58" i="32"/>
  <c r="U10" i="32"/>
  <c r="R25" i="32"/>
  <c r="Z25" i="32"/>
  <c r="S13" i="32"/>
  <c r="AC10" i="32"/>
  <c r="AD10" i="32" s="1"/>
  <c r="X34" i="32"/>
  <c r="X45" i="32" s="1"/>
  <c r="AN68" i="34" s="1"/>
  <c r="M65" i="32"/>
  <c r="AA13" i="32"/>
  <c r="I56" i="32"/>
  <c r="X12" i="32"/>
  <c r="S21" i="32"/>
  <c r="V22" i="32"/>
  <c r="AC11" i="32"/>
  <c r="AD11" i="32" s="1"/>
  <c r="R35" i="32"/>
  <c r="Z35" i="32"/>
  <c r="Z46" i="32" s="1"/>
  <c r="AP69" i="34" s="1"/>
  <c r="T13" i="32"/>
  <c r="Y23" i="32"/>
  <c r="AA25" i="32"/>
  <c r="R12" i="32"/>
  <c r="AC14" i="32"/>
  <c r="AD14" i="32" s="1"/>
  <c r="R23" i="32"/>
  <c r="AA24" i="32"/>
  <c r="J66" i="32"/>
  <c r="S12" i="32"/>
  <c r="L67" i="32"/>
  <c r="M69" i="32"/>
  <c r="Y10" i="32"/>
  <c r="Y11" i="32"/>
  <c r="T12" i="32"/>
  <c r="AB12" i="32"/>
  <c r="R22" i="32"/>
  <c r="E56" i="32"/>
  <c r="M56" i="32"/>
  <c r="U25" i="32"/>
  <c r="I65" i="32"/>
  <c r="S33" i="32"/>
  <c r="S44" i="32" s="1"/>
  <c r="AI67" i="34" s="1"/>
  <c r="AA33" i="32"/>
  <c r="AA44" i="32" s="1"/>
  <c r="AQ67" i="34" s="1"/>
  <c r="E67" i="32"/>
  <c r="M67" i="32"/>
  <c r="O35" i="32"/>
  <c r="U36" i="32"/>
  <c r="U47" i="32" s="1"/>
  <c r="AK70" i="34" s="1"/>
  <c r="N58" i="32"/>
  <c r="U32" i="32"/>
  <c r="U43" i="32" s="1"/>
  <c r="AK66" i="34" s="1"/>
  <c r="S24" i="32"/>
  <c r="AB25" i="32"/>
  <c r="AC25" i="32"/>
  <c r="AC58" i="32" s="1"/>
  <c r="X14" i="32"/>
  <c r="H57" i="32"/>
  <c r="V36" i="32"/>
  <c r="V47" i="32" s="1"/>
  <c r="H69" i="32"/>
  <c r="Y12" i="32"/>
  <c r="R24" i="32"/>
  <c r="Z12" i="32"/>
  <c r="Z23" i="32"/>
  <c r="C67" i="32"/>
  <c r="V14" i="32"/>
  <c r="T24" i="32"/>
  <c r="H54" i="32"/>
  <c r="D67" i="32"/>
  <c r="E69" i="32"/>
  <c r="X13" i="32"/>
  <c r="V13" i="32"/>
  <c r="U23" i="32"/>
  <c r="V24" i="32"/>
  <c r="T33" i="32"/>
  <c r="T44" i="32" s="1"/>
  <c r="AJ67" i="34" s="1"/>
  <c r="M66" i="32"/>
  <c r="S35" i="32"/>
  <c r="S10" i="32"/>
  <c r="AA11" i="32"/>
  <c r="V12" i="32"/>
  <c r="Y13" i="32"/>
  <c r="AC13" i="32"/>
  <c r="AD13" i="32" s="1"/>
  <c r="Y14" i="32"/>
  <c r="V23" i="32"/>
  <c r="W24" i="32"/>
  <c r="X25" i="32"/>
  <c r="F66" i="32"/>
  <c r="Y34" i="32"/>
  <c r="Y45" i="32" s="1"/>
  <c r="AO68" i="34" s="1"/>
  <c r="I48" i="32"/>
  <c r="W36" i="32"/>
  <c r="W47" i="32" s="1"/>
  <c r="AM70" i="34" s="1"/>
  <c r="L69" i="32"/>
  <c r="V11" i="32"/>
  <c r="AB13" i="32"/>
  <c r="AB14" i="32"/>
  <c r="Z24" i="32"/>
  <c r="S25" i="32"/>
  <c r="S58" i="32" s="1"/>
  <c r="N65" i="32"/>
  <c r="L68" i="32"/>
  <c r="D69" i="32"/>
  <c r="AA12" i="32"/>
  <c r="O14" i="32"/>
  <c r="V21" i="32"/>
  <c r="L56" i="32"/>
  <c r="AB24" i="32"/>
  <c r="C66" i="32"/>
  <c r="R11" i="32"/>
  <c r="U14" i="32"/>
  <c r="R13" i="32"/>
  <c r="Z13" i="32"/>
  <c r="R14" i="32"/>
  <c r="Z14" i="32"/>
  <c r="R21" i="32"/>
  <c r="U22" i="32"/>
  <c r="X24" i="32"/>
  <c r="Y25" i="32"/>
  <c r="D65" i="32"/>
  <c r="V33" i="32"/>
  <c r="V44" i="32" s="1"/>
  <c r="AL67" i="34" s="1"/>
  <c r="R33" i="32"/>
  <c r="H56" i="32"/>
  <c r="AA34" i="32"/>
  <c r="AA45" i="32" s="1"/>
  <c r="AQ68" i="34" s="1"/>
  <c r="N55" i="32"/>
  <c r="Y24" i="32"/>
  <c r="Z34" i="32"/>
  <c r="Z45" i="32" s="1"/>
  <c r="AP68" i="34" s="1"/>
  <c r="U12" i="32"/>
  <c r="AC12" i="32"/>
  <c r="AD12" i="32" s="1"/>
  <c r="AC21" i="32"/>
  <c r="AC22" i="32"/>
  <c r="K48" i="32"/>
  <c r="AC32" i="32"/>
  <c r="AC43" i="32" s="1"/>
  <c r="AS66" i="34" s="1"/>
  <c r="S34" i="32"/>
  <c r="S45" i="32" s="1"/>
  <c r="AI68" i="34" s="1"/>
  <c r="H66" i="32"/>
  <c r="F55" i="32"/>
  <c r="W10" i="32"/>
  <c r="U11" i="32"/>
  <c r="W13" i="32"/>
  <c r="S14" i="32"/>
  <c r="AA23" i="32"/>
  <c r="T25" i="32"/>
  <c r="AB33" i="32"/>
  <c r="AB44" i="32" s="1"/>
  <c r="AR67" i="34" s="1"/>
  <c r="T34" i="32"/>
  <c r="T45" i="32" s="1"/>
  <c r="AJ68" i="34" s="1"/>
  <c r="N57" i="32"/>
  <c r="AB36" i="32"/>
  <c r="AB47" i="32" s="1"/>
  <c r="AR70" i="34" s="1"/>
  <c r="M55" i="32"/>
  <c r="D48" i="32"/>
  <c r="D56" i="32"/>
  <c r="X11" i="32"/>
  <c r="U21" i="32"/>
  <c r="W25" i="32"/>
  <c r="AA14" i="32"/>
  <c r="S23" i="32"/>
  <c r="W32" i="32"/>
  <c r="W54" i="32" s="1"/>
  <c r="AB34" i="32"/>
  <c r="AB45" i="32" s="1"/>
  <c r="H58" i="32"/>
  <c r="T36" i="32"/>
  <c r="H65" i="32"/>
  <c r="N69" i="32"/>
  <c r="D58" i="32"/>
  <c r="W11" i="32"/>
  <c r="T23" i="32"/>
  <c r="X32" i="32"/>
  <c r="U33" i="32"/>
  <c r="U44" i="32" s="1"/>
  <c r="AK67" i="34" s="1"/>
  <c r="F56" i="32"/>
  <c r="AA35" i="32"/>
  <c r="AA46" i="32" s="1"/>
  <c r="AQ69" i="34" s="1"/>
  <c r="E58" i="32"/>
  <c r="X21" i="32"/>
  <c r="M58" i="32"/>
  <c r="R34" i="32"/>
  <c r="I54" i="32"/>
  <c r="Z21" i="32"/>
  <c r="E54" i="32"/>
  <c r="N56" i="32"/>
  <c r="N67" i="32"/>
  <c r="C15" i="32"/>
  <c r="AA43" i="32"/>
  <c r="AQ66" i="34" s="1"/>
  <c r="O33" i="32"/>
  <c r="I69" i="32"/>
  <c r="X36" i="32"/>
  <c r="T11" i="32"/>
  <c r="AB11" i="32"/>
  <c r="G65" i="32"/>
  <c r="O32" i="32"/>
  <c r="AB32" i="32"/>
  <c r="H55" i="32"/>
  <c r="I68" i="32"/>
  <c r="I57" i="32"/>
  <c r="X35" i="32"/>
  <c r="Y36" i="32"/>
  <c r="H67" i="32"/>
  <c r="H68" i="32"/>
  <c r="M54" i="32"/>
  <c r="Y21" i="32"/>
  <c r="Y22" i="32"/>
  <c r="X23" i="32"/>
  <c r="S32" i="32"/>
  <c r="I55" i="32"/>
  <c r="I66" i="32"/>
  <c r="X33" i="32"/>
  <c r="AC34" i="32"/>
  <c r="U35" i="32"/>
  <c r="R36" i="32"/>
  <c r="O36" i="32"/>
  <c r="Z36" i="32"/>
  <c r="I67" i="32"/>
  <c r="I58" i="32"/>
  <c r="V10" i="32"/>
  <c r="Z10" i="32"/>
  <c r="Z11" i="32"/>
  <c r="O21" i="32"/>
  <c r="AA21" i="32"/>
  <c r="O22" i="32"/>
  <c r="Z22" i="32"/>
  <c r="Z55" i="32" s="1"/>
  <c r="T32" i="32"/>
  <c r="J55" i="32"/>
  <c r="Y33" i="32"/>
  <c r="C57" i="32"/>
  <c r="V35" i="32"/>
  <c r="AA36" i="32"/>
  <c r="L58" i="32"/>
  <c r="M57" i="32"/>
  <c r="G56" i="32"/>
  <c r="G67" i="32"/>
  <c r="V34" i="32"/>
  <c r="R10" i="32"/>
  <c r="AB21" i="32"/>
  <c r="AA22" i="32"/>
  <c r="O23" i="32"/>
  <c r="O24" i="32"/>
  <c r="O25" i="32"/>
  <c r="J54" i="32"/>
  <c r="J65" i="32"/>
  <c r="Y32" i="32"/>
  <c r="K55" i="32"/>
  <c r="U34" i="32"/>
  <c r="D57" i="32"/>
  <c r="D68" i="32"/>
  <c r="L57" i="32"/>
  <c r="W35" i="32"/>
  <c r="AC47" i="32"/>
  <c r="AS70" i="34" s="1"/>
  <c r="E65" i="32"/>
  <c r="N68" i="32"/>
  <c r="G57" i="32"/>
  <c r="G68" i="32"/>
  <c r="O34" i="32"/>
  <c r="AB10" i="32"/>
  <c r="S11" i="32"/>
  <c r="T21" i="32"/>
  <c r="X22" i="32"/>
  <c r="S22" i="32"/>
  <c r="AB22" i="32"/>
  <c r="C54" i="32"/>
  <c r="R32" i="32"/>
  <c r="K54" i="32"/>
  <c r="K65" i="32"/>
  <c r="Z32" i="32"/>
  <c r="V32" i="32"/>
  <c r="D55" i="32"/>
  <c r="D66" i="32"/>
  <c r="L55" i="32"/>
  <c r="L66" i="32"/>
  <c r="W34" i="32"/>
  <c r="F58" i="32"/>
  <c r="F69" i="32"/>
  <c r="Y46" i="32"/>
  <c r="AO69" i="34" s="1"/>
  <c r="C55" i="32"/>
  <c r="C26" i="32"/>
  <c r="G66" i="32"/>
  <c r="G55" i="32"/>
  <c r="AC46" i="32"/>
  <c r="AC57" i="32"/>
  <c r="T10" i="32"/>
  <c r="T22" i="32"/>
  <c r="D54" i="32"/>
  <c r="L54" i="32"/>
  <c r="E66" i="32"/>
  <c r="E55" i="32"/>
  <c r="W33" i="32"/>
  <c r="S47" i="32"/>
  <c r="AI70" i="34" s="1"/>
  <c r="C37" i="32"/>
  <c r="L65" i="32"/>
  <c r="Z44" i="32"/>
  <c r="AP67" i="34" s="1"/>
  <c r="G54" i="32"/>
  <c r="F54" i="32"/>
  <c r="N54" i="32"/>
  <c r="E57" i="32"/>
  <c r="E68" i="32"/>
  <c r="T35" i="32"/>
  <c r="M68" i="32"/>
  <c r="AB35" i="32"/>
  <c r="F65" i="32"/>
  <c r="G58" i="32"/>
  <c r="G69" i="32"/>
  <c r="AB67" i="32" l="1"/>
  <c r="AR68" i="34"/>
  <c r="V69" i="32"/>
  <c r="AL70" i="34"/>
  <c r="AC68" i="32"/>
  <c r="AS69" i="34"/>
  <c r="Z67" i="32"/>
  <c r="AA68" i="32"/>
  <c r="V58" i="32"/>
  <c r="U58" i="32"/>
  <c r="T55" i="32"/>
  <c r="AC69" i="32"/>
  <c r="AA56" i="32"/>
  <c r="S55" i="32"/>
  <c r="AC55" i="32"/>
  <c r="I70" i="32"/>
  <c r="Y15" i="32"/>
  <c r="AD15" i="32"/>
  <c r="R55" i="32"/>
  <c r="V55" i="32"/>
  <c r="Z57" i="32"/>
  <c r="O57" i="32"/>
  <c r="Y56" i="32"/>
  <c r="AA15" i="32"/>
  <c r="AB55" i="32"/>
  <c r="R57" i="32"/>
  <c r="S57" i="32"/>
  <c r="AA57" i="32"/>
  <c r="W69" i="32"/>
  <c r="U54" i="32"/>
  <c r="Z68" i="32"/>
  <c r="AD25" i="32"/>
  <c r="X26" i="32"/>
  <c r="U66" i="32"/>
  <c r="S46" i="32"/>
  <c r="AB15" i="32"/>
  <c r="U37" i="32"/>
  <c r="R56" i="32"/>
  <c r="X54" i="32"/>
  <c r="W58" i="32"/>
  <c r="AB69" i="32"/>
  <c r="S67" i="32"/>
  <c r="AD24" i="32"/>
  <c r="S15" i="32"/>
  <c r="R26" i="32"/>
  <c r="R46" i="32"/>
  <c r="U26" i="32"/>
  <c r="AD35" i="32"/>
  <c r="AA26" i="32"/>
  <c r="S56" i="32"/>
  <c r="X15" i="32"/>
  <c r="T15" i="32"/>
  <c r="AC15" i="32"/>
  <c r="O56" i="32"/>
  <c r="AA55" i="32"/>
  <c r="AB58" i="32"/>
  <c r="V15" i="32"/>
  <c r="AC66" i="32"/>
  <c r="R44" i="32"/>
  <c r="T67" i="32"/>
  <c r="X43" i="32"/>
  <c r="U69" i="32"/>
  <c r="O15" i="32"/>
  <c r="W26" i="32"/>
  <c r="T66" i="32"/>
  <c r="D70" i="32"/>
  <c r="AB66" i="32"/>
  <c r="AD23" i="32"/>
  <c r="U65" i="32"/>
  <c r="X56" i="32"/>
  <c r="V66" i="32"/>
  <c r="S69" i="32"/>
  <c r="W43" i="32"/>
  <c r="AA65" i="32"/>
  <c r="L59" i="32"/>
  <c r="U15" i="32"/>
  <c r="AC54" i="32"/>
  <c r="Z15" i="32"/>
  <c r="Y67" i="32"/>
  <c r="AA67" i="32"/>
  <c r="R15" i="32"/>
  <c r="AB56" i="32"/>
  <c r="T58" i="32"/>
  <c r="V26" i="32"/>
  <c r="Y68" i="32"/>
  <c r="AD33" i="32"/>
  <c r="AC65" i="32"/>
  <c r="AD22" i="32"/>
  <c r="O26" i="32"/>
  <c r="D59" i="32"/>
  <c r="AC26" i="32"/>
  <c r="Z56" i="32"/>
  <c r="U55" i="32"/>
  <c r="L48" i="32"/>
  <c r="L70" i="32" s="1"/>
  <c r="Y57" i="32"/>
  <c r="W15" i="32"/>
  <c r="T26" i="32"/>
  <c r="T56" i="32"/>
  <c r="Y26" i="32"/>
  <c r="R45" i="32"/>
  <c r="X67" i="32"/>
  <c r="T47" i="32"/>
  <c r="AA47" i="32"/>
  <c r="AA58" i="32"/>
  <c r="C65" i="32"/>
  <c r="O43" i="32"/>
  <c r="W46" i="32"/>
  <c r="W57" i="32"/>
  <c r="V45" i="32"/>
  <c r="V56" i="32"/>
  <c r="S43" i="32"/>
  <c r="S54" i="32"/>
  <c r="S37" i="32"/>
  <c r="T57" i="32"/>
  <c r="T46" i="32"/>
  <c r="Z66" i="32"/>
  <c r="W44" i="32"/>
  <c r="W55" i="32"/>
  <c r="W37" i="32"/>
  <c r="O44" i="32"/>
  <c r="O66" i="32" s="1"/>
  <c r="O46" i="32"/>
  <c r="O68" i="32" s="1"/>
  <c r="C68" i="32"/>
  <c r="O58" i="32"/>
  <c r="J48" i="32"/>
  <c r="J70" i="32" s="1"/>
  <c r="J59" i="32"/>
  <c r="X46" i="32"/>
  <c r="X57" i="32"/>
  <c r="E59" i="32"/>
  <c r="E48" i="32"/>
  <c r="E70" i="32" s="1"/>
  <c r="S66" i="32"/>
  <c r="S26" i="32"/>
  <c r="I59" i="32"/>
  <c r="AA54" i="32"/>
  <c r="R58" i="32"/>
  <c r="R47" i="32"/>
  <c r="AH70" i="34" s="1"/>
  <c r="AD36" i="32"/>
  <c r="X55" i="32"/>
  <c r="X44" i="32"/>
  <c r="AA66" i="32"/>
  <c r="K59" i="32"/>
  <c r="W45" i="32"/>
  <c r="W56" i="32"/>
  <c r="AB57" i="32"/>
  <c r="AB46" i="32"/>
  <c r="R54" i="32"/>
  <c r="R37" i="32"/>
  <c r="R43" i="32"/>
  <c r="AH66" i="34" s="1"/>
  <c r="AD32" i="32"/>
  <c r="V57" i="32"/>
  <c r="V46" i="32"/>
  <c r="Z58" i="32"/>
  <c r="Z47" i="32"/>
  <c r="C59" i="32"/>
  <c r="C48" i="32"/>
  <c r="C70" i="32" s="1"/>
  <c r="V54" i="32"/>
  <c r="V43" i="32"/>
  <c r="V37" i="32"/>
  <c r="O47" i="32"/>
  <c r="O69" i="32" s="1"/>
  <c r="C69" i="32"/>
  <c r="Y58" i="32"/>
  <c r="Y47" i="32"/>
  <c r="H59" i="32"/>
  <c r="H48" i="32"/>
  <c r="H70" i="32" s="1"/>
  <c r="Z26" i="32"/>
  <c r="K70" i="32"/>
  <c r="O45" i="32"/>
  <c r="O67" i="32" s="1"/>
  <c r="O54" i="32"/>
  <c r="O37" i="32"/>
  <c r="X58" i="32"/>
  <c r="X47" i="32"/>
  <c r="F59" i="32"/>
  <c r="F48" i="32"/>
  <c r="F70" i="32" s="1"/>
  <c r="Z37" i="32"/>
  <c r="Z43" i="32"/>
  <c r="Z54" i="32"/>
  <c r="U45" i="32"/>
  <c r="U56" i="32"/>
  <c r="Y43" i="32"/>
  <c r="Y54" i="32"/>
  <c r="Y37" i="32"/>
  <c r="AB26" i="32"/>
  <c r="U46" i="32"/>
  <c r="U57" i="32"/>
  <c r="O55" i="32"/>
  <c r="AD21" i="32"/>
  <c r="T54" i="32"/>
  <c r="T37" i="32"/>
  <c r="T43" i="32"/>
  <c r="G48" i="32"/>
  <c r="G70" i="32" s="1"/>
  <c r="G59" i="32"/>
  <c r="X37" i="32"/>
  <c r="N59" i="32"/>
  <c r="N48" i="32"/>
  <c r="N70" i="32" s="1"/>
  <c r="M59" i="32"/>
  <c r="M48" i="32"/>
  <c r="M70" i="32" s="1"/>
  <c r="Y44" i="32"/>
  <c r="Y55" i="32"/>
  <c r="AC45" i="32"/>
  <c r="AC56" i="32"/>
  <c r="AC37" i="32"/>
  <c r="AD34" i="32"/>
  <c r="AB54" i="32"/>
  <c r="AB37" i="32"/>
  <c r="AB43" i="32"/>
  <c r="AA37" i="32"/>
  <c r="Y65" i="32" l="1"/>
  <c r="AO66" i="34"/>
  <c r="W65" i="32"/>
  <c r="AM66" i="34"/>
  <c r="S65" i="32"/>
  <c r="AI66" i="34"/>
  <c r="AA69" i="32"/>
  <c r="AQ70" i="34"/>
  <c r="AQ71" i="34" s="1"/>
  <c r="X69" i="32"/>
  <c r="AN70" i="34"/>
  <c r="X66" i="32"/>
  <c r="AN67" i="34"/>
  <c r="Z69" i="32"/>
  <c r="AP70" i="34"/>
  <c r="W67" i="32"/>
  <c r="AM68" i="34"/>
  <c r="W66" i="32"/>
  <c r="AM67" i="34"/>
  <c r="V67" i="32"/>
  <c r="AL68" i="34"/>
  <c r="X65" i="32"/>
  <c r="AN66" i="34"/>
  <c r="Y69" i="32"/>
  <c r="AO70" i="34"/>
  <c r="U67" i="32"/>
  <c r="AK68" i="34"/>
  <c r="AB68" i="32"/>
  <c r="AR69" i="34"/>
  <c r="AC67" i="32"/>
  <c r="AS68" i="34"/>
  <c r="AS71" i="34" s="1"/>
  <c r="R68" i="32"/>
  <c r="AH69" i="34"/>
  <c r="AB65" i="32"/>
  <c r="AR66" i="34"/>
  <c r="Y66" i="32"/>
  <c r="AO67" i="34"/>
  <c r="T65" i="32"/>
  <c r="AJ66" i="34"/>
  <c r="V65" i="32"/>
  <c r="AL66" i="34"/>
  <c r="R67" i="32"/>
  <c r="AH68" i="34"/>
  <c r="U68" i="32"/>
  <c r="AK69" i="34"/>
  <c r="Z65" i="32"/>
  <c r="AP66" i="34"/>
  <c r="AP71" i="34" s="1"/>
  <c r="V68" i="32"/>
  <c r="AL69" i="34"/>
  <c r="X68" i="32"/>
  <c r="AN69" i="34"/>
  <c r="T69" i="32"/>
  <c r="AJ70" i="34"/>
  <c r="T68" i="32"/>
  <c r="AJ69" i="34"/>
  <c r="W68" i="32"/>
  <c r="AM69" i="34"/>
  <c r="R66" i="32"/>
  <c r="AH67" i="34"/>
  <c r="S68" i="32"/>
  <c r="AI69" i="34"/>
  <c r="U59" i="32"/>
  <c r="AD56" i="32"/>
  <c r="AD57" i="32"/>
  <c r="AD58" i="32"/>
  <c r="O59" i="32"/>
  <c r="U48" i="32"/>
  <c r="U70" i="32" s="1"/>
  <c r="AD26" i="32"/>
  <c r="AD55" i="32"/>
  <c r="Z59" i="32"/>
  <c r="Z48" i="32"/>
  <c r="Z70" i="32" s="1"/>
  <c r="AC48" i="32"/>
  <c r="AC70" i="32" s="1"/>
  <c r="AC59" i="32"/>
  <c r="Y48" i="32"/>
  <c r="Y70" i="32" s="1"/>
  <c r="Y59" i="32"/>
  <c r="AD44" i="32"/>
  <c r="AD66" i="32" s="1"/>
  <c r="AA48" i="32"/>
  <c r="AA70" i="32" s="1"/>
  <c r="AA59" i="32"/>
  <c r="AD54" i="32"/>
  <c r="AD37" i="32"/>
  <c r="R69" i="32"/>
  <c r="AD47" i="32"/>
  <c r="AD69" i="32" s="1"/>
  <c r="V59" i="32"/>
  <c r="V48" i="32"/>
  <c r="V70" i="32" s="1"/>
  <c r="AD45" i="32"/>
  <c r="AD67" i="32" s="1"/>
  <c r="AB48" i="32"/>
  <c r="AB70" i="32" s="1"/>
  <c r="AB59" i="32"/>
  <c r="AD43" i="32"/>
  <c r="R65" i="32"/>
  <c r="O48" i="32"/>
  <c r="O70" i="32" s="1"/>
  <c r="O65" i="32"/>
  <c r="X59" i="32"/>
  <c r="X48" i="32"/>
  <c r="X70" i="32" s="1"/>
  <c r="R59" i="32"/>
  <c r="R48" i="32"/>
  <c r="R70" i="32" s="1"/>
  <c r="AD46" i="32"/>
  <c r="AD68" i="32" s="1"/>
  <c r="S48" i="32"/>
  <c r="S70" i="32" s="1"/>
  <c r="S59" i="32"/>
  <c r="T59" i="32"/>
  <c r="T48" i="32"/>
  <c r="T70" i="32" s="1"/>
  <c r="W59" i="32"/>
  <c r="W48" i="32"/>
  <c r="W70" i="32" s="1"/>
  <c r="AT66" i="34" l="1"/>
  <c r="AT70" i="34"/>
  <c r="AT68" i="34"/>
  <c r="AM71" i="34"/>
  <c r="AJ71" i="34"/>
  <c r="AN71" i="34"/>
  <c r="AR71" i="34"/>
  <c r="AK71" i="34"/>
  <c r="AI71" i="34"/>
  <c r="AH71" i="34"/>
  <c r="AT67" i="34"/>
  <c r="AO71" i="34"/>
  <c r="AL71" i="34"/>
  <c r="AT69" i="34"/>
  <c r="AD65" i="32"/>
  <c r="AD48" i="32"/>
  <c r="AD70" i="32" s="1"/>
  <c r="AD59" i="32"/>
  <c r="AD60" i="32" s="1"/>
  <c r="AD38" i="32"/>
  <c r="AT71" i="34" l="1"/>
  <c r="AD71" i="32"/>
  <c r="AD49" i="32"/>
  <c r="AE49" i="32" s="1"/>
  <c r="AC73" i="31" l="1"/>
  <c r="AB73" i="31"/>
  <c r="AA73" i="31"/>
  <c r="Z73" i="31"/>
  <c r="Y73" i="31"/>
  <c r="X73" i="31"/>
  <c r="W73" i="31"/>
  <c r="V73" i="31"/>
  <c r="U73" i="31"/>
  <c r="T73" i="31"/>
  <c r="S73" i="31"/>
  <c r="R73" i="31"/>
  <c r="Y35" i="31"/>
  <c r="V35" i="31"/>
  <c r="AA34" i="31"/>
  <c r="Y34" i="31"/>
  <c r="U34" i="31"/>
  <c r="S34" i="31"/>
  <c r="AC33" i="31"/>
  <c r="AB33" i="31"/>
  <c r="AA33" i="31"/>
  <c r="AA44" i="31" s="1"/>
  <c r="AQ57" i="34" s="1"/>
  <c r="Z33" i="31"/>
  <c r="Y33" i="31"/>
  <c r="Y44" i="31" s="1"/>
  <c r="AO57" i="34" s="1"/>
  <c r="X33" i="31"/>
  <c r="W33" i="31"/>
  <c r="V33" i="31"/>
  <c r="U33" i="31"/>
  <c r="T33" i="31"/>
  <c r="S33" i="31"/>
  <c r="S44" i="31" s="1"/>
  <c r="AI57" i="34" s="1"/>
  <c r="R33" i="31"/>
  <c r="R44" i="31" s="1"/>
  <c r="AH57" i="34" s="1"/>
  <c r="Z32" i="31"/>
  <c r="AA31" i="31"/>
  <c r="Y31" i="31"/>
  <c r="AC24" i="31"/>
  <c r="AB24" i="31"/>
  <c r="Z24" i="31"/>
  <c r="Y24" i="31"/>
  <c r="X24" i="31"/>
  <c r="U24" i="31"/>
  <c r="S24" i="31"/>
  <c r="R24" i="31"/>
  <c r="AB23" i="31"/>
  <c r="AC23" i="31"/>
  <c r="AA23" i="31"/>
  <c r="Z23" i="31"/>
  <c r="X23" i="31"/>
  <c r="W23" i="31"/>
  <c r="V23" i="31"/>
  <c r="U23" i="31"/>
  <c r="T23" i="31"/>
  <c r="S23" i="31"/>
  <c r="R23" i="31"/>
  <c r="Z21" i="31"/>
  <c r="Y21" i="31"/>
  <c r="X21" i="31"/>
  <c r="W21" i="31"/>
  <c r="R21" i="31"/>
  <c r="AB20" i="31"/>
  <c r="AA20" i="31"/>
  <c r="Y20" i="31"/>
  <c r="T20" i="31"/>
  <c r="AB13" i="31"/>
  <c r="AA13" i="31"/>
  <c r="Z13" i="31"/>
  <c r="Y13" i="31"/>
  <c r="X13" i="31"/>
  <c r="W13" i="31"/>
  <c r="V13" i="31"/>
  <c r="U13" i="31"/>
  <c r="T13" i="31"/>
  <c r="S13" i="31"/>
  <c r="R13" i="31"/>
  <c r="AC12" i="31"/>
  <c r="AD12" i="31" s="1"/>
  <c r="AB12" i="31"/>
  <c r="AA12" i="31"/>
  <c r="Z12" i="31"/>
  <c r="Y12" i="31"/>
  <c r="X12" i="31"/>
  <c r="W12" i="31"/>
  <c r="V12" i="31"/>
  <c r="U12" i="31"/>
  <c r="T12" i="31"/>
  <c r="S12" i="31"/>
  <c r="R12" i="31"/>
  <c r="AA10" i="31"/>
  <c r="Z10" i="31"/>
  <c r="Y10" i="31"/>
  <c r="V10" i="31"/>
  <c r="U10" i="31"/>
  <c r="T10" i="31"/>
  <c r="R10" i="31"/>
  <c r="AB9" i="31"/>
  <c r="Z9" i="31"/>
  <c r="X9" i="31"/>
  <c r="W9" i="31"/>
  <c r="V9" i="31"/>
  <c r="T9" i="31"/>
  <c r="R9" i="31"/>
  <c r="Q2" i="31"/>
  <c r="Y45" i="31" l="1"/>
  <c r="AO58" i="34" s="1"/>
  <c r="W44" i="31"/>
  <c r="AM57" i="34" s="1"/>
  <c r="X44" i="31"/>
  <c r="AN57" i="34" s="1"/>
  <c r="V44" i="31"/>
  <c r="AL57" i="34" s="1"/>
  <c r="I47" i="31"/>
  <c r="X31" i="31"/>
  <c r="X42" i="31" s="1"/>
  <c r="AN55" i="34" s="1"/>
  <c r="X32" i="31"/>
  <c r="X43" i="31" s="1"/>
  <c r="S35" i="31"/>
  <c r="S46" i="31" s="1"/>
  <c r="C25" i="31"/>
  <c r="Z14" i="31"/>
  <c r="W35" i="31"/>
  <c r="W46" i="31" s="1"/>
  <c r="AM59" i="34" s="1"/>
  <c r="R20" i="31"/>
  <c r="R25" i="31" s="1"/>
  <c r="S20" i="31"/>
  <c r="W10" i="31"/>
  <c r="W14" i="31" s="1"/>
  <c r="Y32" i="31"/>
  <c r="Y43" i="31" s="1"/>
  <c r="J47" i="31"/>
  <c r="Y9" i="31"/>
  <c r="Y14" i="31" s="1"/>
  <c r="S31" i="31"/>
  <c r="S42" i="31" s="1"/>
  <c r="AI55" i="34" s="1"/>
  <c r="T35" i="31"/>
  <c r="T46" i="31" s="1"/>
  <c r="AJ59" i="34" s="1"/>
  <c r="AB35" i="31"/>
  <c r="AB57" i="31" s="1"/>
  <c r="Z54" i="31"/>
  <c r="O32" i="31"/>
  <c r="X10" i="31"/>
  <c r="X14" i="31" s="1"/>
  <c r="Z20" i="31"/>
  <c r="Z25" i="31" s="1"/>
  <c r="S21" i="31"/>
  <c r="O24" i="31"/>
  <c r="V34" i="31"/>
  <c r="V45" i="31" s="1"/>
  <c r="C14" i="31"/>
  <c r="W31" i="31"/>
  <c r="R32" i="31"/>
  <c r="R43" i="31" s="1"/>
  <c r="U31" i="31"/>
  <c r="U42" i="31" s="1"/>
  <c r="AK55" i="34" s="1"/>
  <c r="O34" i="31"/>
  <c r="AA35" i="31"/>
  <c r="O20" i="31"/>
  <c r="V14" i="31"/>
  <c r="R14" i="31"/>
  <c r="AA21" i="31"/>
  <c r="U45" i="31"/>
  <c r="U56" i="31"/>
  <c r="V46" i="31"/>
  <c r="AL59" i="34" s="1"/>
  <c r="T14" i="31"/>
  <c r="Y57" i="31"/>
  <c r="Y46" i="31"/>
  <c r="U21" i="31"/>
  <c r="V24" i="31"/>
  <c r="V57" i="31" s="1"/>
  <c r="AC32" i="31"/>
  <c r="AA32" i="31"/>
  <c r="W24" i="31"/>
  <c r="AA56" i="31"/>
  <c r="AA45" i="31"/>
  <c r="AC35" i="31"/>
  <c r="AA9" i="31"/>
  <c r="AA14" i="31" s="1"/>
  <c r="AC13" i="31"/>
  <c r="AD13" i="31" s="1"/>
  <c r="AB10" i="31"/>
  <c r="AB14" i="31" s="1"/>
  <c r="V20" i="31"/>
  <c r="AA24" i="31"/>
  <c r="V31" i="31"/>
  <c r="O31" i="31"/>
  <c r="AA42" i="31"/>
  <c r="W32" i="31"/>
  <c r="T44" i="31"/>
  <c r="AJ57" i="34" s="1"/>
  <c r="S56" i="31"/>
  <c r="S45" i="31"/>
  <c r="R35" i="31"/>
  <c r="Z35" i="31"/>
  <c r="AA53" i="31"/>
  <c r="U9" i="31"/>
  <c r="U14" i="31" s="1"/>
  <c r="X20" i="31"/>
  <c r="X25" i="31" s="1"/>
  <c r="Y23" i="31"/>
  <c r="Y25" i="31" s="1"/>
  <c r="R31" i="31"/>
  <c r="U44" i="31"/>
  <c r="AK57" i="34" s="1"/>
  <c r="AC44" i="31"/>
  <c r="AS57" i="34" s="1"/>
  <c r="AB44" i="31"/>
  <c r="AR57" i="34" s="1"/>
  <c r="O23" i="31"/>
  <c r="W20" i="31"/>
  <c r="O21" i="31"/>
  <c r="U32" i="31"/>
  <c r="Z34" i="31"/>
  <c r="AC10" i="31"/>
  <c r="AD10" i="31" s="1"/>
  <c r="AC20" i="31"/>
  <c r="AB21" i="31"/>
  <c r="AB25" i="31" s="1"/>
  <c r="T31" i="31"/>
  <c r="AB31" i="31"/>
  <c r="Y42" i="31"/>
  <c r="Y53" i="31"/>
  <c r="AD33" i="31"/>
  <c r="AC34" i="31"/>
  <c r="X35" i="31"/>
  <c r="S32" i="31"/>
  <c r="T32" i="31"/>
  <c r="O35" i="31"/>
  <c r="O9" i="31"/>
  <c r="S9" i="31"/>
  <c r="AC31" i="31"/>
  <c r="W34" i="31"/>
  <c r="Z43" i="31"/>
  <c r="Z44" i="31"/>
  <c r="AP57" i="34" s="1"/>
  <c r="AC21" i="31"/>
  <c r="AB32" i="31"/>
  <c r="U20" i="31"/>
  <c r="T21" i="31"/>
  <c r="Z31" i="31"/>
  <c r="V32" i="31"/>
  <c r="R34" i="31"/>
  <c r="U35" i="31"/>
  <c r="C36" i="31"/>
  <c r="AC9" i="31"/>
  <c r="S10" i="31"/>
  <c r="V21" i="31"/>
  <c r="T24" i="31"/>
  <c r="X34" i="31"/>
  <c r="T34" i="31"/>
  <c r="AB34" i="31"/>
  <c r="AT57" i="34" l="1"/>
  <c r="AA67" i="31"/>
  <c r="AQ58" i="34"/>
  <c r="Y68" i="31"/>
  <c r="AO59" i="34"/>
  <c r="R65" i="31"/>
  <c r="AH56" i="34"/>
  <c r="Z65" i="31"/>
  <c r="AP56" i="34"/>
  <c r="Y65" i="31"/>
  <c r="AO56" i="34"/>
  <c r="S67" i="31"/>
  <c r="AI58" i="34"/>
  <c r="U67" i="31"/>
  <c r="AK58" i="34"/>
  <c r="S68" i="31"/>
  <c r="AI59" i="34"/>
  <c r="X65" i="31"/>
  <c r="AN56" i="34"/>
  <c r="AA64" i="31"/>
  <c r="AQ55" i="34"/>
  <c r="Y64" i="31"/>
  <c r="AO55" i="34"/>
  <c r="V67" i="31"/>
  <c r="AL58" i="34"/>
  <c r="D58" i="31"/>
  <c r="C58" i="31"/>
  <c r="W57" i="31"/>
  <c r="AB46" i="31"/>
  <c r="W53" i="31"/>
  <c r="S25" i="31"/>
  <c r="AA36" i="31"/>
  <c r="AA47" i="31" s="1"/>
  <c r="W42" i="31"/>
  <c r="V56" i="31"/>
  <c r="S57" i="31"/>
  <c r="X54" i="31"/>
  <c r="U53" i="31"/>
  <c r="S64" i="31"/>
  <c r="X36" i="31"/>
  <c r="X47" i="31" s="1"/>
  <c r="X69" i="31" s="1"/>
  <c r="Y54" i="31"/>
  <c r="AA57" i="31"/>
  <c r="AD21" i="31"/>
  <c r="J69" i="31"/>
  <c r="U36" i="31"/>
  <c r="U47" i="31" s="1"/>
  <c r="AA25" i="31"/>
  <c r="AA46" i="31"/>
  <c r="W36" i="31"/>
  <c r="W47" i="31" s="1"/>
  <c r="V25" i="31"/>
  <c r="O56" i="31"/>
  <c r="S53" i="31"/>
  <c r="R54" i="31"/>
  <c r="T25" i="31"/>
  <c r="AD24" i="31"/>
  <c r="W68" i="31"/>
  <c r="T57" i="31"/>
  <c r="Y36" i="31"/>
  <c r="Y47" i="31" s="1"/>
  <c r="Y69" i="31" s="1"/>
  <c r="O25" i="31"/>
  <c r="W25" i="31"/>
  <c r="O57" i="31"/>
  <c r="V68" i="31"/>
  <c r="Y56" i="31"/>
  <c r="T56" i="31"/>
  <c r="T45" i="31"/>
  <c r="AB53" i="31"/>
  <c r="AB36" i="31"/>
  <c r="AB42" i="31"/>
  <c r="AD31" i="31"/>
  <c r="R53" i="31"/>
  <c r="R42" i="31"/>
  <c r="AH55" i="34" s="1"/>
  <c r="R36" i="31"/>
  <c r="AC46" i="31"/>
  <c r="AC57" i="31"/>
  <c r="AC54" i="31"/>
  <c r="AC43" i="31"/>
  <c r="R56" i="31"/>
  <c r="R45" i="31"/>
  <c r="AH58" i="34" s="1"/>
  <c r="AD34" i="31"/>
  <c r="I58" i="31"/>
  <c r="V53" i="31"/>
  <c r="V36" i="31"/>
  <c r="V42" i="31"/>
  <c r="O42" i="31"/>
  <c r="AD23" i="31"/>
  <c r="I69" i="31"/>
  <c r="Z57" i="31"/>
  <c r="Z46" i="31"/>
  <c r="O54" i="31"/>
  <c r="S14" i="31"/>
  <c r="X57" i="31"/>
  <c r="X46" i="31"/>
  <c r="R57" i="31"/>
  <c r="R46" i="31"/>
  <c r="AH59" i="34" s="1"/>
  <c r="AD35" i="31"/>
  <c r="AB56" i="31"/>
  <c r="AB45" i="31"/>
  <c r="U46" i="31"/>
  <c r="U57" i="31"/>
  <c r="F58" i="31"/>
  <c r="F47" i="31"/>
  <c r="F69" i="31" s="1"/>
  <c r="AD44" i="31"/>
  <c r="W45" i="31"/>
  <c r="W56" i="31"/>
  <c r="T54" i="31"/>
  <c r="T43" i="31"/>
  <c r="AC25" i="31"/>
  <c r="U54" i="31"/>
  <c r="U43" i="31"/>
  <c r="U64" i="31"/>
  <c r="O43" i="31"/>
  <c r="O65" i="31" s="1"/>
  <c r="O36" i="31"/>
  <c r="O53" i="31"/>
  <c r="X64" i="31"/>
  <c r="AA54" i="31"/>
  <c r="AA43" i="31"/>
  <c r="J58" i="31"/>
  <c r="T68" i="31"/>
  <c r="AC45" i="31"/>
  <c r="AC56" i="31"/>
  <c r="AC14" i="31"/>
  <c r="AD9" i="31"/>
  <c r="AD14" i="31" s="1"/>
  <c r="L58" i="31"/>
  <c r="L47" i="31"/>
  <c r="L69" i="31" s="1"/>
  <c r="T53" i="31"/>
  <c r="T36" i="31"/>
  <c r="T42" i="31"/>
  <c r="E58" i="31"/>
  <c r="E47" i="31"/>
  <c r="E69" i="31" s="1"/>
  <c r="V54" i="31"/>
  <c r="V43" i="31"/>
  <c r="U25" i="31"/>
  <c r="O14" i="31"/>
  <c r="S54" i="31"/>
  <c r="S43" i="31"/>
  <c r="AI56" i="34" s="1"/>
  <c r="S36" i="31"/>
  <c r="W43" i="31"/>
  <c r="W54" i="31"/>
  <c r="X53" i="31"/>
  <c r="AD20" i="31"/>
  <c r="M58" i="31"/>
  <c r="M47" i="31"/>
  <c r="M69" i="31" s="1"/>
  <c r="X45" i="31"/>
  <c r="X56" i="31"/>
  <c r="Y67" i="31"/>
  <c r="O45" i="31"/>
  <c r="O67" i="31" s="1"/>
  <c r="Z42" i="31"/>
  <c r="Z36" i="31"/>
  <c r="Z53" i="31"/>
  <c r="K58" i="31"/>
  <c r="K47" i="31"/>
  <c r="K69" i="31" s="1"/>
  <c r="AC53" i="31"/>
  <c r="AC42" i="31"/>
  <c r="AC36" i="31"/>
  <c r="G47" i="31"/>
  <c r="G69" i="31" s="1"/>
  <c r="G58" i="31"/>
  <c r="N58" i="31"/>
  <c r="N47" i="31"/>
  <c r="N69" i="31" s="1"/>
  <c r="AD32" i="31"/>
  <c r="C47" i="31"/>
  <c r="C69" i="31" s="1"/>
  <c r="AB54" i="31"/>
  <c r="AB43" i="31"/>
  <c r="H58" i="31"/>
  <c r="H47" i="31"/>
  <c r="H69" i="31" s="1"/>
  <c r="D47" i="31"/>
  <c r="D69" i="31" s="1"/>
  <c r="Z56" i="31"/>
  <c r="Z45" i="31"/>
  <c r="O46" i="31"/>
  <c r="O68" i="31" s="1"/>
  <c r="AI60" i="34" l="1"/>
  <c r="AA68" i="31"/>
  <c r="AQ59" i="34"/>
  <c r="T64" i="31"/>
  <c r="AJ55" i="34"/>
  <c r="U65" i="31"/>
  <c r="AK56" i="34"/>
  <c r="Z68" i="31"/>
  <c r="AP59" i="34"/>
  <c r="AH60" i="34"/>
  <c r="AA65" i="31"/>
  <c r="AQ56" i="34"/>
  <c r="X68" i="31"/>
  <c r="AN59" i="34"/>
  <c r="AB64" i="31"/>
  <c r="AR55" i="34"/>
  <c r="Z64" i="31"/>
  <c r="AP55" i="34"/>
  <c r="V65" i="31"/>
  <c r="AL56" i="34"/>
  <c r="V64" i="31"/>
  <c r="AL55" i="34"/>
  <c r="W64" i="31"/>
  <c r="AM55" i="34"/>
  <c r="W67" i="31"/>
  <c r="AM58" i="34"/>
  <c r="AB68" i="31"/>
  <c r="AR59" i="34"/>
  <c r="AC65" i="31"/>
  <c r="AS56" i="34"/>
  <c r="AB65" i="31"/>
  <c r="AR56" i="34"/>
  <c r="T65" i="31"/>
  <c r="AJ56" i="34"/>
  <c r="U68" i="31"/>
  <c r="AK59" i="34"/>
  <c r="Z67" i="31"/>
  <c r="AP58" i="34"/>
  <c r="X67" i="31"/>
  <c r="AN58" i="34"/>
  <c r="AC67" i="31"/>
  <c r="AS58" i="34"/>
  <c r="AC64" i="31"/>
  <c r="AS55" i="34"/>
  <c r="W65" i="31"/>
  <c r="AM56" i="34"/>
  <c r="AB67" i="31"/>
  <c r="AR58" i="34"/>
  <c r="AC68" i="31"/>
  <c r="AS59" i="34"/>
  <c r="T67" i="31"/>
  <c r="AJ58" i="34"/>
  <c r="AO60" i="34"/>
  <c r="U69" i="31"/>
  <c r="AA69" i="31"/>
  <c r="X58" i="31"/>
  <c r="AA58" i="31"/>
  <c r="O58" i="31"/>
  <c r="AD54" i="31"/>
  <c r="AD57" i="31"/>
  <c r="W58" i="31"/>
  <c r="Y58" i="31"/>
  <c r="AD25" i="31"/>
  <c r="W69" i="31"/>
  <c r="U58" i="31"/>
  <c r="AC58" i="31"/>
  <c r="AC47" i="31"/>
  <c r="AC69" i="31" s="1"/>
  <c r="S47" i="31"/>
  <c r="S69" i="31" s="1"/>
  <c r="S58" i="31"/>
  <c r="R58" i="31"/>
  <c r="R47" i="31"/>
  <c r="R69" i="31" s="1"/>
  <c r="Z58" i="31"/>
  <c r="Z47" i="31"/>
  <c r="Z69" i="31" s="1"/>
  <c r="S65" i="31"/>
  <c r="AD43" i="31"/>
  <c r="AD65" i="31" s="1"/>
  <c r="V58" i="31"/>
  <c r="V47" i="31"/>
  <c r="V69" i="31" s="1"/>
  <c r="O47" i="31"/>
  <c r="O69" i="31" s="1"/>
  <c r="O64" i="31"/>
  <c r="AD56" i="31"/>
  <c r="R64" i="31"/>
  <c r="AD42" i="31"/>
  <c r="T47" i="31"/>
  <c r="T69" i="31" s="1"/>
  <c r="T58" i="31"/>
  <c r="AB58" i="31"/>
  <c r="AB47" i="31"/>
  <c r="AB69" i="31" s="1"/>
  <c r="R67" i="31"/>
  <c r="AD45" i="31"/>
  <c r="AD67" i="31" s="1"/>
  <c r="AD46" i="31"/>
  <c r="AD68" i="31" s="1"/>
  <c r="R68" i="31"/>
  <c r="AD53" i="31"/>
  <c r="AD36" i="31"/>
  <c r="AQ60" i="34" l="1"/>
  <c r="AT58" i="34"/>
  <c r="AN60" i="34"/>
  <c r="AT59" i="34"/>
  <c r="AP60" i="34"/>
  <c r="AT56" i="34"/>
  <c r="AK60" i="34"/>
  <c r="AJ60" i="34"/>
  <c r="AM60" i="34"/>
  <c r="AR60" i="34"/>
  <c r="AT55" i="34"/>
  <c r="AS60" i="34"/>
  <c r="AL60" i="34"/>
  <c r="AD47" i="31"/>
  <c r="AD64" i="31"/>
  <c r="AD58" i="31"/>
  <c r="AD59" i="31" s="1"/>
  <c r="AD37" i="31"/>
  <c r="AE37" i="31" s="1"/>
  <c r="AT60" i="34" l="1"/>
  <c r="AD69" i="31"/>
  <c r="AD70" i="31" s="1"/>
  <c r="AD48" i="31"/>
  <c r="AC74" i="30" l="1"/>
  <c r="AB74" i="30"/>
  <c r="AA74" i="30"/>
  <c r="Z74" i="30"/>
  <c r="Y74" i="30"/>
  <c r="X74" i="30"/>
  <c r="W74" i="30"/>
  <c r="V74" i="30"/>
  <c r="U74" i="30"/>
  <c r="T74" i="30"/>
  <c r="S74" i="30"/>
  <c r="R74" i="30"/>
  <c r="Q2" i="30"/>
  <c r="AD73" i="29" l="1"/>
  <c r="AC73" i="29"/>
  <c r="AB73" i="29"/>
  <c r="AA73" i="29"/>
  <c r="Z73" i="29"/>
  <c r="Y73" i="29"/>
  <c r="X73" i="29"/>
  <c r="W73" i="29"/>
  <c r="V73" i="29"/>
  <c r="U73" i="29"/>
  <c r="T73" i="29"/>
  <c r="S73" i="29"/>
  <c r="L184" i="28"/>
  <c r="K184" i="28"/>
  <c r="J184" i="28"/>
  <c r="I184" i="28"/>
  <c r="H184" i="28"/>
  <c r="G184" i="28"/>
  <c r="F184" i="28"/>
  <c r="E184" i="28"/>
  <c r="D184" i="28"/>
  <c r="L181" i="28"/>
  <c r="K181" i="28"/>
  <c r="J181" i="28"/>
  <c r="I181" i="28"/>
  <c r="H181" i="28"/>
  <c r="G181" i="28"/>
  <c r="F181" i="28"/>
  <c r="E181" i="28"/>
  <c r="D181" i="28"/>
  <c r="AD150" i="28"/>
  <c r="AC150" i="28"/>
  <c r="AC83" i="28" s="1"/>
  <c r="AB150" i="28"/>
  <c r="AB83" i="28" s="1"/>
  <c r="AA150" i="28"/>
  <c r="AA83" i="28" s="1"/>
  <c r="Z150" i="28"/>
  <c r="Z83" i="28" s="1"/>
  <c r="Y150" i="28"/>
  <c r="Y83" i="28" s="1"/>
  <c r="X150" i="28"/>
  <c r="X83" i="28" s="1"/>
  <c r="W150" i="28"/>
  <c r="V150" i="28"/>
  <c r="U150" i="28"/>
  <c r="T150" i="28"/>
  <c r="S150" i="28"/>
  <c r="AD149" i="28"/>
  <c r="AD50" i="28" s="1"/>
  <c r="AD110" i="28" s="1"/>
  <c r="AC149" i="28"/>
  <c r="AC52" i="28" s="1"/>
  <c r="AB149" i="28"/>
  <c r="AB50" i="28" s="1"/>
  <c r="AA149" i="28"/>
  <c r="AA49" i="28" s="1"/>
  <c r="Z149" i="28"/>
  <c r="Z51" i="28" s="1"/>
  <c r="Y149" i="28"/>
  <c r="Y51" i="28" s="1"/>
  <c r="X149" i="28"/>
  <c r="X50" i="28" s="1"/>
  <c r="X110" i="28" s="1"/>
  <c r="W149" i="28"/>
  <c r="W49" i="28" s="1"/>
  <c r="V149" i="28"/>
  <c r="V50" i="28" s="1"/>
  <c r="V110" i="28" s="1"/>
  <c r="U149" i="28"/>
  <c r="U49" i="28" s="1"/>
  <c r="T149" i="28"/>
  <c r="T50" i="28" s="1"/>
  <c r="S149" i="28"/>
  <c r="S52" i="28" s="1"/>
  <c r="S112" i="28" s="1"/>
  <c r="AE84" i="28"/>
  <c r="O84" i="28"/>
  <c r="AE83" i="28"/>
  <c r="AD83" i="28"/>
  <c r="N83" i="28"/>
  <c r="F82" i="28"/>
  <c r="F142" i="28" s="1"/>
  <c r="J80" i="28"/>
  <c r="J140" i="28" s="1"/>
  <c r="C80" i="28"/>
  <c r="C140" i="28" s="1"/>
  <c r="AE54" i="28"/>
  <c r="N53" i="28"/>
  <c r="N113" i="28" s="1"/>
  <c r="M53" i="28"/>
  <c r="M113" i="28" s="1"/>
  <c r="L53" i="28"/>
  <c r="L113" i="28" s="1"/>
  <c r="K53" i="28"/>
  <c r="K83" i="28" s="1"/>
  <c r="K143" i="28" s="1"/>
  <c r="J53" i="28"/>
  <c r="I53" i="28"/>
  <c r="H53" i="28"/>
  <c r="G53" i="28"/>
  <c r="G113" i="28" s="1"/>
  <c r="F53" i="28"/>
  <c r="F113" i="28" s="1"/>
  <c r="E53" i="28"/>
  <c r="E113" i="28" s="1"/>
  <c r="D53" i="28"/>
  <c r="D113" i="28" s="1"/>
  <c r="C53" i="28"/>
  <c r="Z52" i="28"/>
  <c r="Z112" i="28" s="1"/>
  <c r="Y52" i="28"/>
  <c r="Y82" i="28" s="1"/>
  <c r="Y142" i="28" s="1"/>
  <c r="X52" i="28"/>
  <c r="N52" i="28"/>
  <c r="N112" i="28" s="1"/>
  <c r="M52" i="28"/>
  <c r="L52" i="28"/>
  <c r="L82" i="28" s="1"/>
  <c r="L142" i="28" s="1"/>
  <c r="K52" i="28"/>
  <c r="K112" i="28" s="1"/>
  <c r="J52" i="28"/>
  <c r="I52" i="28"/>
  <c r="I112" i="28" s="1"/>
  <c r="H52" i="28"/>
  <c r="H112" i="28" s="1"/>
  <c r="G52" i="28"/>
  <c r="G112" i="28" s="1"/>
  <c r="F52" i="28"/>
  <c r="F112" i="28" s="1"/>
  <c r="E52" i="28"/>
  <c r="E82" i="28" s="1"/>
  <c r="E142" i="28" s="1"/>
  <c r="D52" i="28"/>
  <c r="C52" i="28"/>
  <c r="C112" i="28" s="1"/>
  <c r="T51" i="28"/>
  <c r="T111" i="28" s="1"/>
  <c r="O51" i="28"/>
  <c r="O111" i="28" s="1"/>
  <c r="N51" i="28"/>
  <c r="M51" i="28"/>
  <c r="M111" i="28" s="1"/>
  <c r="L51" i="28"/>
  <c r="L81" i="28" s="1"/>
  <c r="L141" i="28" s="1"/>
  <c r="K51" i="28"/>
  <c r="K111" i="28" s="1"/>
  <c r="J51" i="28"/>
  <c r="J111" i="28" s="1"/>
  <c r="I51" i="28"/>
  <c r="I111" i="28" s="1"/>
  <c r="H51" i="28"/>
  <c r="H111" i="28" s="1"/>
  <c r="G51" i="28"/>
  <c r="F51" i="28"/>
  <c r="E51" i="28"/>
  <c r="E111" i="28" s="1"/>
  <c r="D51" i="28"/>
  <c r="D81" i="28" s="1"/>
  <c r="D141" i="28" s="1"/>
  <c r="C51" i="28"/>
  <c r="C81" i="28" s="1"/>
  <c r="Z50" i="28"/>
  <c r="Z110" i="28" s="1"/>
  <c r="Y50" i="28"/>
  <c r="O50" i="28"/>
  <c r="O110" i="28" s="1"/>
  <c r="N50" i="28"/>
  <c r="M50" i="28"/>
  <c r="M110" i="28" s="1"/>
  <c r="L50" i="28"/>
  <c r="L80" i="28" s="1"/>
  <c r="L140" i="28" s="1"/>
  <c r="K50" i="28"/>
  <c r="K110" i="28" s="1"/>
  <c r="J50" i="28"/>
  <c r="J110" i="28" s="1"/>
  <c r="I50" i="28"/>
  <c r="I110" i="28" s="1"/>
  <c r="H50" i="28"/>
  <c r="G50" i="28"/>
  <c r="G110" i="28" s="1"/>
  <c r="F50" i="28"/>
  <c r="E50" i="28"/>
  <c r="E110" i="28" s="1"/>
  <c r="D50" i="28"/>
  <c r="D110" i="28" s="1"/>
  <c r="C50" i="28"/>
  <c r="C110" i="28" s="1"/>
  <c r="Z49" i="28"/>
  <c r="Y49" i="28"/>
  <c r="Y79" i="28" s="1"/>
  <c r="X49" i="28"/>
  <c r="X79" i="28" s="1"/>
  <c r="N49" i="28"/>
  <c r="N79" i="28" s="1"/>
  <c r="M49" i="28"/>
  <c r="M79" i="28" s="1"/>
  <c r="L49" i="28"/>
  <c r="L79" i="28" s="1"/>
  <c r="K49" i="28"/>
  <c r="K79" i="28" s="1"/>
  <c r="J49" i="28"/>
  <c r="I49" i="28"/>
  <c r="H49" i="28"/>
  <c r="G49" i="28"/>
  <c r="F49" i="28"/>
  <c r="F79" i="28" s="1"/>
  <c r="E49" i="28"/>
  <c r="E79" i="28" s="1"/>
  <c r="D49" i="28"/>
  <c r="D79" i="28" s="1"/>
  <c r="C49" i="28"/>
  <c r="C79" i="28" s="1"/>
  <c r="O79" i="28" s="1"/>
  <c r="AB49" i="28" l="1"/>
  <c r="AB79" i="28" s="1"/>
  <c r="U52" i="28"/>
  <c r="Y81" i="28"/>
  <c r="Y141" i="28" s="1"/>
  <c r="X82" i="28"/>
  <c r="X142" i="28" s="1"/>
  <c r="V52" i="28"/>
  <c r="V112" i="28" s="1"/>
  <c r="AB51" i="28"/>
  <c r="AB111" i="28" s="1"/>
  <c r="W52" i="28"/>
  <c r="W82" i="28" s="1"/>
  <c r="W142" i="28" s="1"/>
  <c r="I80" i="28"/>
  <c r="I140" i="28" s="1"/>
  <c r="O49" i="28"/>
  <c r="G82" i="28"/>
  <c r="G142" i="28" s="1"/>
  <c r="C111" i="28"/>
  <c r="AE52" i="28"/>
  <c r="AE112" i="28" s="1"/>
  <c r="S49" i="28"/>
  <c r="AE49" i="28" s="1"/>
  <c r="AB52" i="28"/>
  <c r="AB112" i="28" s="1"/>
  <c r="L83" i="28"/>
  <c r="L143" i="28" s="1"/>
  <c r="Y112" i="28"/>
  <c r="W79" i="28"/>
  <c r="T49" i="28"/>
  <c r="T52" i="28"/>
  <c r="T112" i="28" s="1"/>
  <c r="AD52" i="28"/>
  <c r="AD82" i="28" s="1"/>
  <c r="AD142" i="28" s="1"/>
  <c r="M83" i="28"/>
  <c r="AC50" i="28"/>
  <c r="U51" i="28"/>
  <c r="AD51" i="28"/>
  <c r="AD111" i="28" s="1"/>
  <c r="V51" i="28"/>
  <c r="D80" i="28"/>
  <c r="D140" i="28" s="1"/>
  <c r="J81" i="28"/>
  <c r="J141" i="28" s="1"/>
  <c r="I82" i="28"/>
  <c r="I142" i="28" s="1"/>
  <c r="U50" i="28"/>
  <c r="U80" i="28" s="1"/>
  <c r="U140" i="28" s="1"/>
  <c r="W51" i="28"/>
  <c r="W81" i="28" s="1"/>
  <c r="W141" i="28" s="1"/>
  <c r="K81" i="28"/>
  <c r="K141" i="28" s="1"/>
  <c r="V49" i="28"/>
  <c r="V79" i="28" s="1"/>
  <c r="AD49" i="28"/>
  <c r="AD79" i="28" s="1"/>
  <c r="W50" i="28"/>
  <c r="K80" i="28"/>
  <c r="K140" i="28" s="1"/>
  <c r="F83" i="28"/>
  <c r="F143" i="28" s="1"/>
  <c r="L110" i="28"/>
  <c r="AC51" i="28"/>
  <c r="H81" i="28"/>
  <c r="H141" i="28" s="1"/>
  <c r="I81" i="28"/>
  <c r="I141" i="28" s="1"/>
  <c r="H82" i="28"/>
  <c r="H142" i="28" s="1"/>
  <c r="AC49" i="28"/>
  <c r="X51" i="28"/>
  <c r="X81" i="28" s="1"/>
  <c r="X141" i="28" s="1"/>
  <c r="Z82" i="28"/>
  <c r="Z142" i="28" s="1"/>
  <c r="G83" i="28"/>
  <c r="G143" i="28" s="1"/>
  <c r="X112" i="28"/>
  <c r="T80" i="28"/>
  <c r="T140" i="28" s="1"/>
  <c r="T110" i="28"/>
  <c r="AB110" i="28"/>
  <c r="AB80" i="28"/>
  <c r="AB140" i="28" s="1"/>
  <c r="C141" i="28"/>
  <c r="O81" i="28"/>
  <c r="O141" i="28" s="1"/>
  <c r="J112" i="28"/>
  <c r="J82" i="28"/>
  <c r="J142" i="28" s="1"/>
  <c r="V82" i="28"/>
  <c r="V142" i="28" s="1"/>
  <c r="S79" i="28"/>
  <c r="AA52" i="28"/>
  <c r="AC79" i="28"/>
  <c r="M82" i="28"/>
  <c r="M112" i="28"/>
  <c r="G79" i="28"/>
  <c r="M80" i="28"/>
  <c r="AB81" i="28"/>
  <c r="AB141" i="28" s="1"/>
  <c r="K82" i="28"/>
  <c r="K142" i="28" s="1"/>
  <c r="D111" i="28"/>
  <c r="Y111" i="28"/>
  <c r="S51" i="28"/>
  <c r="AA51" i="28"/>
  <c r="I79" i="28"/>
  <c r="O80" i="28"/>
  <c r="O140" i="28" s="1"/>
  <c r="AD80" i="28"/>
  <c r="AD140" i="28" s="1"/>
  <c r="M81" i="28"/>
  <c r="N82" i="28"/>
  <c r="E112" i="28"/>
  <c r="K113" i="28"/>
  <c r="F110" i="28"/>
  <c r="F80" i="28"/>
  <c r="F140" i="28" s="1"/>
  <c r="C83" i="28"/>
  <c r="C113" i="28"/>
  <c r="J79" i="28"/>
  <c r="O52" i="28"/>
  <c r="O112" i="28" s="1"/>
  <c r="O53" i="28"/>
  <c r="O113" i="28" s="1"/>
  <c r="E80" i="28"/>
  <c r="E140" i="28" s="1"/>
  <c r="D83" i="28"/>
  <c r="D143" i="28" s="1"/>
  <c r="AA79" i="28"/>
  <c r="N110" i="28"/>
  <c r="N80" i="28"/>
  <c r="F81" i="28"/>
  <c r="F141" i="28" s="1"/>
  <c r="F111" i="28"/>
  <c r="T79" i="28"/>
  <c r="Z80" i="28"/>
  <c r="Z140" i="28" s="1"/>
  <c r="H110" i="28"/>
  <c r="H80" i="28"/>
  <c r="H140" i="28" s="1"/>
  <c r="G81" i="28"/>
  <c r="G141" i="28" s="1"/>
  <c r="G111" i="28"/>
  <c r="AC112" i="28"/>
  <c r="AC82" i="28"/>
  <c r="AC142" i="28" s="1"/>
  <c r="H113" i="28"/>
  <c r="H83" i="28"/>
  <c r="H143" i="28" s="1"/>
  <c r="G80" i="28"/>
  <c r="G140" i="28" s="1"/>
  <c r="T81" i="28"/>
  <c r="T141" i="28" s="1"/>
  <c r="C82" i="28"/>
  <c r="S82" i="28"/>
  <c r="E83" i="28"/>
  <c r="E143" i="28" s="1"/>
  <c r="L111" i="28"/>
  <c r="J113" i="28"/>
  <c r="J83" i="28"/>
  <c r="J143" i="28" s="1"/>
  <c r="H79" i="28"/>
  <c r="Y110" i="28"/>
  <c r="Y80" i="28"/>
  <c r="Y140" i="28" s="1"/>
  <c r="X80" i="28"/>
  <c r="X140" i="28" s="1"/>
  <c r="N81" i="28"/>
  <c r="N111" i="28"/>
  <c r="D112" i="28"/>
  <c r="D82" i="28"/>
  <c r="D142" i="28" s="1"/>
  <c r="W83" i="28"/>
  <c r="U79" i="28"/>
  <c r="S50" i="28"/>
  <c r="AA50" i="28"/>
  <c r="Z81" i="28"/>
  <c r="Z141" i="28" s="1"/>
  <c r="Z111" i="28"/>
  <c r="U112" i="28"/>
  <c r="U82" i="28"/>
  <c r="U142" i="28" s="1"/>
  <c r="I113" i="28"/>
  <c r="I83" i="28"/>
  <c r="I143" i="28" s="1"/>
  <c r="Z79" i="28"/>
  <c r="V80" i="28"/>
  <c r="V140" i="28" s="1"/>
  <c r="E81" i="28"/>
  <c r="E141" i="28" s="1"/>
  <c r="T82" i="28"/>
  <c r="T142" i="28" s="1"/>
  <c r="L112" i="28"/>
  <c r="W112" i="28" l="1"/>
  <c r="AB82" i="28"/>
  <c r="AB142" i="28" s="1"/>
  <c r="AD81" i="28"/>
  <c r="AD141" i="28" s="1"/>
  <c r="W111" i="28"/>
  <c r="AD112" i="28"/>
  <c r="X111" i="28"/>
  <c r="W110" i="28"/>
  <c r="W80" i="28"/>
  <c r="W140" i="28" s="1"/>
  <c r="V81" i="28"/>
  <c r="V141" i="28" s="1"/>
  <c r="V111" i="28"/>
  <c r="U111" i="28"/>
  <c r="U81" i="28"/>
  <c r="U141" i="28" s="1"/>
  <c r="U110" i="28"/>
  <c r="AC111" i="28"/>
  <c r="AC81" i="28"/>
  <c r="AC141" i="28" s="1"/>
  <c r="AC80" i="28"/>
  <c r="AC140" i="28" s="1"/>
  <c r="AC110" i="28"/>
  <c r="AA111" i="28"/>
  <c r="AA81" i="28"/>
  <c r="AA141" i="28" s="1"/>
  <c r="S111" i="28"/>
  <c r="AE51" i="28"/>
  <c r="AE111" i="28" s="1"/>
  <c r="S81" i="28"/>
  <c r="AE82" i="28"/>
  <c r="AE142" i="28" s="1"/>
  <c r="S142" i="28"/>
  <c r="C143" i="28"/>
  <c r="O83" i="28"/>
  <c r="O143" i="28" s="1"/>
  <c r="AE79" i="28"/>
  <c r="C142" i="28"/>
  <c r="O82" i="28"/>
  <c r="O142" i="28" s="1"/>
  <c r="S110" i="28"/>
  <c r="S80" i="28"/>
  <c r="AE50" i="28"/>
  <c r="AE110" i="28" s="1"/>
  <c r="AA110" i="28"/>
  <c r="AA80" i="28"/>
  <c r="AA140" i="28" s="1"/>
  <c r="AA112" i="28"/>
  <c r="AA82" i="28"/>
  <c r="AA142" i="28" s="1"/>
  <c r="S141" i="28" l="1"/>
  <c r="AE81" i="28"/>
  <c r="AE141" i="28" s="1"/>
  <c r="S140" i="28"/>
  <c r="AE80" i="28"/>
  <c r="AE140" i="28" s="1"/>
  <c r="R2" i="28" l="1"/>
  <c r="AC76" i="27"/>
  <c r="AB76" i="27"/>
  <c r="AA76" i="27"/>
  <c r="Z76" i="27"/>
  <c r="Y76" i="27"/>
  <c r="X76" i="27"/>
  <c r="W76" i="27"/>
  <c r="V76" i="27"/>
  <c r="U76" i="27"/>
  <c r="T76" i="27"/>
  <c r="S76" i="27"/>
  <c r="R76" i="27"/>
  <c r="AC75" i="27"/>
  <c r="AB75" i="27"/>
  <c r="AA75" i="27"/>
  <c r="Z75" i="27"/>
  <c r="Y75" i="27"/>
  <c r="X75" i="27"/>
  <c r="W75" i="27"/>
  <c r="V75" i="27"/>
  <c r="U75" i="27"/>
  <c r="T75" i="27"/>
  <c r="S75" i="27"/>
  <c r="R75" i="27"/>
  <c r="N48" i="27"/>
  <c r="Y37" i="27"/>
  <c r="X37" i="27"/>
  <c r="W37" i="27"/>
  <c r="W48" i="27" s="1"/>
  <c r="V37" i="27"/>
  <c r="V48" i="27" s="1"/>
  <c r="L47" i="27"/>
  <c r="K47" i="27"/>
  <c r="J47" i="27"/>
  <c r="I47" i="27"/>
  <c r="U36" i="27"/>
  <c r="D47" i="27"/>
  <c r="C47" i="27"/>
  <c r="N46" i="27"/>
  <c r="AB35" i="27"/>
  <c r="AA35" i="27"/>
  <c r="K46" i="27"/>
  <c r="Y35" i="27"/>
  <c r="G46" i="27"/>
  <c r="U35" i="27"/>
  <c r="E46" i="27"/>
  <c r="D46" i="27"/>
  <c r="R35" i="27"/>
  <c r="N45" i="27"/>
  <c r="M45" i="27"/>
  <c r="L45" i="27"/>
  <c r="G45" i="27"/>
  <c r="F45" i="27"/>
  <c r="T34" i="27"/>
  <c r="S34" i="27"/>
  <c r="AC33" i="27"/>
  <c r="AA33" i="27"/>
  <c r="Z33" i="27"/>
  <c r="X33" i="27"/>
  <c r="W33" i="27"/>
  <c r="W44" i="27" s="1"/>
  <c r="V33" i="27"/>
  <c r="U33" i="27"/>
  <c r="S33" i="27"/>
  <c r="C44" i="27"/>
  <c r="AC25" i="27"/>
  <c r="AB25" i="27"/>
  <c r="Z25" i="27"/>
  <c r="Y25" i="27"/>
  <c r="X25" i="27"/>
  <c r="T25" i="27"/>
  <c r="R25" i="27"/>
  <c r="AB24" i="27"/>
  <c r="AA24" i="27"/>
  <c r="W24" i="27"/>
  <c r="V24" i="27"/>
  <c r="T24" i="27"/>
  <c r="S24" i="27"/>
  <c r="R24" i="27"/>
  <c r="AC23" i="27"/>
  <c r="AB23" i="27"/>
  <c r="X23" i="27"/>
  <c r="V23" i="27"/>
  <c r="T23" i="27"/>
  <c r="S23" i="27"/>
  <c r="AC22" i="27"/>
  <c r="Z22" i="27"/>
  <c r="X22" i="27"/>
  <c r="R22" i="27"/>
  <c r="AA21" i="27"/>
  <c r="Z21" i="27"/>
  <c r="V21" i="27"/>
  <c r="S21" i="27"/>
  <c r="R21" i="27"/>
  <c r="AC14" i="27"/>
  <c r="AD14" i="27" s="1"/>
  <c r="AB14" i="27"/>
  <c r="Z14" i="27"/>
  <c r="X14" i="27"/>
  <c r="V14" i="27"/>
  <c r="T14" i="27"/>
  <c r="S14" i="27"/>
  <c r="R14" i="27"/>
  <c r="O13" i="27"/>
  <c r="AA13" i="27"/>
  <c r="Z13" i="27"/>
  <c r="X13" i="27"/>
  <c r="W13" i="27"/>
  <c r="T13" i="27"/>
  <c r="R13" i="27"/>
  <c r="O12" i="27"/>
  <c r="AB12" i="27"/>
  <c r="Z12" i="27"/>
  <c r="X12" i="27"/>
  <c r="T12" i="27"/>
  <c r="R12" i="27"/>
  <c r="AA11" i="27"/>
  <c r="Z11" i="27"/>
  <c r="S11" i="27"/>
  <c r="R11" i="27"/>
  <c r="AB10" i="27"/>
  <c r="AA10" i="27"/>
  <c r="Z10" i="27"/>
  <c r="X10" i="27"/>
  <c r="V10" i="27"/>
  <c r="U10" i="27"/>
  <c r="T10" i="27"/>
  <c r="S10" i="27"/>
  <c r="X48" i="27" l="1"/>
  <c r="X70" i="27" s="1"/>
  <c r="Y48" i="27"/>
  <c r="Y70" i="27" s="1"/>
  <c r="R46" i="27"/>
  <c r="AB46" i="27"/>
  <c r="AB68" i="27" s="1"/>
  <c r="F46" i="27"/>
  <c r="F68" i="27" s="1"/>
  <c r="N67" i="27"/>
  <c r="N68" i="27"/>
  <c r="G48" i="27"/>
  <c r="G70" i="27" s="1"/>
  <c r="Y36" i="27"/>
  <c r="Y47" i="27" s="1"/>
  <c r="L56" i="27"/>
  <c r="U34" i="27"/>
  <c r="U45" i="27" s="1"/>
  <c r="T22" i="27"/>
  <c r="T56" i="27" s="1"/>
  <c r="V34" i="27"/>
  <c r="V45" i="27" s="1"/>
  <c r="L44" i="27"/>
  <c r="L66" i="27" s="1"/>
  <c r="H48" i="27"/>
  <c r="H70" i="27" s="1"/>
  <c r="V22" i="27"/>
  <c r="T11" i="27"/>
  <c r="T15" i="27" s="1"/>
  <c r="N44" i="27"/>
  <c r="N66" i="27" s="1"/>
  <c r="J48" i="27"/>
  <c r="J70" i="27" s="1"/>
  <c r="E68" i="27"/>
  <c r="M67" i="27"/>
  <c r="M55" i="27"/>
  <c r="N56" i="27"/>
  <c r="S35" i="27"/>
  <c r="S46" i="27" s="1"/>
  <c r="S68" i="27" s="1"/>
  <c r="C15" i="27"/>
  <c r="G67" i="27"/>
  <c r="H57" i="27"/>
  <c r="Z15" i="27"/>
  <c r="J49" i="27"/>
  <c r="R10" i="27"/>
  <c r="R15" i="27" s="1"/>
  <c r="AC10" i="27"/>
  <c r="AD10" i="27" s="1"/>
  <c r="Y13" i="27"/>
  <c r="S25" i="27"/>
  <c r="C56" i="27"/>
  <c r="K49" i="27"/>
  <c r="AB34" i="27"/>
  <c r="AB45" i="27" s="1"/>
  <c r="T35" i="27"/>
  <c r="T46" i="27" s="1"/>
  <c r="T68" i="27" s="1"/>
  <c r="R36" i="27"/>
  <c r="R58" i="27" s="1"/>
  <c r="E45" i="27"/>
  <c r="E67" i="27" s="1"/>
  <c r="G68" i="27"/>
  <c r="M56" i="27"/>
  <c r="AB21" i="27"/>
  <c r="U23" i="27"/>
  <c r="U57" i="27" s="1"/>
  <c r="D56" i="27"/>
  <c r="L67" i="27"/>
  <c r="AC34" i="27"/>
  <c r="AC45" i="27" s="1"/>
  <c r="AC67" i="27" s="1"/>
  <c r="Z35" i="27"/>
  <c r="Z46" i="27" s="1"/>
  <c r="X36" i="27"/>
  <c r="X47" i="27" s="1"/>
  <c r="I48" i="27"/>
  <c r="I70" i="27" s="1"/>
  <c r="AB13" i="27"/>
  <c r="AC24" i="27"/>
  <c r="F57" i="27"/>
  <c r="AB11" i="27"/>
  <c r="S12" i="27"/>
  <c r="AC13" i="27"/>
  <c r="AD13" i="27" s="1"/>
  <c r="AB22" i="27"/>
  <c r="W23" i="27"/>
  <c r="AA25" i="27"/>
  <c r="J58" i="27"/>
  <c r="Z36" i="27"/>
  <c r="Z47" i="27" s="1"/>
  <c r="AC37" i="27"/>
  <c r="AC59" i="27" s="1"/>
  <c r="C55" i="27"/>
  <c r="Y12" i="27"/>
  <c r="C49" i="27"/>
  <c r="K55" i="27"/>
  <c r="O11" i="27"/>
  <c r="AA14" i="27"/>
  <c r="N57" i="27"/>
  <c r="D69" i="27"/>
  <c r="L69" i="27"/>
  <c r="K44" i="27"/>
  <c r="K66" i="27" s="1"/>
  <c r="C46" i="27"/>
  <c r="C68" i="27" s="1"/>
  <c r="L55" i="27"/>
  <c r="AC11" i="27"/>
  <c r="AD11" i="27" s="1"/>
  <c r="AA12" i="27"/>
  <c r="T21" i="27"/>
  <c r="U24" i="27"/>
  <c r="U58" i="27" s="1"/>
  <c r="Y46" i="27"/>
  <c r="AC44" i="27"/>
  <c r="U44" i="27"/>
  <c r="E58" i="27"/>
  <c r="E47" i="27"/>
  <c r="E69" i="27" s="1"/>
  <c r="T36" i="27"/>
  <c r="K57" i="27"/>
  <c r="Z23" i="27"/>
  <c r="S37" i="27"/>
  <c r="S48" i="27" s="1"/>
  <c r="D48" i="27"/>
  <c r="D70" i="27" s="1"/>
  <c r="AA23" i="27"/>
  <c r="AA57" i="27" s="1"/>
  <c r="E48" i="27"/>
  <c r="E70" i="27" s="1"/>
  <c r="T37" i="27"/>
  <c r="T48" i="27" s="1"/>
  <c r="T70" i="27" s="1"/>
  <c r="V44" i="27"/>
  <c r="V66" i="27" s="1"/>
  <c r="F47" i="27"/>
  <c r="F69" i="27" s="1"/>
  <c r="V55" i="27"/>
  <c r="U11" i="27"/>
  <c r="U13" i="27"/>
  <c r="Y14" i="27"/>
  <c r="U14" i="27"/>
  <c r="C26" i="27"/>
  <c r="W22" i="27"/>
  <c r="I58" i="27"/>
  <c r="X24" i="27"/>
  <c r="J55" i="27"/>
  <c r="H56" i="27"/>
  <c r="T45" i="27"/>
  <c r="D68" i="27"/>
  <c r="L57" i="27"/>
  <c r="H58" i="27"/>
  <c r="F48" i="27"/>
  <c r="F70" i="27" s="1"/>
  <c r="F59" i="27"/>
  <c r="N70" i="27"/>
  <c r="X44" i="27"/>
  <c r="H47" i="27"/>
  <c r="H69" i="27" s="1"/>
  <c r="D59" i="27"/>
  <c r="W10" i="27"/>
  <c r="V11" i="27"/>
  <c r="V12" i="27"/>
  <c r="V13" i="27"/>
  <c r="W21" i="27"/>
  <c r="W55" i="27" s="1"/>
  <c r="S22" i="27"/>
  <c r="S56" i="27" s="1"/>
  <c r="AA22" i="27"/>
  <c r="Y24" i="27"/>
  <c r="R33" i="27"/>
  <c r="Z55" i="27"/>
  <c r="Z44" i="27"/>
  <c r="Z66" i="27" s="1"/>
  <c r="I56" i="27"/>
  <c r="I45" i="27"/>
  <c r="I67" i="27" s="1"/>
  <c r="X34" i="27"/>
  <c r="AA46" i="27"/>
  <c r="W36" i="27"/>
  <c r="G59" i="27"/>
  <c r="U37" i="27"/>
  <c r="U48" i="27" s="1"/>
  <c r="I69" i="27"/>
  <c r="E59" i="27"/>
  <c r="W25" i="27"/>
  <c r="W70" i="27" s="1"/>
  <c r="C59" i="27"/>
  <c r="R37" i="27"/>
  <c r="C48" i="27"/>
  <c r="C57" i="27"/>
  <c r="R23" i="27"/>
  <c r="O23" i="27"/>
  <c r="S45" i="27"/>
  <c r="G47" i="27"/>
  <c r="G69" i="27" s="1"/>
  <c r="V36" i="27"/>
  <c r="G58" i="27"/>
  <c r="M48" i="27"/>
  <c r="M70" i="27" s="1"/>
  <c r="M59" i="27"/>
  <c r="AB37" i="27"/>
  <c r="X11" i="27"/>
  <c r="X15" i="27" s="1"/>
  <c r="W12" i="27"/>
  <c r="S13" i="27"/>
  <c r="W14" i="27"/>
  <c r="X21" i="27"/>
  <c r="Y22" i="27"/>
  <c r="O24" i="27"/>
  <c r="S55" i="27"/>
  <c r="S44" i="27"/>
  <c r="S66" i="27" s="1"/>
  <c r="AA55" i="27"/>
  <c r="AA44" i="27"/>
  <c r="AA66" i="27" s="1"/>
  <c r="J56" i="27"/>
  <c r="J45" i="27"/>
  <c r="J67" i="27" s="1"/>
  <c r="Y34" i="27"/>
  <c r="U46" i="27"/>
  <c r="AB57" i="27"/>
  <c r="H59" i="27"/>
  <c r="C66" i="27"/>
  <c r="D45" i="27"/>
  <c r="D67" i="27" s="1"/>
  <c r="N59" i="27"/>
  <c r="Y23" i="27"/>
  <c r="Y57" i="27" s="1"/>
  <c r="I46" i="27"/>
  <c r="I68" i="27" s="1"/>
  <c r="X35" i="27"/>
  <c r="I57" i="27"/>
  <c r="M58" i="27"/>
  <c r="M47" i="27"/>
  <c r="M69" i="27" s="1"/>
  <c r="AB36" i="27"/>
  <c r="K59" i="27"/>
  <c r="Z37" i="27"/>
  <c r="K48" i="27"/>
  <c r="K70" i="27" s="1"/>
  <c r="U47" i="27"/>
  <c r="L59" i="27"/>
  <c r="AA37" i="27"/>
  <c r="L48" i="27"/>
  <c r="L70" i="27" s="1"/>
  <c r="O10" i="27"/>
  <c r="Y11" i="27"/>
  <c r="U21" i="27"/>
  <c r="AC21" i="27"/>
  <c r="Y21" i="27"/>
  <c r="U22" i="27"/>
  <c r="F56" i="27"/>
  <c r="Z24" i="27"/>
  <c r="U25" i="27"/>
  <c r="E44" i="27"/>
  <c r="E66" i="27" s="1"/>
  <c r="T33" i="27"/>
  <c r="E55" i="27"/>
  <c r="M44" i="27"/>
  <c r="M66" i="27" s="1"/>
  <c r="AB33" i="27"/>
  <c r="C45" i="27"/>
  <c r="R34" i="27"/>
  <c r="K45" i="27"/>
  <c r="K67" i="27" s="1"/>
  <c r="K56" i="27"/>
  <c r="Z34" i="27"/>
  <c r="AA34" i="27"/>
  <c r="G57" i="27"/>
  <c r="V35" i="27"/>
  <c r="C69" i="27"/>
  <c r="K69" i="27"/>
  <c r="D44" i="27"/>
  <c r="D66" i="27" s="1"/>
  <c r="D55" i="27"/>
  <c r="D57" i="27"/>
  <c r="F58" i="27"/>
  <c r="W11" i="27"/>
  <c r="H55" i="27"/>
  <c r="J57" i="27"/>
  <c r="J46" i="27"/>
  <c r="J68" i="27" s="1"/>
  <c r="N58" i="27"/>
  <c r="N47" i="27"/>
  <c r="N69" i="27" s="1"/>
  <c r="AC36" i="27"/>
  <c r="Y10" i="27"/>
  <c r="U12" i="27"/>
  <c r="AC12" i="27"/>
  <c r="AD12" i="27" s="1"/>
  <c r="O14" i="27"/>
  <c r="G55" i="27"/>
  <c r="O21" i="27"/>
  <c r="O22" i="27"/>
  <c r="V25" i="27"/>
  <c r="V70" i="27" s="1"/>
  <c r="O25" i="27"/>
  <c r="F55" i="27"/>
  <c r="F44" i="27"/>
  <c r="F66" i="27" s="1"/>
  <c r="N55" i="27"/>
  <c r="W35" i="27"/>
  <c r="H46" i="27"/>
  <c r="H68" i="27" s="1"/>
  <c r="F67" i="27"/>
  <c r="E56" i="27"/>
  <c r="J69" i="27"/>
  <c r="Y33" i="27"/>
  <c r="W34" i="27"/>
  <c r="AC35" i="27"/>
  <c r="S36" i="27"/>
  <c r="AA36" i="27"/>
  <c r="G44" i="27"/>
  <c r="G66" i="27" s="1"/>
  <c r="H45" i="27"/>
  <c r="H67" i="27" s="1"/>
  <c r="H44" i="27"/>
  <c r="H66" i="27" s="1"/>
  <c r="K68" i="27"/>
  <c r="I55" i="27"/>
  <c r="G56" i="27"/>
  <c r="E57" i="27"/>
  <c r="M57" i="27"/>
  <c r="C58" i="27"/>
  <c r="K58" i="27"/>
  <c r="I59" i="27"/>
  <c r="I44" i="27"/>
  <c r="I66" i="27" s="1"/>
  <c r="L46" i="27"/>
  <c r="L68" i="27" s="1"/>
  <c r="D58" i="27"/>
  <c r="L58" i="27"/>
  <c r="J59" i="27"/>
  <c r="J44" i="27"/>
  <c r="J66" i="27" s="1"/>
  <c r="M46" i="27"/>
  <c r="M68" i="27" s="1"/>
  <c r="S70" i="27" l="1"/>
  <c r="U70" i="27"/>
  <c r="R68" i="27"/>
  <c r="Z68" i="27"/>
  <c r="AB56" i="27"/>
  <c r="U68" i="27"/>
  <c r="Y69" i="27"/>
  <c r="V56" i="27"/>
  <c r="Y58" i="27"/>
  <c r="AA26" i="27"/>
  <c r="V26" i="27"/>
  <c r="V67" i="27"/>
  <c r="S67" i="27"/>
  <c r="S57" i="27"/>
  <c r="Z58" i="27"/>
  <c r="S26" i="27"/>
  <c r="AB15" i="27"/>
  <c r="AA15" i="27"/>
  <c r="Z69" i="27"/>
  <c r="X26" i="27"/>
  <c r="AB26" i="27"/>
  <c r="O58" i="27"/>
  <c r="S38" i="27"/>
  <c r="AD35" i="27"/>
  <c r="AC26" i="27"/>
  <c r="U38" i="27"/>
  <c r="U49" i="27" s="1"/>
  <c r="J60" i="27"/>
  <c r="J71" i="27"/>
  <c r="T57" i="27"/>
  <c r="X58" i="27"/>
  <c r="T26" i="27"/>
  <c r="AB67" i="27"/>
  <c r="X38" i="27"/>
  <c r="X49" i="27" s="1"/>
  <c r="AD25" i="27"/>
  <c r="T67" i="27"/>
  <c r="C60" i="27"/>
  <c r="Y68" i="27"/>
  <c r="U15" i="27"/>
  <c r="W38" i="27"/>
  <c r="W49" i="27" s="1"/>
  <c r="AC38" i="27"/>
  <c r="AC49" i="27" s="1"/>
  <c r="U69" i="27"/>
  <c r="V38" i="27"/>
  <c r="V49" i="27" s="1"/>
  <c r="AC56" i="27"/>
  <c r="AD22" i="27"/>
  <c r="R47" i="27"/>
  <c r="R69" i="27" s="1"/>
  <c r="S15" i="27"/>
  <c r="AC48" i="27"/>
  <c r="AC70" i="27" s="1"/>
  <c r="Z26" i="27"/>
  <c r="V15" i="27"/>
  <c r="Z57" i="27"/>
  <c r="AC55" i="27"/>
  <c r="AD36" i="27"/>
  <c r="U26" i="27"/>
  <c r="M49" i="27"/>
  <c r="M71" i="27" s="1"/>
  <c r="M60" i="27"/>
  <c r="AA59" i="27"/>
  <c r="AA48" i="27"/>
  <c r="AA70" i="27" s="1"/>
  <c r="G60" i="27"/>
  <c r="G49" i="27"/>
  <c r="G71" i="27" s="1"/>
  <c r="N49" i="27"/>
  <c r="N71" i="27" s="1"/>
  <c r="N60" i="27"/>
  <c r="O44" i="27"/>
  <c r="AD24" i="27"/>
  <c r="O56" i="27"/>
  <c r="AB58" i="27"/>
  <c r="AB47" i="27"/>
  <c r="AB69" i="27" s="1"/>
  <c r="U56" i="27"/>
  <c r="O38" i="27"/>
  <c r="O55" i="27"/>
  <c r="C71" i="27"/>
  <c r="AA58" i="27"/>
  <c r="AA47" i="27"/>
  <c r="AA69" i="27" s="1"/>
  <c r="F60" i="27"/>
  <c r="F49" i="27"/>
  <c r="F71" i="27" s="1"/>
  <c r="O57" i="27"/>
  <c r="R56" i="27"/>
  <c r="R45" i="27"/>
  <c r="AD34" i="27"/>
  <c r="Y26" i="27"/>
  <c r="O59" i="27"/>
  <c r="U67" i="27"/>
  <c r="R55" i="27"/>
  <c r="R38" i="27"/>
  <c r="R44" i="27"/>
  <c r="AD33" i="27"/>
  <c r="D60" i="27"/>
  <c r="D49" i="27"/>
  <c r="D71" i="27" s="1"/>
  <c r="R26" i="27"/>
  <c r="K60" i="27"/>
  <c r="O26" i="27"/>
  <c r="E60" i="27"/>
  <c r="E49" i="27"/>
  <c r="E71" i="27" s="1"/>
  <c r="AA38" i="27"/>
  <c r="AB59" i="27"/>
  <c r="AB48" i="27"/>
  <c r="AB70" i="27" s="1"/>
  <c r="O47" i="27"/>
  <c r="O69" i="27" s="1"/>
  <c r="AD21" i="27"/>
  <c r="AA68" i="27"/>
  <c r="W15" i="27"/>
  <c r="X55" i="27"/>
  <c r="H60" i="27"/>
  <c r="H49" i="27"/>
  <c r="H71" i="27" s="1"/>
  <c r="S47" i="27"/>
  <c r="S69" i="27" s="1"/>
  <c r="S58" i="27"/>
  <c r="W57" i="27"/>
  <c r="W46" i="27"/>
  <c r="W68" i="27" s="1"/>
  <c r="Y15" i="27"/>
  <c r="V46" i="27"/>
  <c r="V68" i="27" s="1"/>
  <c r="V57" i="27"/>
  <c r="C67" i="27"/>
  <c r="O45" i="27"/>
  <c r="O67" i="27" s="1"/>
  <c r="X69" i="27"/>
  <c r="Y56" i="27"/>
  <c r="Y45" i="27"/>
  <c r="Y67" i="27" s="1"/>
  <c r="V58" i="27"/>
  <c r="V47" i="27"/>
  <c r="V69" i="27" s="1"/>
  <c r="AD15" i="27"/>
  <c r="O48" i="27"/>
  <c r="O70" i="27" s="1"/>
  <c r="C70" i="27"/>
  <c r="X56" i="27"/>
  <c r="X45" i="27"/>
  <c r="X67" i="27" s="1"/>
  <c r="U66" i="27"/>
  <c r="K71" i="27"/>
  <c r="Y38" i="27"/>
  <c r="Y55" i="27"/>
  <c r="Y44" i="27"/>
  <c r="Y66" i="27" s="1"/>
  <c r="Z45" i="27"/>
  <c r="Z67" i="27" s="1"/>
  <c r="Z56" i="27"/>
  <c r="O15" i="27"/>
  <c r="AC58" i="27"/>
  <c r="AC47" i="27"/>
  <c r="AC69" i="27" s="1"/>
  <c r="Z38" i="27"/>
  <c r="T38" i="27"/>
  <c r="T55" i="27"/>
  <c r="T44" i="27"/>
  <c r="T66" i="27" s="1"/>
  <c r="X66" i="27"/>
  <c r="T58" i="27"/>
  <c r="T47" i="27"/>
  <c r="T69" i="27" s="1"/>
  <c r="I60" i="27"/>
  <c r="I49" i="27"/>
  <c r="I71" i="27" s="1"/>
  <c r="AC46" i="27"/>
  <c r="AC68" i="27" s="1"/>
  <c r="AC57" i="27"/>
  <c r="L49" i="27"/>
  <c r="L71" i="27" s="1"/>
  <c r="L60" i="27"/>
  <c r="AB38" i="27"/>
  <c r="AB55" i="27"/>
  <c r="AB44" i="27"/>
  <c r="AB66" i="27" s="1"/>
  <c r="R48" i="27"/>
  <c r="R70" i="27" s="1"/>
  <c r="AD37" i="27"/>
  <c r="W26" i="27"/>
  <c r="W66" i="27"/>
  <c r="U55" i="27"/>
  <c r="AC15" i="27"/>
  <c r="W58" i="27"/>
  <c r="W47" i="27"/>
  <c r="W69" i="27" s="1"/>
  <c r="Z48" i="27"/>
  <c r="Z70" i="27" s="1"/>
  <c r="Z59" i="27"/>
  <c r="W45" i="27"/>
  <c r="W67" i="27" s="1"/>
  <c r="W56" i="27"/>
  <c r="AA56" i="27"/>
  <c r="AA45" i="27"/>
  <c r="AA67" i="27" s="1"/>
  <c r="X57" i="27"/>
  <c r="X46" i="27"/>
  <c r="X68" i="27" s="1"/>
  <c r="O46" i="27"/>
  <c r="O68" i="27" s="1"/>
  <c r="AD23" i="27"/>
  <c r="R57" i="27"/>
  <c r="AC66" i="27"/>
  <c r="AC71" i="27" l="1"/>
  <c r="AD57" i="27"/>
  <c r="V71" i="27"/>
  <c r="V60" i="27"/>
  <c r="X71" i="27"/>
  <c r="S60" i="27"/>
  <c r="W60" i="27"/>
  <c r="U60" i="27"/>
  <c r="S49" i="27"/>
  <c r="S71" i="27" s="1"/>
  <c r="AC60" i="27"/>
  <c r="X60" i="27"/>
  <c r="AD56" i="27"/>
  <c r="U71" i="27"/>
  <c r="AD58" i="27"/>
  <c r="AD46" i="27"/>
  <c r="AD68" i="27" s="1"/>
  <c r="AD48" i="27"/>
  <c r="AD70" i="27" s="1"/>
  <c r="AA60" i="27"/>
  <c r="AA49" i="27"/>
  <c r="AA71" i="27" s="1"/>
  <c r="T60" i="27"/>
  <c r="T49" i="27"/>
  <c r="T71" i="27" s="1"/>
  <c r="O60" i="27"/>
  <c r="W71" i="27"/>
  <c r="Z60" i="27"/>
  <c r="Z49" i="27"/>
  <c r="Z71" i="27" s="1"/>
  <c r="AD55" i="27"/>
  <c r="AD38" i="27"/>
  <c r="AD47" i="27"/>
  <c r="AD69" i="27" s="1"/>
  <c r="O66" i="27"/>
  <c r="O49" i="27"/>
  <c r="O71" i="27" s="1"/>
  <c r="AB60" i="27"/>
  <c r="AB49" i="27"/>
  <c r="AB71" i="27" s="1"/>
  <c r="Y49" i="27"/>
  <c r="Y71" i="27" s="1"/>
  <c r="Y60" i="27"/>
  <c r="R66" i="27"/>
  <c r="AD44" i="27"/>
  <c r="AD45" i="27"/>
  <c r="AD67" i="27" s="1"/>
  <c r="R67" i="27"/>
  <c r="AD26" i="27"/>
  <c r="R60" i="27"/>
  <c r="R49" i="27"/>
  <c r="R71" i="27" s="1"/>
  <c r="AD60" i="27" l="1"/>
  <c r="AD66" i="27"/>
  <c r="AD49" i="27"/>
  <c r="AD71" i="27" s="1"/>
  <c r="AC76" i="26" l="1"/>
  <c r="AB76" i="26"/>
  <c r="AA76" i="26"/>
  <c r="Z76" i="26"/>
  <c r="Y76" i="26"/>
  <c r="X76" i="26"/>
  <c r="W76" i="26"/>
  <c r="V76" i="26"/>
  <c r="U76" i="26"/>
  <c r="T76" i="26"/>
  <c r="S76" i="26"/>
  <c r="R76" i="26"/>
  <c r="N48" i="26"/>
  <c r="M48" i="26"/>
  <c r="J48" i="26"/>
  <c r="U37" i="26"/>
  <c r="U48" i="26" s="1"/>
  <c r="R37" i="26"/>
  <c r="AB36" i="26"/>
  <c r="AA36" i="26"/>
  <c r="Y36" i="26"/>
  <c r="X36" i="26"/>
  <c r="D47" i="26"/>
  <c r="M46" i="26"/>
  <c r="X35" i="26"/>
  <c r="H46" i="26"/>
  <c r="F46" i="26"/>
  <c r="E46" i="26"/>
  <c r="S35" i="26"/>
  <c r="N45" i="26"/>
  <c r="AB34" i="26"/>
  <c r="AA34" i="26"/>
  <c r="W34" i="26"/>
  <c r="G45" i="26"/>
  <c r="F45" i="26"/>
  <c r="E45" i="26"/>
  <c r="S34" i="26"/>
  <c r="S45" i="26" s="1"/>
  <c r="AC33" i="26"/>
  <c r="AC44" i="26" s="1"/>
  <c r="I44" i="26"/>
  <c r="H44" i="26"/>
  <c r="G44" i="26"/>
  <c r="T33" i="26"/>
  <c r="AB25" i="26"/>
  <c r="AA25" i="26"/>
  <c r="Y25" i="26"/>
  <c r="X25" i="26"/>
  <c r="W25" i="26"/>
  <c r="V25" i="26"/>
  <c r="T25" i="26"/>
  <c r="S25" i="26"/>
  <c r="AC24" i="26"/>
  <c r="U24" i="26"/>
  <c r="AC23" i="26"/>
  <c r="AB23" i="26"/>
  <c r="AA23" i="26"/>
  <c r="Y23" i="26"/>
  <c r="W23" i="26"/>
  <c r="AB22" i="26"/>
  <c r="Y22" i="26"/>
  <c r="V22" i="26"/>
  <c r="T22" i="26"/>
  <c r="R22" i="26"/>
  <c r="AB21" i="26"/>
  <c r="AA21" i="26"/>
  <c r="X21" i="26"/>
  <c r="V21" i="26"/>
  <c r="T21" i="26"/>
  <c r="R21" i="26"/>
  <c r="AC14" i="26"/>
  <c r="AD14" i="26" s="1"/>
  <c r="AB14" i="26"/>
  <c r="AA14" i="26"/>
  <c r="Y14" i="26"/>
  <c r="X14" i="26"/>
  <c r="W14" i="26"/>
  <c r="V14" i="26"/>
  <c r="U14" i="26"/>
  <c r="T14" i="26"/>
  <c r="S14" i="26"/>
  <c r="R14" i="26"/>
  <c r="AA13" i="26"/>
  <c r="X13" i="26"/>
  <c r="V13" i="26"/>
  <c r="S13" i="26"/>
  <c r="R13" i="26"/>
  <c r="AA12" i="26"/>
  <c r="Y12" i="26"/>
  <c r="X12" i="26"/>
  <c r="W12" i="26"/>
  <c r="V12" i="26"/>
  <c r="U12" i="26"/>
  <c r="T12" i="26"/>
  <c r="S12" i="26"/>
  <c r="R12" i="26"/>
  <c r="O11" i="26"/>
  <c r="AB11" i="26"/>
  <c r="AA11" i="26"/>
  <c r="X11" i="26"/>
  <c r="U11" i="26"/>
  <c r="T11" i="26"/>
  <c r="R11" i="26"/>
  <c r="AC10" i="26"/>
  <c r="AB10" i="26"/>
  <c r="AA10" i="26"/>
  <c r="Y10" i="26"/>
  <c r="W10" i="26"/>
  <c r="T10" i="26"/>
  <c r="S10" i="26"/>
  <c r="R10" i="26"/>
  <c r="Q2" i="26"/>
  <c r="J58" i="26" l="1"/>
  <c r="F48" i="26"/>
  <c r="F70" i="26" s="1"/>
  <c r="AC11" i="26"/>
  <c r="AD11" i="26" s="1"/>
  <c r="F59" i="26"/>
  <c r="I59" i="26"/>
  <c r="S36" i="26"/>
  <c r="S47" i="26" s="1"/>
  <c r="N59" i="26"/>
  <c r="I47" i="26"/>
  <c r="I69" i="26" s="1"/>
  <c r="W33" i="26"/>
  <c r="W44" i="26" s="1"/>
  <c r="C48" i="26"/>
  <c r="C70" i="26" s="1"/>
  <c r="N70" i="26"/>
  <c r="M70" i="26"/>
  <c r="H68" i="26"/>
  <c r="M55" i="26"/>
  <c r="Y13" i="26"/>
  <c r="H45" i="26"/>
  <c r="H67" i="26" s="1"/>
  <c r="AC34" i="26"/>
  <c r="AC45" i="26" s="1"/>
  <c r="D69" i="26"/>
  <c r="F57" i="26"/>
  <c r="C57" i="26"/>
  <c r="E67" i="26"/>
  <c r="AC37" i="26"/>
  <c r="AC48" i="26" s="1"/>
  <c r="N67" i="26"/>
  <c r="R35" i="26"/>
  <c r="R46" i="26" s="1"/>
  <c r="I58" i="26"/>
  <c r="E44" i="26"/>
  <c r="E66" i="26" s="1"/>
  <c r="F67" i="26"/>
  <c r="AC21" i="26"/>
  <c r="AC66" i="26" s="1"/>
  <c r="V34" i="26"/>
  <c r="V45" i="26" s="1"/>
  <c r="V67" i="26" s="1"/>
  <c r="D59" i="26"/>
  <c r="L59" i="26"/>
  <c r="R15" i="26"/>
  <c r="AA15" i="26"/>
  <c r="J57" i="26"/>
  <c r="O10" i="26"/>
  <c r="Y11" i="26"/>
  <c r="S21" i="26"/>
  <c r="U33" i="26"/>
  <c r="U44" i="26" s="1"/>
  <c r="F44" i="26"/>
  <c r="F66" i="26" s="1"/>
  <c r="M45" i="26"/>
  <c r="M67" i="26" s="1"/>
  <c r="J47" i="26"/>
  <c r="J69" i="26" s="1"/>
  <c r="AC25" i="26"/>
  <c r="V33" i="26"/>
  <c r="V55" i="26" s="1"/>
  <c r="D57" i="26"/>
  <c r="L57" i="26"/>
  <c r="AA35" i="26"/>
  <c r="AA46" i="26" s="1"/>
  <c r="AA68" i="26" s="1"/>
  <c r="Y37" i="26"/>
  <c r="Y59" i="26" s="1"/>
  <c r="L47" i="26"/>
  <c r="L69" i="26" s="1"/>
  <c r="F55" i="26"/>
  <c r="T34" i="26"/>
  <c r="T56" i="26" s="1"/>
  <c r="E68" i="26"/>
  <c r="M68" i="26"/>
  <c r="AB35" i="26"/>
  <c r="AB57" i="26" s="1"/>
  <c r="S22" i="26"/>
  <c r="S67" i="26" s="1"/>
  <c r="J55" i="26"/>
  <c r="X33" i="26"/>
  <c r="X55" i="26" s="1"/>
  <c r="U34" i="26"/>
  <c r="U45" i="26" s="1"/>
  <c r="F68" i="26"/>
  <c r="N57" i="26"/>
  <c r="AA37" i="26"/>
  <c r="AA48" i="26" s="1"/>
  <c r="AA70" i="26" s="1"/>
  <c r="N44" i="26"/>
  <c r="N66" i="26" s="1"/>
  <c r="I46" i="26"/>
  <c r="I68" i="26" s="1"/>
  <c r="D48" i="26"/>
  <c r="D70" i="26" s="1"/>
  <c r="E56" i="26"/>
  <c r="Y35" i="26"/>
  <c r="Y46" i="26" s="1"/>
  <c r="Y68" i="26" s="1"/>
  <c r="X22" i="26"/>
  <c r="V24" i="26"/>
  <c r="G56" i="26"/>
  <c r="AA22" i="26"/>
  <c r="AA56" i="26" s="1"/>
  <c r="J46" i="26"/>
  <c r="J68" i="26" s="1"/>
  <c r="F56" i="26"/>
  <c r="C15" i="26"/>
  <c r="S11" i="26"/>
  <c r="S15" i="26" s="1"/>
  <c r="X23" i="26"/>
  <c r="X57" i="26" s="1"/>
  <c r="W24" i="26"/>
  <c r="U25" i="26"/>
  <c r="U59" i="26" s="1"/>
  <c r="T35" i="26"/>
  <c r="L48" i="26"/>
  <c r="L70" i="26" s="1"/>
  <c r="N56" i="26"/>
  <c r="I57" i="26"/>
  <c r="AB47" i="26"/>
  <c r="H66" i="26"/>
  <c r="O13" i="26"/>
  <c r="O14" i="26"/>
  <c r="V23" i="26"/>
  <c r="C38" i="26"/>
  <c r="C44" i="26"/>
  <c r="R33" i="26"/>
  <c r="R44" i="26" s="1"/>
  <c r="X34" i="26"/>
  <c r="I56" i="26"/>
  <c r="X47" i="26"/>
  <c r="G57" i="26"/>
  <c r="T24" i="26"/>
  <c r="D55" i="26"/>
  <c r="D44" i="26"/>
  <c r="S33" i="26"/>
  <c r="L55" i="26"/>
  <c r="L44" i="26"/>
  <c r="AA33" i="26"/>
  <c r="J56" i="26"/>
  <c r="Y34" i="26"/>
  <c r="Y47" i="26"/>
  <c r="H59" i="26"/>
  <c r="H48" i="26"/>
  <c r="H70" i="26" s="1"/>
  <c r="R48" i="26"/>
  <c r="N55" i="26"/>
  <c r="U10" i="26"/>
  <c r="AD10" i="26"/>
  <c r="AB12" i="26"/>
  <c r="AC13" i="26"/>
  <c r="AD13" i="26" s="1"/>
  <c r="Y21" i="26"/>
  <c r="U21" i="26"/>
  <c r="T55" i="26"/>
  <c r="M44" i="26"/>
  <c r="AB33" i="26"/>
  <c r="R34" i="26"/>
  <c r="C56" i="26"/>
  <c r="C45" i="26"/>
  <c r="G46" i="26"/>
  <c r="G68" i="26" s="1"/>
  <c r="V35" i="26"/>
  <c r="C58" i="26"/>
  <c r="AA47" i="26"/>
  <c r="AA45" i="26"/>
  <c r="S46" i="26"/>
  <c r="J59" i="26"/>
  <c r="V10" i="26"/>
  <c r="AC12" i="26"/>
  <c r="AD12" i="26" s="1"/>
  <c r="U13" i="26"/>
  <c r="C26" i="26"/>
  <c r="U22" i="26"/>
  <c r="AC22" i="26"/>
  <c r="D56" i="26"/>
  <c r="D45" i="26"/>
  <c r="D67" i="26" s="1"/>
  <c r="L56" i="26"/>
  <c r="L45" i="26"/>
  <c r="L67" i="26" s="1"/>
  <c r="AB56" i="26"/>
  <c r="H57" i="26"/>
  <c r="W35" i="26"/>
  <c r="D58" i="26"/>
  <c r="L58" i="26"/>
  <c r="J70" i="26"/>
  <c r="W37" i="26"/>
  <c r="T44" i="26"/>
  <c r="I45" i="26"/>
  <c r="I67" i="26" s="1"/>
  <c r="AB45" i="26"/>
  <c r="AB67" i="26" s="1"/>
  <c r="G67" i="26"/>
  <c r="H47" i="26"/>
  <c r="H69" i="26" s="1"/>
  <c r="W36" i="26"/>
  <c r="O12" i="26"/>
  <c r="W21" i="26"/>
  <c r="C59" i="26"/>
  <c r="V11" i="26"/>
  <c r="S23" i="26"/>
  <c r="Y24" i="26"/>
  <c r="Y58" i="26" s="1"/>
  <c r="R25" i="26"/>
  <c r="R59" i="26" s="1"/>
  <c r="X46" i="26"/>
  <c r="E58" i="26"/>
  <c r="E47" i="26"/>
  <c r="E69" i="26" s="1"/>
  <c r="T36" i="26"/>
  <c r="M58" i="26"/>
  <c r="J45" i="26"/>
  <c r="J67" i="26" s="1"/>
  <c r="X10" i="26"/>
  <c r="X15" i="26" s="1"/>
  <c r="W11" i="26"/>
  <c r="W13" i="26"/>
  <c r="W22" i="26"/>
  <c r="H56" i="26"/>
  <c r="T23" i="26"/>
  <c r="R24" i="26"/>
  <c r="AB24" i="26"/>
  <c r="AB58" i="26" s="1"/>
  <c r="H55" i="26"/>
  <c r="F58" i="26"/>
  <c r="F47" i="26"/>
  <c r="F69" i="26" s="1"/>
  <c r="U36" i="26"/>
  <c r="N58" i="26"/>
  <c r="N47" i="26"/>
  <c r="N69" i="26" s="1"/>
  <c r="AC36" i="26"/>
  <c r="M47" i="26"/>
  <c r="M69" i="26" s="1"/>
  <c r="C55" i="26"/>
  <c r="W45" i="26"/>
  <c r="V37" i="26"/>
  <c r="G59" i="26"/>
  <c r="G48" i="26"/>
  <c r="G70" i="26" s="1"/>
  <c r="H58" i="26"/>
  <c r="T13" i="26"/>
  <c r="T15" i="26" s="1"/>
  <c r="AB13" i="26"/>
  <c r="U23" i="26"/>
  <c r="S24" i="26"/>
  <c r="AA24" i="26"/>
  <c r="AA58" i="26" s="1"/>
  <c r="I66" i="26"/>
  <c r="C68" i="26"/>
  <c r="G58" i="26"/>
  <c r="G47" i="26"/>
  <c r="G69" i="26" s="1"/>
  <c r="V36" i="26"/>
  <c r="T37" i="26"/>
  <c r="E59" i="26"/>
  <c r="E48" i="26"/>
  <c r="E70" i="26" s="1"/>
  <c r="AB37" i="26"/>
  <c r="M59" i="26"/>
  <c r="G66" i="26"/>
  <c r="E55" i="26"/>
  <c r="G55" i="26"/>
  <c r="R23" i="26"/>
  <c r="X24" i="26"/>
  <c r="Y33" i="26"/>
  <c r="U35" i="26"/>
  <c r="AC35" i="26"/>
  <c r="I48" i="26"/>
  <c r="I70" i="26" s="1"/>
  <c r="X37" i="26"/>
  <c r="S37" i="26"/>
  <c r="J44" i="26"/>
  <c r="L46" i="26"/>
  <c r="L68" i="26" s="1"/>
  <c r="D46" i="26"/>
  <c r="D68" i="26" s="1"/>
  <c r="N46" i="26"/>
  <c r="N68" i="26" s="1"/>
  <c r="I55" i="26"/>
  <c r="C47" i="26"/>
  <c r="R36" i="26"/>
  <c r="M57" i="26"/>
  <c r="M56" i="26"/>
  <c r="E57" i="26"/>
  <c r="Y15" i="26" l="1"/>
  <c r="Y48" i="26"/>
  <c r="Y70" i="26" s="1"/>
  <c r="V56" i="26"/>
  <c r="AC67" i="26"/>
  <c r="U70" i="26"/>
  <c r="AC56" i="26"/>
  <c r="AC55" i="26"/>
  <c r="AC59" i="26"/>
  <c r="AC70" i="26"/>
  <c r="AA67" i="26"/>
  <c r="S56" i="26"/>
  <c r="Y57" i="26"/>
  <c r="S69" i="26"/>
  <c r="N60" i="26"/>
  <c r="AA59" i="26"/>
  <c r="V44" i="26"/>
  <c r="V66" i="26" s="1"/>
  <c r="I49" i="26"/>
  <c r="I71" i="26" s="1"/>
  <c r="X68" i="26"/>
  <c r="T45" i="26"/>
  <c r="T67" i="26" s="1"/>
  <c r="AB15" i="26"/>
  <c r="X26" i="26"/>
  <c r="V26" i="26"/>
  <c r="U56" i="26"/>
  <c r="I60" i="26"/>
  <c r="T57" i="26"/>
  <c r="U67" i="26"/>
  <c r="F49" i="26"/>
  <c r="F71" i="26" s="1"/>
  <c r="U55" i="26"/>
  <c r="AC26" i="26"/>
  <c r="T38" i="26"/>
  <c r="AB26" i="26"/>
  <c r="X58" i="26"/>
  <c r="AA26" i="26"/>
  <c r="S26" i="26"/>
  <c r="T46" i="26"/>
  <c r="T68" i="26" s="1"/>
  <c r="M60" i="26"/>
  <c r="R57" i="26"/>
  <c r="AA69" i="26"/>
  <c r="X44" i="26"/>
  <c r="X66" i="26" s="1"/>
  <c r="H60" i="26"/>
  <c r="V38" i="26"/>
  <c r="AB46" i="26"/>
  <c r="AB68" i="26" s="1"/>
  <c r="AA57" i="26"/>
  <c r="W15" i="26"/>
  <c r="W26" i="26"/>
  <c r="X59" i="26"/>
  <c r="X48" i="26"/>
  <c r="X70" i="26" s="1"/>
  <c r="W46" i="26"/>
  <c r="W68" i="26" s="1"/>
  <c r="W57" i="26"/>
  <c r="AA44" i="26"/>
  <c r="AA55" i="26"/>
  <c r="AA38" i="26"/>
  <c r="AB59" i="26"/>
  <c r="AB48" i="26"/>
  <c r="AB70" i="26" s="1"/>
  <c r="W59" i="26"/>
  <c r="W48" i="26"/>
  <c r="W70" i="26" s="1"/>
  <c r="C67" i="26"/>
  <c r="L49" i="26"/>
  <c r="L71" i="26" s="1"/>
  <c r="L66" i="26"/>
  <c r="T26" i="26"/>
  <c r="X56" i="26"/>
  <c r="X45" i="26"/>
  <c r="X67" i="26" s="1"/>
  <c r="AB69" i="26"/>
  <c r="AC57" i="26"/>
  <c r="AC46" i="26"/>
  <c r="AC68" i="26" s="1"/>
  <c r="AC47" i="26"/>
  <c r="AC69" i="26" s="1"/>
  <c r="AC58" i="26"/>
  <c r="U66" i="26"/>
  <c r="S58" i="26"/>
  <c r="R26" i="26"/>
  <c r="L60" i="26"/>
  <c r="AC38" i="26"/>
  <c r="S57" i="26"/>
  <c r="R58" i="26"/>
  <c r="R47" i="26"/>
  <c r="J60" i="26"/>
  <c r="U57" i="26"/>
  <c r="U46" i="26"/>
  <c r="U68" i="26" s="1"/>
  <c r="W67" i="26"/>
  <c r="U38" i="26"/>
  <c r="V15" i="26"/>
  <c r="S68" i="26"/>
  <c r="U26" i="26"/>
  <c r="Y69" i="26"/>
  <c r="W66" i="26"/>
  <c r="C60" i="26"/>
  <c r="W55" i="26"/>
  <c r="Y38" i="26"/>
  <c r="Y55" i="26"/>
  <c r="Y44" i="26"/>
  <c r="T48" i="26"/>
  <c r="T70" i="26" s="1"/>
  <c r="T59" i="26"/>
  <c r="W56" i="26"/>
  <c r="T47" i="26"/>
  <c r="T69" i="26" s="1"/>
  <c r="T58" i="26"/>
  <c r="W58" i="26"/>
  <c r="W47" i="26"/>
  <c r="W69" i="26" s="1"/>
  <c r="V57" i="26"/>
  <c r="V46" i="26"/>
  <c r="V68" i="26" s="1"/>
  <c r="R45" i="26"/>
  <c r="R56" i="26"/>
  <c r="U15" i="26"/>
  <c r="N49" i="26"/>
  <c r="N71" i="26" s="1"/>
  <c r="S44" i="26"/>
  <c r="S55" i="26"/>
  <c r="S38" i="26"/>
  <c r="E49" i="26"/>
  <c r="E71" i="26" s="1"/>
  <c r="T66" i="26"/>
  <c r="M49" i="26"/>
  <c r="M71" i="26" s="1"/>
  <c r="M66" i="26"/>
  <c r="C69" i="26"/>
  <c r="J66" i="26"/>
  <c r="J49" i="26"/>
  <c r="J71" i="26" s="1"/>
  <c r="G49" i="26"/>
  <c r="G71" i="26" s="1"/>
  <c r="V59" i="26"/>
  <c r="V48" i="26"/>
  <c r="V70" i="26" s="1"/>
  <c r="X38" i="26"/>
  <c r="U47" i="26"/>
  <c r="U69" i="26" s="1"/>
  <c r="U58" i="26"/>
  <c r="AB55" i="26"/>
  <c r="AB44" i="26"/>
  <c r="AB38" i="26"/>
  <c r="F60" i="26"/>
  <c r="D49" i="26"/>
  <c r="D71" i="26" s="1"/>
  <c r="D66" i="26"/>
  <c r="E60" i="26"/>
  <c r="R55" i="26"/>
  <c r="R38" i="26"/>
  <c r="S48" i="26"/>
  <c r="S70" i="26" s="1"/>
  <c r="S59" i="26"/>
  <c r="V58" i="26"/>
  <c r="V47" i="26"/>
  <c r="V69" i="26" s="1"/>
  <c r="W38" i="26"/>
  <c r="W60" i="26" s="1"/>
  <c r="O15" i="26"/>
  <c r="R68" i="26"/>
  <c r="G60" i="26"/>
  <c r="Y26" i="26"/>
  <c r="R70" i="26"/>
  <c r="Y45" i="26"/>
  <c r="Y67" i="26" s="1"/>
  <c r="Y56" i="26"/>
  <c r="D60" i="26"/>
  <c r="X69" i="26"/>
  <c r="C49" i="26"/>
  <c r="C66" i="26"/>
  <c r="H49" i="26"/>
  <c r="H71" i="26" s="1"/>
  <c r="AC15" i="26"/>
  <c r="AD15" i="26" s="1"/>
  <c r="S60" i="26" l="1"/>
  <c r="AB60" i="26"/>
  <c r="V60" i="26"/>
  <c r="AC60" i="26"/>
  <c r="AA60" i="26"/>
  <c r="X60" i="26"/>
  <c r="U60" i="26"/>
  <c r="T60" i="26"/>
  <c r="X49" i="26"/>
  <c r="X71" i="26" s="1"/>
  <c r="W49" i="26"/>
  <c r="W71" i="26" s="1"/>
  <c r="Y60" i="26"/>
  <c r="R60" i="26"/>
  <c r="R69" i="26"/>
  <c r="V49" i="26"/>
  <c r="V71" i="26" s="1"/>
  <c r="AA66" i="26"/>
  <c r="AA49" i="26"/>
  <c r="AA71" i="26" s="1"/>
  <c r="AB66" i="26"/>
  <c r="AB49" i="26"/>
  <c r="AB71" i="26" s="1"/>
  <c r="S66" i="26"/>
  <c r="S49" i="26"/>
  <c r="S71" i="26" s="1"/>
  <c r="C71" i="26"/>
  <c r="AC49" i="26"/>
  <c r="AC71" i="26" s="1"/>
  <c r="T49" i="26"/>
  <c r="T71" i="26" s="1"/>
  <c r="Y49" i="26"/>
  <c r="Y71" i="26" s="1"/>
  <c r="Y66" i="26"/>
  <c r="U49" i="26"/>
  <c r="U71" i="26" s="1"/>
  <c r="R66" i="26"/>
  <c r="R49" i="26"/>
  <c r="R67" i="26"/>
  <c r="R71" i="26" l="1"/>
  <c r="AC76" i="24" l="1"/>
  <c r="AB76" i="24"/>
  <c r="AA76" i="24"/>
  <c r="Z76" i="24"/>
  <c r="Y76" i="24"/>
  <c r="X76" i="24"/>
  <c r="W76" i="24"/>
  <c r="V76" i="24"/>
  <c r="U76" i="24"/>
  <c r="T76" i="24"/>
  <c r="S76" i="24"/>
  <c r="R76" i="24"/>
  <c r="Q2" i="24"/>
  <c r="AC73" i="23" l="1"/>
  <c r="AB73" i="23"/>
  <c r="AA73" i="23"/>
  <c r="Z73" i="23"/>
  <c r="Y73" i="23"/>
  <c r="X73" i="23"/>
  <c r="W73" i="23"/>
  <c r="V73" i="23"/>
  <c r="U73" i="23"/>
  <c r="T73" i="23"/>
  <c r="S73" i="23"/>
  <c r="R73" i="23"/>
  <c r="Y31" i="23"/>
  <c r="Y42" i="23" s="1"/>
  <c r="Q2" i="23"/>
  <c r="AC31" i="23" l="1"/>
  <c r="AC42" i="23" s="1"/>
  <c r="X9" i="23"/>
  <c r="V13" i="23"/>
  <c r="W13" i="23"/>
  <c r="W23" i="23"/>
  <c r="R9" i="23"/>
  <c r="U10" i="23"/>
  <c r="AB12" i="23"/>
  <c r="T22" i="23"/>
  <c r="AA9" i="23"/>
  <c r="S10" i="23"/>
  <c r="Y13" i="23"/>
  <c r="Y21" i="23"/>
  <c r="Y23" i="23"/>
  <c r="J64" i="23"/>
  <c r="V33" i="23"/>
  <c r="K67" i="23"/>
  <c r="R11" i="23"/>
  <c r="Z11" i="23"/>
  <c r="V12" i="23"/>
  <c r="R13" i="23"/>
  <c r="Z13" i="23"/>
  <c r="R21" i="23"/>
  <c r="V22" i="23"/>
  <c r="Z23" i="23"/>
  <c r="V24" i="23"/>
  <c r="K64" i="23"/>
  <c r="W33" i="23"/>
  <c r="W44" i="23" s="1"/>
  <c r="S34" i="23"/>
  <c r="S45" i="23" s="1"/>
  <c r="AA34" i="23"/>
  <c r="AA45" i="23" s="1"/>
  <c r="Z12" i="23"/>
  <c r="R22" i="23"/>
  <c r="Y9" i="23"/>
  <c r="S12" i="23"/>
  <c r="AA12" i="23"/>
  <c r="AA20" i="23"/>
  <c r="S22" i="23"/>
  <c r="S24" i="23"/>
  <c r="E68" i="23"/>
  <c r="X11" i="23"/>
  <c r="T24" i="23"/>
  <c r="U20" i="23"/>
  <c r="U22" i="23"/>
  <c r="U24" i="23"/>
  <c r="D65" i="23"/>
  <c r="U9" i="23"/>
  <c r="S11" i="23"/>
  <c r="AA11" i="23"/>
  <c r="S13" i="23"/>
  <c r="AA13" i="23"/>
  <c r="W20" i="23"/>
  <c r="W22" i="23"/>
  <c r="AA23" i="23"/>
  <c r="W24" i="23"/>
  <c r="D64" i="23"/>
  <c r="L64" i="23"/>
  <c r="U32" i="23"/>
  <c r="U43" i="23" s="1"/>
  <c r="AC32" i="23"/>
  <c r="T34" i="23"/>
  <c r="T45" i="23" s="1"/>
  <c r="AB34" i="23"/>
  <c r="AB45" i="23" s="1"/>
  <c r="V11" i="23"/>
  <c r="V23" i="23"/>
  <c r="Z24" i="23"/>
  <c r="W11" i="23"/>
  <c r="S20" i="23"/>
  <c r="AA22" i="23"/>
  <c r="J65" i="23"/>
  <c r="X34" i="23"/>
  <c r="X45" i="23" s="1"/>
  <c r="AC10" i="23"/>
  <c r="AD10" i="23" s="1"/>
  <c r="X13" i="23"/>
  <c r="AB22" i="23"/>
  <c r="AC33" i="23"/>
  <c r="AC44" i="23" s="1"/>
  <c r="Y34" i="23"/>
  <c r="Y45" i="23" s="1"/>
  <c r="U12" i="23"/>
  <c r="Y10" i="23"/>
  <c r="T11" i="23"/>
  <c r="AB11" i="23"/>
  <c r="X12" i="23"/>
  <c r="T13" i="23"/>
  <c r="AB13" i="23"/>
  <c r="X22" i="23"/>
  <c r="AB23" i="23"/>
  <c r="X24" i="23"/>
  <c r="T32" i="23"/>
  <c r="T43" i="23" s="1"/>
  <c r="Y33" i="23"/>
  <c r="Y44" i="23" s="1"/>
  <c r="Y35" i="23"/>
  <c r="Y46" i="23" s="1"/>
  <c r="R12" i="23"/>
  <c r="R24" i="23"/>
  <c r="AA24" i="23"/>
  <c r="T12" i="23"/>
  <c r="X23" i="23"/>
  <c r="S9" i="23"/>
  <c r="Y11" i="23"/>
  <c r="AC24" i="23"/>
  <c r="L65" i="23"/>
  <c r="S35" i="23"/>
  <c r="S46" i="23" s="1"/>
  <c r="W9" i="23"/>
  <c r="R10" i="23"/>
  <c r="U11" i="23"/>
  <c r="AC11" i="23"/>
  <c r="AD11" i="23" s="1"/>
  <c r="Y12" i="23"/>
  <c r="U13" i="23"/>
  <c r="AC13" i="23"/>
  <c r="AD13" i="23" s="1"/>
  <c r="U21" i="23"/>
  <c r="AC21" i="23"/>
  <c r="Y22" i="23"/>
  <c r="U23" i="23"/>
  <c r="AC23" i="23"/>
  <c r="F64" i="23"/>
  <c r="N64" i="23"/>
  <c r="R35" i="23"/>
  <c r="R46" i="23" s="1"/>
  <c r="K68" i="23"/>
  <c r="H54" i="23"/>
  <c r="AC35" i="23"/>
  <c r="AC46" i="23" s="1"/>
  <c r="D54" i="23"/>
  <c r="L68" i="23"/>
  <c r="J68" i="23"/>
  <c r="S33" i="23"/>
  <c r="S44" i="23" s="1"/>
  <c r="Z35" i="23"/>
  <c r="Z46" i="23" s="1"/>
  <c r="AC9" i="23"/>
  <c r="AD9" i="23" s="1"/>
  <c r="S32" i="23"/>
  <c r="R33" i="23"/>
  <c r="R44" i="23" s="1"/>
  <c r="D57" i="23"/>
  <c r="L57" i="23"/>
  <c r="M57" i="23"/>
  <c r="I54" i="23"/>
  <c r="D68" i="23"/>
  <c r="AC12" i="23"/>
  <c r="AD12" i="23" s="1"/>
  <c r="C54" i="23"/>
  <c r="AA32" i="23"/>
  <c r="U33" i="23"/>
  <c r="U44" i="23" s="1"/>
  <c r="N47" i="23"/>
  <c r="C57" i="23"/>
  <c r="K57" i="23"/>
  <c r="AA35" i="23"/>
  <c r="H65" i="23"/>
  <c r="L67" i="23"/>
  <c r="Z21" i="23"/>
  <c r="O31" i="23"/>
  <c r="W32" i="23"/>
  <c r="W43" i="23" s="1"/>
  <c r="S21" i="23"/>
  <c r="J57" i="23"/>
  <c r="R31" i="23"/>
  <c r="R34" i="23"/>
  <c r="R45" i="23" s="1"/>
  <c r="E57" i="23"/>
  <c r="Z31" i="23"/>
  <c r="Z42" i="23" s="1"/>
  <c r="Z34" i="23"/>
  <c r="Z45" i="23" s="1"/>
  <c r="L54" i="23"/>
  <c r="D67" i="23"/>
  <c r="E67" i="23"/>
  <c r="AA10" i="23"/>
  <c r="S31" i="23"/>
  <c r="O32" i="23"/>
  <c r="Z33" i="23"/>
  <c r="Z44" i="23" s="1"/>
  <c r="F53" i="23"/>
  <c r="AA21" i="23"/>
  <c r="AA31" i="23"/>
  <c r="T20" i="23"/>
  <c r="Z10" i="23"/>
  <c r="AB20" i="23"/>
  <c r="W21" i="23"/>
  <c r="AB24" i="23"/>
  <c r="I53" i="23"/>
  <c r="U31" i="23"/>
  <c r="U42" i="23" s="1"/>
  <c r="AA33" i="23"/>
  <c r="AA44" i="23" s="1"/>
  <c r="O35" i="23"/>
  <c r="N57" i="23"/>
  <c r="C68" i="23"/>
  <c r="T10" i="23"/>
  <c r="U34" i="23"/>
  <c r="F67" i="23"/>
  <c r="R23" i="23"/>
  <c r="O23" i="23"/>
  <c r="C25" i="23"/>
  <c r="R20" i="23"/>
  <c r="AB21" i="23"/>
  <c r="T33" i="23"/>
  <c r="Z22" i="23"/>
  <c r="S23" i="23"/>
  <c r="M65" i="23"/>
  <c r="M54" i="23"/>
  <c r="T9" i="23"/>
  <c r="V10" i="23"/>
  <c r="V20" i="23"/>
  <c r="O20" i="23"/>
  <c r="X21" i="23"/>
  <c r="Y24" i="23"/>
  <c r="X31" i="23"/>
  <c r="AB32" i="23"/>
  <c r="X33" i="23"/>
  <c r="G57" i="23"/>
  <c r="G68" i="23"/>
  <c r="V35" i="23"/>
  <c r="W10" i="23"/>
  <c r="AC20" i="23"/>
  <c r="G65" i="23"/>
  <c r="G54" i="23"/>
  <c r="V32" i="23"/>
  <c r="H57" i="23"/>
  <c r="H68" i="23"/>
  <c r="W35" i="23"/>
  <c r="Z9" i="23"/>
  <c r="AC22" i="23"/>
  <c r="M64" i="23"/>
  <c r="AB31" i="23"/>
  <c r="AC34" i="23"/>
  <c r="O34" i="23"/>
  <c r="X20" i="23"/>
  <c r="T23" i="23"/>
  <c r="H64" i="23"/>
  <c r="H53" i="23"/>
  <c r="W31" i="23"/>
  <c r="AB33" i="23"/>
  <c r="T21" i="23"/>
  <c r="V9" i="23"/>
  <c r="AB9" i="23"/>
  <c r="X10" i="23"/>
  <c r="W12" i="23"/>
  <c r="Y20" i="23"/>
  <c r="Y53" i="23" s="1"/>
  <c r="V21" i="23"/>
  <c r="O21" i="23"/>
  <c r="I64" i="23"/>
  <c r="X32" i="23"/>
  <c r="O33" i="23"/>
  <c r="O55" i="23" s="1"/>
  <c r="H67" i="23"/>
  <c r="M53" i="23"/>
  <c r="I57" i="23"/>
  <c r="AB10" i="23"/>
  <c r="C14" i="23"/>
  <c r="E64" i="23"/>
  <c r="T31" i="23"/>
  <c r="E53" i="23"/>
  <c r="O24" i="23"/>
  <c r="G67" i="23"/>
  <c r="V34" i="23"/>
  <c r="Z20" i="23"/>
  <c r="G64" i="23"/>
  <c r="V31" i="23"/>
  <c r="G53" i="23"/>
  <c r="E65" i="23"/>
  <c r="E54" i="23"/>
  <c r="W34" i="23"/>
  <c r="F57" i="23"/>
  <c r="F68" i="23"/>
  <c r="U35" i="23"/>
  <c r="I65" i="23"/>
  <c r="N53" i="23"/>
  <c r="F65" i="23"/>
  <c r="F54" i="23"/>
  <c r="N65" i="23"/>
  <c r="N54" i="23"/>
  <c r="Y32" i="23"/>
  <c r="J53" i="23"/>
  <c r="J54" i="23"/>
  <c r="I67" i="23"/>
  <c r="I68" i="23"/>
  <c r="X35" i="23"/>
  <c r="C53" i="23"/>
  <c r="K53" i="23"/>
  <c r="R32" i="23"/>
  <c r="K65" i="23"/>
  <c r="Z32" i="23"/>
  <c r="J67" i="23"/>
  <c r="D53" i="23"/>
  <c r="L53" i="23"/>
  <c r="K54" i="23"/>
  <c r="T35" i="23"/>
  <c r="AB35" i="23"/>
  <c r="AC66" i="23" l="1"/>
  <c r="U66" i="23"/>
  <c r="S66" i="23"/>
  <c r="R66" i="23"/>
  <c r="AA67" i="23"/>
  <c r="U57" i="23"/>
  <c r="W66" i="23"/>
  <c r="S57" i="23"/>
  <c r="Y67" i="23"/>
  <c r="Z66" i="23"/>
  <c r="AB67" i="23"/>
  <c r="X67" i="23"/>
  <c r="AA66" i="23"/>
  <c r="Y66" i="23"/>
  <c r="T57" i="23"/>
  <c r="Z67" i="23"/>
  <c r="U56" i="23"/>
  <c r="U55" i="23"/>
  <c r="T67" i="23"/>
  <c r="T56" i="23"/>
  <c r="T55" i="23"/>
  <c r="S56" i="23"/>
  <c r="S67" i="23"/>
  <c r="S55" i="23"/>
  <c r="X56" i="23"/>
  <c r="AB56" i="23"/>
  <c r="V55" i="23"/>
  <c r="V44" i="23"/>
  <c r="V66" i="23" s="1"/>
  <c r="Z57" i="23"/>
  <c r="AA57" i="23"/>
  <c r="AC53" i="23"/>
  <c r="S68" i="23"/>
  <c r="Z68" i="23"/>
  <c r="O57" i="23"/>
  <c r="R57" i="23"/>
  <c r="AC54" i="23"/>
  <c r="AA56" i="23"/>
  <c r="S14" i="23"/>
  <c r="U14" i="23"/>
  <c r="AC43" i="23"/>
  <c r="AC65" i="23" s="1"/>
  <c r="Y57" i="23"/>
  <c r="N58" i="23"/>
  <c r="AA53" i="23"/>
  <c r="AC68" i="23"/>
  <c r="Z55" i="23"/>
  <c r="U64" i="23"/>
  <c r="U54" i="23"/>
  <c r="Y14" i="23"/>
  <c r="R14" i="23"/>
  <c r="O56" i="23"/>
  <c r="U25" i="23"/>
  <c r="W55" i="23"/>
  <c r="W54" i="23"/>
  <c r="Y56" i="23"/>
  <c r="AC55" i="23"/>
  <c r="Y68" i="23"/>
  <c r="T54" i="23"/>
  <c r="R53" i="23"/>
  <c r="AA14" i="23"/>
  <c r="U65" i="23"/>
  <c r="Z25" i="23"/>
  <c r="AA25" i="23"/>
  <c r="AC57" i="23"/>
  <c r="X14" i="23"/>
  <c r="Y55" i="23"/>
  <c r="V14" i="23"/>
  <c r="S36" i="23"/>
  <c r="S47" i="23" s="1"/>
  <c r="R56" i="23"/>
  <c r="N69" i="23"/>
  <c r="Y64" i="23"/>
  <c r="S54" i="23"/>
  <c r="R55" i="23"/>
  <c r="S43" i="23"/>
  <c r="S65" i="23" s="1"/>
  <c r="AD24" i="23"/>
  <c r="O14" i="23"/>
  <c r="R42" i="23"/>
  <c r="R64" i="23" s="1"/>
  <c r="Z56" i="23"/>
  <c r="U36" i="23"/>
  <c r="U47" i="23" s="1"/>
  <c r="AC14" i="23"/>
  <c r="W25" i="23"/>
  <c r="AD14" i="23"/>
  <c r="W14" i="23"/>
  <c r="R36" i="23"/>
  <c r="R47" i="23" s="1"/>
  <c r="O54" i="23"/>
  <c r="AD22" i="23"/>
  <c r="U53" i="23"/>
  <c r="AA42" i="23"/>
  <c r="AA64" i="23" s="1"/>
  <c r="W65" i="23"/>
  <c r="AC64" i="23"/>
  <c r="O36" i="23"/>
  <c r="AA36" i="23"/>
  <c r="AB25" i="23"/>
  <c r="S25" i="23"/>
  <c r="AD34" i="23"/>
  <c r="S53" i="23"/>
  <c r="T25" i="23"/>
  <c r="AA46" i="23"/>
  <c r="AA68" i="23" s="1"/>
  <c r="AD35" i="23"/>
  <c r="S42" i="23"/>
  <c r="S64" i="23" s="1"/>
  <c r="AD21" i="23"/>
  <c r="AA55" i="23"/>
  <c r="Z14" i="23"/>
  <c r="T14" i="23"/>
  <c r="AA54" i="23"/>
  <c r="AA43" i="23"/>
  <c r="AA65" i="23" s="1"/>
  <c r="R67" i="23"/>
  <c r="O25" i="23"/>
  <c r="D58" i="23"/>
  <c r="D47" i="23"/>
  <c r="D69" i="23" s="1"/>
  <c r="Y43" i="23"/>
  <c r="Y65" i="23" s="1"/>
  <c r="Y54" i="23"/>
  <c r="Y36" i="23"/>
  <c r="AB46" i="23"/>
  <c r="AB68" i="23" s="1"/>
  <c r="AB57" i="23"/>
  <c r="K47" i="23"/>
  <c r="K69" i="23" s="1"/>
  <c r="K58" i="23"/>
  <c r="Z64" i="23"/>
  <c r="AC45" i="23"/>
  <c r="AC67" i="23" s="1"/>
  <c r="AC56" i="23"/>
  <c r="T46" i="23"/>
  <c r="T68" i="23" s="1"/>
  <c r="L58" i="23"/>
  <c r="L47" i="23"/>
  <c r="L69" i="23" s="1"/>
  <c r="E58" i="23"/>
  <c r="E47" i="23"/>
  <c r="E69" i="23" s="1"/>
  <c r="AB14" i="23"/>
  <c r="AB55" i="23"/>
  <c r="AB44" i="23"/>
  <c r="AB66" i="23" s="1"/>
  <c r="T65" i="23"/>
  <c r="AC25" i="23"/>
  <c r="X55" i="23"/>
  <c r="X44" i="23"/>
  <c r="X66" i="23" s="1"/>
  <c r="T53" i="23"/>
  <c r="T36" i="23"/>
  <c r="T42" i="23"/>
  <c r="T64" i="23" s="1"/>
  <c r="AB53" i="23"/>
  <c r="AB36" i="23"/>
  <c r="AB42" i="23"/>
  <c r="AB64" i="23" s="1"/>
  <c r="V57" i="23"/>
  <c r="V46" i="23"/>
  <c r="V68" i="23" s="1"/>
  <c r="AB54" i="23"/>
  <c r="AB43" i="23"/>
  <c r="AB65" i="23" s="1"/>
  <c r="O44" i="23"/>
  <c r="O66" i="23" s="1"/>
  <c r="U45" i="23"/>
  <c r="U67" i="23" s="1"/>
  <c r="W56" i="23"/>
  <c r="W45" i="23"/>
  <c r="W67" i="23" s="1"/>
  <c r="Y25" i="23"/>
  <c r="O42" i="23"/>
  <c r="X25" i="23"/>
  <c r="AC36" i="23"/>
  <c r="W46" i="23"/>
  <c r="W68" i="23" s="1"/>
  <c r="W57" i="23"/>
  <c r="V43" i="23"/>
  <c r="V65" i="23" s="1"/>
  <c r="V54" i="23"/>
  <c r="X42" i="23"/>
  <c r="X64" i="23" s="1"/>
  <c r="X36" i="23"/>
  <c r="X53" i="23"/>
  <c r="O53" i="23"/>
  <c r="M58" i="23"/>
  <c r="M47" i="23"/>
  <c r="M69" i="23" s="1"/>
  <c r="R68" i="23"/>
  <c r="F58" i="23"/>
  <c r="F47" i="23"/>
  <c r="F69" i="23" s="1"/>
  <c r="Z54" i="23"/>
  <c r="Z43" i="23"/>
  <c r="Z65" i="23" s="1"/>
  <c r="O46" i="23"/>
  <c r="O68" i="23" s="1"/>
  <c r="R54" i="23"/>
  <c r="AD32" i="23"/>
  <c r="R43" i="23"/>
  <c r="X57" i="23"/>
  <c r="X46" i="23"/>
  <c r="X68" i="23" s="1"/>
  <c r="G47" i="23"/>
  <c r="G69" i="23" s="1"/>
  <c r="G58" i="23"/>
  <c r="Z36" i="23"/>
  <c r="W42" i="23"/>
  <c r="W64" i="23" s="1"/>
  <c r="W53" i="23"/>
  <c r="W36" i="23"/>
  <c r="C47" i="23"/>
  <c r="C69" i="23" s="1"/>
  <c r="C58" i="23"/>
  <c r="U46" i="23"/>
  <c r="U68" i="23" s="1"/>
  <c r="AD31" i="23"/>
  <c r="T44" i="23"/>
  <c r="T66" i="23" s="1"/>
  <c r="V25" i="23"/>
  <c r="X43" i="23"/>
  <c r="X65" i="23" s="1"/>
  <c r="X54" i="23"/>
  <c r="J58" i="23"/>
  <c r="J47" i="23"/>
  <c r="J69" i="23" s="1"/>
  <c r="O45" i="23"/>
  <c r="O67" i="23" s="1"/>
  <c r="O43" i="23"/>
  <c r="O65" i="23" s="1"/>
  <c r="C65" i="23"/>
  <c r="AD33" i="23"/>
  <c r="V53" i="23"/>
  <c r="V36" i="23"/>
  <c r="V42" i="23"/>
  <c r="V64" i="23" s="1"/>
  <c r="V45" i="23"/>
  <c r="V67" i="23" s="1"/>
  <c r="V56" i="23"/>
  <c r="I58" i="23"/>
  <c r="I47" i="23"/>
  <c r="I69" i="23" s="1"/>
  <c r="Z53" i="23"/>
  <c r="H47" i="23"/>
  <c r="H69" i="23" s="1"/>
  <c r="H58" i="23"/>
  <c r="AD20" i="23"/>
  <c r="R25" i="23"/>
  <c r="AD23" i="23"/>
  <c r="U69" i="23" l="1"/>
  <c r="AA58" i="23"/>
  <c r="O58" i="23"/>
  <c r="AD54" i="23"/>
  <c r="U58" i="23"/>
  <c r="AD56" i="23"/>
  <c r="AD57" i="23"/>
  <c r="AA47" i="23"/>
  <c r="AA69" i="23" s="1"/>
  <c r="S58" i="23"/>
  <c r="AD55" i="23"/>
  <c r="AD25" i="23"/>
  <c r="S69" i="23"/>
  <c r="AD44" i="23"/>
  <c r="AD66" i="23" s="1"/>
  <c r="AD42" i="23"/>
  <c r="AD64" i="23" s="1"/>
  <c r="AB58" i="23"/>
  <c r="AB47" i="23"/>
  <c r="AB69" i="23" s="1"/>
  <c r="AC47" i="23"/>
  <c r="AC69" i="23" s="1"/>
  <c r="AC58" i="23"/>
  <c r="AD46" i="23"/>
  <c r="AD68" i="23" s="1"/>
  <c r="Y47" i="23"/>
  <c r="Y69" i="23" s="1"/>
  <c r="Y58" i="23"/>
  <c r="AD53" i="23"/>
  <c r="AD36" i="23"/>
  <c r="T58" i="23"/>
  <c r="T47" i="23"/>
  <c r="T69" i="23" s="1"/>
  <c r="O47" i="23"/>
  <c r="O69" i="23" s="1"/>
  <c r="O64" i="23"/>
  <c r="V58" i="23"/>
  <c r="V47" i="23"/>
  <c r="V69" i="23" s="1"/>
  <c r="R69" i="23"/>
  <c r="W58" i="23"/>
  <c r="W47" i="23"/>
  <c r="W69" i="23" s="1"/>
  <c r="R58" i="23"/>
  <c r="AD45" i="23"/>
  <c r="AD67" i="23" s="1"/>
  <c r="Z58" i="23"/>
  <c r="Z47" i="23"/>
  <c r="Z69" i="23" s="1"/>
  <c r="R65" i="23"/>
  <c r="AD43" i="23"/>
  <c r="AD65" i="23" s="1"/>
  <c r="X58" i="23"/>
  <c r="X47" i="23"/>
  <c r="X69" i="23" s="1"/>
  <c r="AD58" i="23" l="1"/>
  <c r="AD59" i="23" s="1"/>
  <c r="AD37" i="23"/>
  <c r="AD47" i="23"/>
  <c r="AD69" i="23" l="1"/>
  <c r="AD70" i="23" s="1"/>
  <c r="AD48" i="23"/>
  <c r="AC73" i="18" l="1"/>
  <c r="AB73" i="18"/>
  <c r="AA73" i="18"/>
  <c r="Z73" i="18"/>
  <c r="Y73" i="18"/>
  <c r="X73" i="18"/>
  <c r="W73" i="18"/>
  <c r="V73" i="18"/>
  <c r="U73" i="18"/>
  <c r="T73" i="18"/>
  <c r="S73" i="18"/>
  <c r="R73" i="18"/>
  <c r="AC35" i="18"/>
  <c r="AB35" i="18"/>
  <c r="AA35" i="18"/>
  <c r="AA46" i="18" s="1"/>
  <c r="Z35" i="18"/>
  <c r="Y35" i="18"/>
  <c r="X35" i="18"/>
  <c r="W35" i="18"/>
  <c r="U35" i="18"/>
  <c r="T35" i="18"/>
  <c r="S35" i="18"/>
  <c r="S46" i="18" s="1"/>
  <c r="R35" i="18"/>
  <c r="AC24" i="18"/>
  <c r="AB24" i="18"/>
  <c r="AA24" i="18"/>
  <c r="Z24" i="18"/>
  <c r="Y24" i="18"/>
  <c r="X24" i="18"/>
  <c r="W24" i="18"/>
  <c r="U24" i="18"/>
  <c r="T24" i="18"/>
  <c r="S24" i="18"/>
  <c r="R24" i="18"/>
  <c r="AC13" i="18"/>
  <c r="AD13" i="18" s="1"/>
  <c r="AB13" i="18"/>
  <c r="AA13" i="18"/>
  <c r="Z13" i="18"/>
  <c r="Y13" i="18"/>
  <c r="X13" i="18"/>
  <c r="W13" i="18"/>
  <c r="U13" i="18"/>
  <c r="T13" i="18"/>
  <c r="S13" i="18"/>
  <c r="R13" i="18"/>
  <c r="Q2" i="18"/>
  <c r="Y46" i="18" l="1"/>
  <c r="X57" i="18"/>
  <c r="X46" i="18"/>
  <c r="X68" i="18" s="1"/>
  <c r="Y57" i="18"/>
  <c r="S68" i="18"/>
  <c r="Z57" i="18"/>
  <c r="Y68" i="18"/>
  <c r="AA57" i="18"/>
  <c r="S57" i="18"/>
  <c r="W57" i="18"/>
  <c r="W46" i="18"/>
  <c r="W68" i="18" s="1"/>
  <c r="AA68" i="18"/>
  <c r="Z46" i="18"/>
  <c r="Z68" i="18" s="1"/>
  <c r="R10" i="18"/>
  <c r="AB23" i="18"/>
  <c r="Z10" i="18"/>
  <c r="F65" i="18"/>
  <c r="R12" i="18"/>
  <c r="Z12" i="18"/>
  <c r="Y20" i="18"/>
  <c r="AC23" i="18"/>
  <c r="Y9" i="18"/>
  <c r="S12" i="18"/>
  <c r="AA12" i="18"/>
  <c r="Z20" i="18"/>
  <c r="E64" i="18"/>
  <c r="AB31" i="18"/>
  <c r="AB42" i="18" s="1"/>
  <c r="I67" i="18"/>
  <c r="O9" i="18"/>
  <c r="S10" i="18"/>
  <c r="R31" i="18"/>
  <c r="R42" i="18" s="1"/>
  <c r="W34" i="18"/>
  <c r="W45" i="18" s="1"/>
  <c r="R9" i="18"/>
  <c r="Z9" i="18"/>
  <c r="T12" i="18"/>
  <c r="AB12" i="18"/>
  <c r="S20" i="18"/>
  <c r="AA20" i="18"/>
  <c r="W23" i="18"/>
  <c r="J65" i="18"/>
  <c r="J67" i="18"/>
  <c r="U9" i="18"/>
  <c r="Y10" i="18"/>
  <c r="W12" i="18"/>
  <c r="R21" i="18"/>
  <c r="I64" i="18"/>
  <c r="AA21" i="18"/>
  <c r="AA23" i="18"/>
  <c r="N65" i="18"/>
  <c r="N67" i="18"/>
  <c r="AA10" i="18"/>
  <c r="Y12" i="18"/>
  <c r="T23" i="18"/>
  <c r="Z31" i="18"/>
  <c r="Z42" i="18" s="1"/>
  <c r="U23" i="18"/>
  <c r="L64" i="18"/>
  <c r="W10" i="18"/>
  <c r="U12" i="18"/>
  <c r="T20" i="18"/>
  <c r="AB20" i="18"/>
  <c r="X21" i="18"/>
  <c r="R32" i="18"/>
  <c r="C67" i="18"/>
  <c r="K67" i="18"/>
  <c r="E65" i="18"/>
  <c r="X12" i="18"/>
  <c r="S23" i="18"/>
  <c r="Y31" i="18"/>
  <c r="S9" i="18"/>
  <c r="T9" i="18"/>
  <c r="AB9" i="18"/>
  <c r="X10" i="18"/>
  <c r="U20" i="18"/>
  <c r="AC20" i="18"/>
  <c r="Y21" i="18"/>
  <c r="Y23" i="18"/>
  <c r="H64" i="18"/>
  <c r="S32" i="18"/>
  <c r="S43" i="18" s="1"/>
  <c r="AA32" i="18"/>
  <c r="AA43" i="18" s="1"/>
  <c r="AA34" i="18"/>
  <c r="AA45" i="18" s="1"/>
  <c r="K64" i="18"/>
  <c r="U32" i="18"/>
  <c r="U43" i="18" s="1"/>
  <c r="AA9" i="18"/>
  <c r="X31" i="18"/>
  <c r="X42" i="18" s="1"/>
  <c r="T32" i="18"/>
  <c r="T43" i="18" s="1"/>
  <c r="C64" i="18"/>
  <c r="Z34" i="18"/>
  <c r="Z45" i="18" s="1"/>
  <c r="X23" i="18"/>
  <c r="AC9" i="18"/>
  <c r="AD9" i="18" s="1"/>
  <c r="C25" i="18"/>
  <c r="E67" i="18"/>
  <c r="X32" i="18"/>
  <c r="R34" i="18"/>
  <c r="I65" i="18"/>
  <c r="AC12" i="18"/>
  <c r="AD12" i="18" s="1"/>
  <c r="S21" i="18"/>
  <c r="AC32" i="18"/>
  <c r="AC43" i="18" s="1"/>
  <c r="T34" i="18"/>
  <c r="K65" i="18"/>
  <c r="H67" i="18"/>
  <c r="Z21" i="18"/>
  <c r="AB34" i="18"/>
  <c r="AB45" i="18" s="1"/>
  <c r="W21" i="18"/>
  <c r="F47" i="18"/>
  <c r="X34" i="18"/>
  <c r="X45" i="18" s="1"/>
  <c r="L65" i="18"/>
  <c r="M67" i="18"/>
  <c r="R20" i="18"/>
  <c r="Y34" i="18"/>
  <c r="Y45" i="18" s="1"/>
  <c r="W9" i="18"/>
  <c r="X9" i="18"/>
  <c r="W20" i="18"/>
  <c r="AC31" i="18"/>
  <c r="N64" i="18"/>
  <c r="N53" i="18"/>
  <c r="T10" i="18"/>
  <c r="AB10" i="18"/>
  <c r="T57" i="18"/>
  <c r="T46" i="18"/>
  <c r="T68" i="18" s="1"/>
  <c r="AB57" i="18"/>
  <c r="AB46" i="18"/>
  <c r="AB68" i="18" s="1"/>
  <c r="F64" i="18"/>
  <c r="U10" i="18"/>
  <c r="AC10" i="18"/>
  <c r="T21" i="18"/>
  <c r="AB21" i="18"/>
  <c r="U57" i="18"/>
  <c r="U46" i="18"/>
  <c r="U68" i="18" s="1"/>
  <c r="AC57" i="18"/>
  <c r="AC46" i="18"/>
  <c r="AC68" i="18" s="1"/>
  <c r="U21" i="18"/>
  <c r="AC21" i="18"/>
  <c r="R23" i="18"/>
  <c r="Z23" i="18"/>
  <c r="H65" i="18"/>
  <c r="W32" i="18"/>
  <c r="S34" i="18"/>
  <c r="U31" i="18"/>
  <c r="F53" i="18"/>
  <c r="X20" i="18"/>
  <c r="I53" i="18"/>
  <c r="M53" i="18"/>
  <c r="M64" i="18"/>
  <c r="E53" i="18"/>
  <c r="T31" i="18"/>
  <c r="U34" i="18"/>
  <c r="C53" i="18"/>
  <c r="K53" i="18"/>
  <c r="W31" i="18"/>
  <c r="M65" i="18"/>
  <c r="Z32" i="18"/>
  <c r="R46" i="18"/>
  <c r="D53" i="18"/>
  <c r="S31" i="18"/>
  <c r="L53" i="18"/>
  <c r="AA31" i="18"/>
  <c r="AB32" i="18"/>
  <c r="D64" i="18"/>
  <c r="F67" i="18"/>
  <c r="R57" i="18"/>
  <c r="Y32" i="18"/>
  <c r="J53" i="18"/>
  <c r="J64" i="18"/>
  <c r="H53" i="18"/>
  <c r="AC34" i="18"/>
  <c r="L67" i="18"/>
  <c r="C36" i="18"/>
  <c r="X67" i="18" l="1"/>
  <c r="T14" i="18"/>
  <c r="AA65" i="18"/>
  <c r="R54" i="18"/>
  <c r="Y14" i="18"/>
  <c r="AB53" i="18"/>
  <c r="Y67" i="18"/>
  <c r="T56" i="18"/>
  <c r="Y53" i="18"/>
  <c r="AA25" i="18"/>
  <c r="Z64" i="18"/>
  <c r="Z14" i="18"/>
  <c r="S65" i="18"/>
  <c r="AA67" i="18"/>
  <c r="AA56" i="18"/>
  <c r="W14" i="18"/>
  <c r="X56" i="18"/>
  <c r="AB56" i="18"/>
  <c r="Z53" i="18"/>
  <c r="W56" i="18"/>
  <c r="R14" i="18"/>
  <c r="Y25" i="18"/>
  <c r="AA14" i="18"/>
  <c r="S54" i="18"/>
  <c r="R43" i="18"/>
  <c r="R65" i="18" s="1"/>
  <c r="AA54" i="18"/>
  <c r="AB67" i="18"/>
  <c r="AB64" i="18"/>
  <c r="S14" i="18"/>
  <c r="Y42" i="18"/>
  <c r="Y64" i="18" s="1"/>
  <c r="AC25" i="18"/>
  <c r="AB25" i="18"/>
  <c r="U14" i="18"/>
  <c r="W67" i="18"/>
  <c r="U54" i="18"/>
  <c r="R53" i="18"/>
  <c r="AB14" i="18"/>
  <c r="O14" i="18"/>
  <c r="X14" i="18"/>
  <c r="Y56" i="18"/>
  <c r="T65" i="18"/>
  <c r="R56" i="18"/>
  <c r="T54" i="18"/>
  <c r="T45" i="18"/>
  <c r="T67" i="18" s="1"/>
  <c r="R45" i="18"/>
  <c r="R67" i="18" s="1"/>
  <c r="T25" i="18"/>
  <c r="W25" i="18"/>
  <c r="Y36" i="18"/>
  <c r="AB36" i="18"/>
  <c r="AB47" i="18" s="1"/>
  <c r="R25" i="18"/>
  <c r="AC54" i="18"/>
  <c r="U25" i="18"/>
  <c r="R64" i="18"/>
  <c r="X43" i="18"/>
  <c r="X65" i="18" s="1"/>
  <c r="X54" i="18"/>
  <c r="Z25" i="18"/>
  <c r="U65" i="18"/>
  <c r="S25" i="18"/>
  <c r="S45" i="18"/>
  <c r="S67" i="18" s="1"/>
  <c r="S56" i="18"/>
  <c r="X25" i="18"/>
  <c r="X53" i="18"/>
  <c r="C58" i="18"/>
  <c r="C47" i="18"/>
  <c r="C69" i="18" s="1"/>
  <c r="F58" i="18"/>
  <c r="H58" i="18"/>
  <c r="H47" i="18"/>
  <c r="H69" i="18" s="1"/>
  <c r="Z54" i="18"/>
  <c r="Z43" i="18"/>
  <c r="Z65" i="18" s="1"/>
  <c r="Z36" i="18"/>
  <c r="M47" i="18"/>
  <c r="M69" i="18" s="1"/>
  <c r="M58" i="18"/>
  <c r="R36" i="18"/>
  <c r="W43" i="18"/>
  <c r="W65" i="18" s="1"/>
  <c r="W54" i="18"/>
  <c r="AC53" i="18"/>
  <c r="AC36" i="18"/>
  <c r="AC42" i="18"/>
  <c r="AC64" i="18" s="1"/>
  <c r="Z56" i="18"/>
  <c r="S42" i="18"/>
  <c r="S53" i="18"/>
  <c r="S36" i="18"/>
  <c r="W53" i="18"/>
  <c r="W36" i="18"/>
  <c r="W42" i="18"/>
  <c r="W64" i="18" s="1"/>
  <c r="U53" i="18"/>
  <c r="U36" i="18"/>
  <c r="U42" i="18"/>
  <c r="U64" i="18" s="1"/>
  <c r="R68" i="18"/>
  <c r="Z67" i="18"/>
  <c r="F69" i="18"/>
  <c r="D47" i="18"/>
  <c r="D69" i="18" s="1"/>
  <c r="D58" i="18"/>
  <c r="X36" i="18"/>
  <c r="K58" i="18"/>
  <c r="K47" i="18"/>
  <c r="K69" i="18" s="1"/>
  <c r="AB54" i="18"/>
  <c r="AB43" i="18"/>
  <c r="AB65" i="18" s="1"/>
  <c r="U45" i="18"/>
  <c r="U67" i="18" s="1"/>
  <c r="U56" i="18"/>
  <c r="I58" i="18"/>
  <c r="I47" i="18"/>
  <c r="I69" i="18" s="1"/>
  <c r="AC65" i="18"/>
  <c r="AD10" i="18"/>
  <c r="AD14" i="18" s="1"/>
  <c r="AC14" i="18"/>
  <c r="X64" i="18"/>
  <c r="J58" i="18"/>
  <c r="J47" i="18"/>
  <c r="J69" i="18" s="1"/>
  <c r="T53" i="18"/>
  <c r="T36" i="18"/>
  <c r="T42" i="18"/>
  <c r="T64" i="18" s="1"/>
  <c r="E47" i="18"/>
  <c r="E69" i="18" s="1"/>
  <c r="E58" i="18"/>
  <c r="AC45" i="18"/>
  <c r="AC67" i="18" s="1"/>
  <c r="AC56" i="18"/>
  <c r="N47" i="18"/>
  <c r="N69" i="18" s="1"/>
  <c r="N58" i="18"/>
  <c r="Y43" i="18"/>
  <c r="Y65" i="18" s="1"/>
  <c r="Y54" i="18"/>
  <c r="C65" i="18"/>
  <c r="AA42" i="18"/>
  <c r="AA64" i="18" s="1"/>
  <c r="AA36" i="18"/>
  <c r="AA53" i="18"/>
  <c r="L58" i="18"/>
  <c r="L47" i="18"/>
  <c r="L69" i="18" s="1"/>
  <c r="Y58" i="18" l="1"/>
  <c r="AB58" i="18"/>
  <c r="AB69" i="18"/>
  <c r="Y47" i="18"/>
  <c r="Y69" i="18" s="1"/>
  <c r="R58" i="18"/>
  <c r="R47" i="18"/>
  <c r="R69" i="18" s="1"/>
  <c r="S64" i="18"/>
  <c r="T58" i="18"/>
  <c r="T47" i="18"/>
  <c r="T69" i="18" s="1"/>
  <c r="W47" i="18"/>
  <c r="W69" i="18" s="1"/>
  <c r="W58" i="18"/>
  <c r="Z58" i="18"/>
  <c r="Z47" i="18"/>
  <c r="Z69" i="18" s="1"/>
  <c r="AC58" i="18"/>
  <c r="AC47" i="18"/>
  <c r="AC69" i="18" s="1"/>
  <c r="X47" i="18"/>
  <c r="X69" i="18" s="1"/>
  <c r="X58" i="18"/>
  <c r="S58" i="18"/>
  <c r="S47" i="18"/>
  <c r="S69" i="18" s="1"/>
  <c r="U58" i="18"/>
  <c r="U47" i="18"/>
  <c r="U69" i="18" s="1"/>
  <c r="AA58" i="18"/>
  <c r="AA47" i="18"/>
  <c r="AA69" i="18" s="1"/>
  <c r="AC74" i="17" l="1"/>
  <c r="AB74" i="17"/>
  <c r="AA74" i="17"/>
  <c r="Z74" i="17"/>
  <c r="Y74" i="17"/>
  <c r="X74" i="17"/>
  <c r="W74" i="17"/>
  <c r="V74" i="17"/>
  <c r="U74" i="17"/>
  <c r="T74" i="17"/>
  <c r="S74" i="17"/>
  <c r="R74" i="17"/>
  <c r="Q2" i="17"/>
  <c r="O23" i="30" l="1"/>
  <c r="AB32" i="17"/>
  <c r="AB43" i="17" s="1"/>
  <c r="AR44" i="34" s="1"/>
  <c r="I69" i="17"/>
  <c r="R23" i="17"/>
  <c r="T23" i="30"/>
  <c r="T25" i="30"/>
  <c r="S24" i="30"/>
  <c r="AA24" i="30"/>
  <c r="S25" i="30"/>
  <c r="T24" i="30"/>
  <c r="AB24" i="30"/>
  <c r="U33" i="17"/>
  <c r="U44" i="17" s="1"/>
  <c r="AK45" i="34" s="1"/>
  <c r="AK78" i="34" s="1"/>
  <c r="AB23" i="30"/>
  <c r="X24" i="30"/>
  <c r="AB25" i="30"/>
  <c r="C66" i="17"/>
  <c r="S23" i="30"/>
  <c r="X24" i="17"/>
  <c r="AC32" i="17"/>
  <c r="AC43" i="17" s="1"/>
  <c r="AS44" i="34" s="1"/>
  <c r="S11" i="30"/>
  <c r="W22" i="30"/>
  <c r="Y25" i="17"/>
  <c r="Y25" i="30"/>
  <c r="H44" i="30"/>
  <c r="H66" i="30" s="1"/>
  <c r="H55" i="30"/>
  <c r="W33" i="30"/>
  <c r="J67" i="17"/>
  <c r="AA35" i="17"/>
  <c r="AA46" i="17" s="1"/>
  <c r="AQ47" i="34" s="1"/>
  <c r="AQ80" i="34" s="1"/>
  <c r="X12" i="17"/>
  <c r="X12" i="30"/>
  <c r="AB21" i="30"/>
  <c r="R25" i="17"/>
  <c r="Z25" i="17"/>
  <c r="Z25" i="30"/>
  <c r="X33" i="17"/>
  <c r="X44" i="17" s="1"/>
  <c r="AN45" i="34" s="1"/>
  <c r="AN78" i="34" s="1"/>
  <c r="R34" i="30"/>
  <c r="C56" i="30"/>
  <c r="C45" i="30"/>
  <c r="K45" i="30"/>
  <c r="K67" i="30" s="1"/>
  <c r="Z34" i="30"/>
  <c r="T35" i="17"/>
  <c r="T46" i="17" s="1"/>
  <c r="AJ47" i="34" s="1"/>
  <c r="AJ80" i="34" s="1"/>
  <c r="AB35" i="17"/>
  <c r="AB46" i="17" s="1"/>
  <c r="AR47" i="34" s="1"/>
  <c r="AR80" i="34" s="1"/>
  <c r="H69" i="17"/>
  <c r="E68" i="17"/>
  <c r="R10" i="30"/>
  <c r="Z10" i="30"/>
  <c r="U11" i="30"/>
  <c r="Y12" i="17"/>
  <c r="Y12" i="30"/>
  <c r="U13" i="17"/>
  <c r="U13" i="30"/>
  <c r="AC13" i="30"/>
  <c r="AD13" i="30" s="1"/>
  <c r="O13" i="30"/>
  <c r="Y14" i="17"/>
  <c r="Y14" i="30"/>
  <c r="U21" i="30"/>
  <c r="AC21" i="30"/>
  <c r="Y22" i="30"/>
  <c r="U23" i="17"/>
  <c r="U23" i="30"/>
  <c r="AC23" i="17"/>
  <c r="AC23" i="30"/>
  <c r="AA25" i="17"/>
  <c r="AA25" i="30"/>
  <c r="H65" i="17"/>
  <c r="J55" i="30"/>
  <c r="J44" i="30"/>
  <c r="J66" i="30" s="1"/>
  <c r="Y33" i="30"/>
  <c r="D67" i="17"/>
  <c r="AA34" i="17"/>
  <c r="AA45" i="17" s="1"/>
  <c r="AQ46" i="34" s="1"/>
  <c r="AQ79" i="34" s="1"/>
  <c r="F46" i="30"/>
  <c r="F68" i="30" s="1"/>
  <c r="U35" i="30"/>
  <c r="AC35" i="30"/>
  <c r="N46" i="30"/>
  <c r="I47" i="30"/>
  <c r="X36" i="30"/>
  <c r="I58" i="30"/>
  <c r="M68" i="17"/>
  <c r="X10" i="30"/>
  <c r="S13" i="17"/>
  <c r="S13" i="30"/>
  <c r="S21" i="17"/>
  <c r="V24" i="17"/>
  <c r="Y10" i="17"/>
  <c r="T13" i="17"/>
  <c r="T13" i="30"/>
  <c r="W24" i="17"/>
  <c r="W24" i="30"/>
  <c r="AA10" i="17"/>
  <c r="R12" i="17"/>
  <c r="R12" i="30"/>
  <c r="Z12" i="17"/>
  <c r="Z12" i="30"/>
  <c r="V13" i="17"/>
  <c r="R14" i="17"/>
  <c r="R14" i="30"/>
  <c r="Z14" i="17"/>
  <c r="Z14" i="30"/>
  <c r="V21" i="17"/>
  <c r="R22" i="17"/>
  <c r="Z22" i="30"/>
  <c r="V23" i="17"/>
  <c r="V23" i="30"/>
  <c r="Y24" i="17"/>
  <c r="Y24" i="30"/>
  <c r="X32" i="17"/>
  <c r="X43" i="17" s="1"/>
  <c r="AN44" i="34" s="1"/>
  <c r="R33" i="17"/>
  <c r="K66" i="17"/>
  <c r="T34" i="17"/>
  <c r="T45" i="17" s="1"/>
  <c r="AJ46" i="34" s="1"/>
  <c r="AJ79" i="34" s="1"/>
  <c r="M67" i="17"/>
  <c r="G68" i="17"/>
  <c r="V35" i="17"/>
  <c r="Y36" i="30"/>
  <c r="J47" i="30"/>
  <c r="T10" i="17"/>
  <c r="AB10" i="17"/>
  <c r="W11" i="17"/>
  <c r="S12" i="17"/>
  <c r="S12" i="30"/>
  <c r="AA12" i="17"/>
  <c r="AA12" i="30"/>
  <c r="W13" i="17"/>
  <c r="W13" i="30"/>
  <c r="S14" i="17"/>
  <c r="S14" i="30"/>
  <c r="AA14" i="17"/>
  <c r="AA14" i="30"/>
  <c r="D55" i="17"/>
  <c r="AA22" i="17"/>
  <c r="W23" i="17"/>
  <c r="W23" i="30"/>
  <c r="R24" i="30"/>
  <c r="Z24" i="17"/>
  <c r="Z24" i="30"/>
  <c r="U25" i="17"/>
  <c r="U25" i="30"/>
  <c r="AC25" i="17"/>
  <c r="AC25" i="30"/>
  <c r="Y32" i="30"/>
  <c r="J43" i="30"/>
  <c r="J65" i="30" s="1"/>
  <c r="J54" i="30"/>
  <c r="D66" i="17"/>
  <c r="AA33" i="17"/>
  <c r="U34" i="17"/>
  <c r="W35" i="30"/>
  <c r="H46" i="30"/>
  <c r="R36" i="17"/>
  <c r="R47" i="17" s="1"/>
  <c r="AH48" i="34" s="1"/>
  <c r="K47" i="30"/>
  <c r="K69" i="30" s="1"/>
  <c r="Z36" i="30"/>
  <c r="AA11" i="30"/>
  <c r="AA13" i="17"/>
  <c r="AA13" i="30"/>
  <c r="W14" i="17"/>
  <c r="W14" i="30"/>
  <c r="AA21" i="17"/>
  <c r="L54" i="30"/>
  <c r="AA23" i="17"/>
  <c r="AA23" i="30"/>
  <c r="F65" i="17"/>
  <c r="D68" i="17"/>
  <c r="T11" i="30"/>
  <c r="T21" i="30"/>
  <c r="AC10" i="30"/>
  <c r="O10" i="30"/>
  <c r="AB12" i="17"/>
  <c r="AB12" i="30"/>
  <c r="AB14" i="17"/>
  <c r="AB14" i="30"/>
  <c r="R32" i="30"/>
  <c r="R43" i="30" s="1"/>
  <c r="C43" i="30"/>
  <c r="T33" i="17"/>
  <c r="T44" i="17" s="1"/>
  <c r="AJ45" i="34" s="1"/>
  <c r="AJ78" i="34" s="1"/>
  <c r="G67" i="17"/>
  <c r="R34" i="17"/>
  <c r="S36" i="30"/>
  <c r="D47" i="30"/>
  <c r="Z10" i="17"/>
  <c r="Y11" i="17"/>
  <c r="U12" i="17"/>
  <c r="U12" i="30"/>
  <c r="U14" i="17"/>
  <c r="U14" i="30"/>
  <c r="Y21" i="30"/>
  <c r="AC22" i="30"/>
  <c r="W25" i="17"/>
  <c r="W25" i="30"/>
  <c r="D43" i="30"/>
  <c r="S32" i="30"/>
  <c r="L43" i="30"/>
  <c r="AA32" i="30"/>
  <c r="F66" i="17"/>
  <c r="N44" i="30"/>
  <c r="N66" i="30" s="1"/>
  <c r="N55" i="30"/>
  <c r="AC33" i="30"/>
  <c r="W34" i="30"/>
  <c r="H45" i="30"/>
  <c r="AC34" i="17"/>
  <c r="J68" i="17"/>
  <c r="J37" i="30"/>
  <c r="E69" i="17"/>
  <c r="M69" i="17"/>
  <c r="W12" i="17"/>
  <c r="W12" i="30"/>
  <c r="N65" i="17"/>
  <c r="AB11" i="30"/>
  <c r="AB13" i="17"/>
  <c r="AB13" i="30"/>
  <c r="X14" i="17"/>
  <c r="X14" i="30"/>
  <c r="X22" i="17"/>
  <c r="U10" i="30"/>
  <c r="X11" i="17"/>
  <c r="X11" i="30"/>
  <c r="T12" i="17"/>
  <c r="T12" i="30"/>
  <c r="X13" i="17"/>
  <c r="X13" i="30"/>
  <c r="T14" i="17"/>
  <c r="T14" i="30"/>
  <c r="X21" i="17"/>
  <c r="T22" i="17"/>
  <c r="E26" i="30"/>
  <c r="AB22" i="17"/>
  <c r="X23" i="17"/>
  <c r="X23" i="30"/>
  <c r="V25" i="17"/>
  <c r="K65" i="17"/>
  <c r="M66" i="17"/>
  <c r="X35" i="30"/>
  <c r="I46" i="30"/>
  <c r="I68" i="30" s="1"/>
  <c r="I57" i="30"/>
  <c r="L47" i="30"/>
  <c r="AA36" i="30"/>
  <c r="O12" i="30"/>
  <c r="AC12" i="30"/>
  <c r="AD12" i="30" s="1"/>
  <c r="Y13" i="17"/>
  <c r="Y13" i="30"/>
  <c r="AC14" i="17"/>
  <c r="AD14" i="17" s="1"/>
  <c r="U22" i="30"/>
  <c r="Y23" i="17"/>
  <c r="Y23" i="30"/>
  <c r="W10" i="30"/>
  <c r="R11" i="17"/>
  <c r="R11" i="30"/>
  <c r="Z11" i="17"/>
  <c r="V12" i="17"/>
  <c r="V12" i="30"/>
  <c r="R13" i="17"/>
  <c r="R13" i="30"/>
  <c r="Z13" i="17"/>
  <c r="Z13" i="30"/>
  <c r="V14" i="17"/>
  <c r="R21" i="17"/>
  <c r="C54" i="30"/>
  <c r="Z21" i="17"/>
  <c r="R23" i="30"/>
  <c r="Z23" i="17"/>
  <c r="Z23" i="30"/>
  <c r="U24" i="17"/>
  <c r="U24" i="30"/>
  <c r="AC24" i="17"/>
  <c r="AC24" i="30"/>
  <c r="X25" i="17"/>
  <c r="X25" i="30"/>
  <c r="E48" i="17"/>
  <c r="M65" i="17"/>
  <c r="G66" i="17"/>
  <c r="S33" i="17"/>
  <c r="S44" i="17" s="1"/>
  <c r="AI45" i="34" s="1"/>
  <c r="AI78" i="34" s="1"/>
  <c r="I45" i="30"/>
  <c r="X34" i="30"/>
  <c r="X45" i="30" s="1"/>
  <c r="C68" i="17"/>
  <c r="K57" i="30"/>
  <c r="K46" i="30"/>
  <c r="K68" i="30" s="1"/>
  <c r="Z35" i="30"/>
  <c r="U36" i="30"/>
  <c r="F47" i="30"/>
  <c r="AC36" i="30"/>
  <c r="N47" i="30"/>
  <c r="V33" i="17"/>
  <c r="V44" i="17" s="1"/>
  <c r="AL45" i="34" s="1"/>
  <c r="AL78" i="34" s="1"/>
  <c r="K57" i="17"/>
  <c r="G58" i="17"/>
  <c r="T36" i="17"/>
  <c r="T47" i="17" s="1"/>
  <c r="AJ48" i="34" s="1"/>
  <c r="AJ81" i="34" s="1"/>
  <c r="L68" i="17"/>
  <c r="L48" i="17"/>
  <c r="I58" i="17"/>
  <c r="E66" i="17"/>
  <c r="C15" i="17"/>
  <c r="AB34" i="17"/>
  <c r="F48" i="17"/>
  <c r="K68" i="17"/>
  <c r="C54" i="17"/>
  <c r="Z22" i="17"/>
  <c r="U36" i="17"/>
  <c r="V36" i="17"/>
  <c r="V47" i="17" s="1"/>
  <c r="AL48" i="34" s="1"/>
  <c r="AL81" i="34" s="1"/>
  <c r="C65" i="17"/>
  <c r="F67" i="17"/>
  <c r="R10" i="17"/>
  <c r="G65" i="17"/>
  <c r="R32" i="17"/>
  <c r="R43" i="17" s="1"/>
  <c r="AH44" i="34" s="1"/>
  <c r="Z33" i="17"/>
  <c r="Z44" i="17" s="1"/>
  <c r="AP45" i="34" s="1"/>
  <c r="AP78" i="34" s="1"/>
  <c r="S34" i="17"/>
  <c r="S45" i="17" s="1"/>
  <c r="AI46" i="34" s="1"/>
  <c r="AI79" i="34" s="1"/>
  <c r="E57" i="17"/>
  <c r="X36" i="17"/>
  <c r="X47" i="17" s="1"/>
  <c r="AN48" i="34" s="1"/>
  <c r="AN81" i="34" s="1"/>
  <c r="I65" i="17"/>
  <c r="D56" i="17"/>
  <c r="Z35" i="17"/>
  <c r="Z46" i="17" s="1"/>
  <c r="AP47" i="34" s="1"/>
  <c r="AP80" i="34" s="1"/>
  <c r="N48" i="17"/>
  <c r="E67" i="17"/>
  <c r="S10" i="17"/>
  <c r="T32" i="17"/>
  <c r="AB33" i="17"/>
  <c r="K58" i="17"/>
  <c r="AB36" i="17"/>
  <c r="AB47" i="17" s="1"/>
  <c r="AR48" i="34" s="1"/>
  <c r="AR81" i="34" s="1"/>
  <c r="L66" i="17"/>
  <c r="G56" i="17"/>
  <c r="Y22" i="17"/>
  <c r="K54" i="17"/>
  <c r="X10" i="17"/>
  <c r="C57" i="17"/>
  <c r="U32" i="17"/>
  <c r="U43" i="17" s="1"/>
  <c r="AK44" i="34" s="1"/>
  <c r="N55" i="17"/>
  <c r="AC33" i="17"/>
  <c r="R35" i="17"/>
  <c r="R46" i="17" s="1"/>
  <c r="AH47" i="34" s="1"/>
  <c r="C37" i="17"/>
  <c r="Z32" i="17"/>
  <c r="Z43" i="17" s="1"/>
  <c r="AP44" i="34" s="1"/>
  <c r="J54" i="17"/>
  <c r="K48" i="17"/>
  <c r="S35" i="17"/>
  <c r="S46" i="17" s="1"/>
  <c r="AI47" i="34" s="1"/>
  <c r="AI80" i="34" s="1"/>
  <c r="N66" i="17"/>
  <c r="G69" i="17"/>
  <c r="J57" i="17"/>
  <c r="T21" i="17"/>
  <c r="H56" i="17"/>
  <c r="H67" i="17"/>
  <c r="W34" i="17"/>
  <c r="U21" i="17"/>
  <c r="AC21" i="17"/>
  <c r="N54" i="17"/>
  <c r="I56" i="17"/>
  <c r="X34" i="17"/>
  <c r="J69" i="17"/>
  <c r="J58" i="17"/>
  <c r="Y36" i="17"/>
  <c r="I67" i="17"/>
  <c r="U10" i="17"/>
  <c r="AC10" i="17"/>
  <c r="V10" i="17"/>
  <c r="O10" i="17"/>
  <c r="O22" i="17"/>
  <c r="U22" i="17"/>
  <c r="F55" i="17"/>
  <c r="AC22" i="17"/>
  <c r="H57" i="17"/>
  <c r="W35" i="17"/>
  <c r="H68" i="17"/>
  <c r="L58" i="17"/>
  <c r="T11" i="17"/>
  <c r="AB11" i="17"/>
  <c r="S23" i="17"/>
  <c r="O23" i="17"/>
  <c r="H66" i="17"/>
  <c r="W33" i="17"/>
  <c r="H55" i="17"/>
  <c r="I57" i="17"/>
  <c r="I68" i="17"/>
  <c r="X35" i="17"/>
  <c r="AB21" i="17"/>
  <c r="O11" i="17"/>
  <c r="AC11" i="17"/>
  <c r="AD11" i="17" s="1"/>
  <c r="AC12" i="17"/>
  <c r="AD12" i="17" s="1"/>
  <c r="T23" i="17"/>
  <c r="E56" i="17"/>
  <c r="AB23" i="17"/>
  <c r="M56" i="17"/>
  <c r="S24" i="17"/>
  <c r="D57" i="17"/>
  <c r="O24" i="17"/>
  <c r="D58" i="17"/>
  <c r="S25" i="17"/>
  <c r="T24" i="17"/>
  <c r="AB24" i="17"/>
  <c r="M57" i="17"/>
  <c r="E58" i="17"/>
  <c r="T25" i="17"/>
  <c r="AB25" i="17"/>
  <c r="M58" i="17"/>
  <c r="H54" i="17"/>
  <c r="W32" i="17"/>
  <c r="U11" i="17"/>
  <c r="AA24" i="17"/>
  <c r="L57" i="17"/>
  <c r="AC13" i="17"/>
  <c r="AD13" i="17" s="1"/>
  <c r="G54" i="17"/>
  <c r="V32" i="17"/>
  <c r="O32" i="17"/>
  <c r="G55" i="17"/>
  <c r="J55" i="17"/>
  <c r="J66" i="17"/>
  <c r="Y33" i="17"/>
  <c r="J65" i="17"/>
  <c r="K69" i="17"/>
  <c r="J56" i="17"/>
  <c r="N57" i="17"/>
  <c r="C58" i="17"/>
  <c r="S22" i="17"/>
  <c r="R24" i="17"/>
  <c r="C55" i="17"/>
  <c r="O33" i="17"/>
  <c r="K55" i="17"/>
  <c r="L56" i="17"/>
  <c r="V34" i="17"/>
  <c r="Y21" i="17"/>
  <c r="D54" i="17"/>
  <c r="D65" i="17"/>
  <c r="S32" i="17"/>
  <c r="L54" i="17"/>
  <c r="L65" i="17"/>
  <c r="AA32" i="17"/>
  <c r="Y34" i="17"/>
  <c r="Y35" i="17"/>
  <c r="F58" i="17"/>
  <c r="N58" i="17"/>
  <c r="Z36" i="17"/>
  <c r="N69" i="17"/>
  <c r="F54" i="17"/>
  <c r="I55" i="17"/>
  <c r="N56" i="17"/>
  <c r="W22" i="17"/>
  <c r="V11" i="17"/>
  <c r="O21" i="17"/>
  <c r="F56" i="17"/>
  <c r="Z34" i="17"/>
  <c r="U35" i="17"/>
  <c r="N68" i="17"/>
  <c r="AC35" i="17"/>
  <c r="O36" i="17"/>
  <c r="I66" i="17"/>
  <c r="I54" i="17"/>
  <c r="L55" i="17"/>
  <c r="W10" i="17"/>
  <c r="S11" i="17"/>
  <c r="AA11" i="17"/>
  <c r="W21" i="17"/>
  <c r="V22" i="17"/>
  <c r="O25" i="17"/>
  <c r="C26" i="17"/>
  <c r="Y32" i="17"/>
  <c r="O34" i="17"/>
  <c r="G57" i="17"/>
  <c r="O35" i="17"/>
  <c r="H58" i="17"/>
  <c r="W36" i="17"/>
  <c r="AC36" i="17"/>
  <c r="F69" i="17"/>
  <c r="E54" i="17"/>
  <c r="M54" i="17"/>
  <c r="E55" i="17"/>
  <c r="M55" i="17"/>
  <c r="D69" i="17"/>
  <c r="S36" i="17"/>
  <c r="L69" i="17"/>
  <c r="AA36" i="17"/>
  <c r="E65" i="17"/>
  <c r="O26" i="17" l="1"/>
  <c r="C48" i="17"/>
  <c r="AP77" i="34"/>
  <c r="AS77" i="34"/>
  <c r="AK77" i="34"/>
  <c r="AN77" i="34"/>
  <c r="AR77" i="34"/>
  <c r="AH80" i="34"/>
  <c r="AH77" i="34"/>
  <c r="AH81" i="34"/>
  <c r="U56" i="17"/>
  <c r="Z66" i="17"/>
  <c r="T57" i="17"/>
  <c r="R55" i="17"/>
  <c r="X26" i="17"/>
  <c r="R58" i="17"/>
  <c r="AC56" i="17"/>
  <c r="AA55" i="17"/>
  <c r="V57" i="17"/>
  <c r="U55" i="17"/>
  <c r="AA67" i="17"/>
  <c r="R56" i="17"/>
  <c r="AB58" i="17"/>
  <c r="AC65" i="17"/>
  <c r="X65" i="17"/>
  <c r="V58" i="17"/>
  <c r="R57" i="17"/>
  <c r="S56" i="17"/>
  <c r="T58" i="17"/>
  <c r="U45" i="17"/>
  <c r="R45" i="17"/>
  <c r="Z15" i="17"/>
  <c r="X66" i="17"/>
  <c r="Z57" i="17"/>
  <c r="V46" i="17"/>
  <c r="X54" i="17"/>
  <c r="T37" i="17"/>
  <c r="T48" i="17" s="1"/>
  <c r="X69" i="17"/>
  <c r="Z54" i="17"/>
  <c r="AC45" i="17"/>
  <c r="V69" i="17"/>
  <c r="X56" i="30"/>
  <c r="D69" i="30"/>
  <c r="D58" i="30"/>
  <c r="X58" i="17"/>
  <c r="T15" i="17"/>
  <c r="X55" i="17"/>
  <c r="AB15" i="17"/>
  <c r="AA44" i="17"/>
  <c r="U58" i="17"/>
  <c r="U47" i="17"/>
  <c r="AB56" i="17"/>
  <c r="T55" i="17"/>
  <c r="Y15" i="17"/>
  <c r="AA15" i="17"/>
  <c r="F59" i="17"/>
  <c r="AB55" i="17"/>
  <c r="I56" i="30"/>
  <c r="L69" i="30"/>
  <c r="H56" i="30"/>
  <c r="L65" i="30"/>
  <c r="K58" i="30"/>
  <c r="N58" i="30"/>
  <c r="I67" i="30"/>
  <c r="H67" i="30"/>
  <c r="D65" i="30"/>
  <c r="F58" i="30"/>
  <c r="H68" i="30"/>
  <c r="J58" i="30"/>
  <c r="J26" i="30"/>
  <c r="J69" i="30"/>
  <c r="O11" i="30"/>
  <c r="AC11" i="30"/>
  <c r="AD11" i="30" s="1"/>
  <c r="Z56" i="30"/>
  <c r="Z45" i="30"/>
  <c r="Z67" i="30" s="1"/>
  <c r="R15" i="17"/>
  <c r="T32" i="30"/>
  <c r="E43" i="30"/>
  <c r="E65" i="30" s="1"/>
  <c r="E54" i="30"/>
  <c r="E37" i="30"/>
  <c r="C26" i="30"/>
  <c r="R21" i="30"/>
  <c r="R54" i="30" s="1"/>
  <c r="X21" i="30"/>
  <c r="I26" i="30"/>
  <c r="AA43" i="30"/>
  <c r="S58" i="30"/>
  <c r="S47" i="30"/>
  <c r="S69" i="30" s="1"/>
  <c r="C65" i="30"/>
  <c r="D57" i="30"/>
  <c r="D46" i="30"/>
  <c r="D68" i="30" s="1"/>
  <c r="S35" i="30"/>
  <c r="U34" i="30"/>
  <c r="F45" i="30"/>
  <c r="F67" i="30" s="1"/>
  <c r="F56" i="30"/>
  <c r="J48" i="30"/>
  <c r="W21" i="30"/>
  <c r="W26" i="30" s="1"/>
  <c r="H26" i="30"/>
  <c r="T10" i="30"/>
  <c r="T15" i="30" s="1"/>
  <c r="AB34" i="30"/>
  <c r="M56" i="30"/>
  <c r="M45" i="30"/>
  <c r="M67" i="30" s="1"/>
  <c r="I43" i="30"/>
  <c r="I65" i="30" s="1"/>
  <c r="I37" i="30"/>
  <c r="I54" i="30"/>
  <c r="X32" i="30"/>
  <c r="R22" i="30"/>
  <c r="AA10" i="30"/>
  <c r="AA15" i="30" s="1"/>
  <c r="Y10" i="30"/>
  <c r="X47" i="30"/>
  <c r="X69" i="30" s="1"/>
  <c r="X58" i="30"/>
  <c r="T68" i="17"/>
  <c r="AD33" i="17"/>
  <c r="R44" i="17"/>
  <c r="Z65" i="17"/>
  <c r="F69" i="30"/>
  <c r="X67" i="30"/>
  <c r="AB36" i="30"/>
  <c r="M47" i="30"/>
  <c r="M69" i="30" s="1"/>
  <c r="M58" i="30"/>
  <c r="W45" i="30"/>
  <c r="W67" i="30" s="1"/>
  <c r="W56" i="30"/>
  <c r="C47" i="30"/>
  <c r="C58" i="30"/>
  <c r="R36" i="30"/>
  <c r="Y54" i="30"/>
  <c r="Y43" i="30"/>
  <c r="Y65" i="30" s="1"/>
  <c r="I69" i="30"/>
  <c r="S34" i="30"/>
  <c r="D56" i="30"/>
  <c r="D45" i="30"/>
  <c r="D67" i="30" s="1"/>
  <c r="H47" i="30"/>
  <c r="H69" i="30" s="1"/>
  <c r="W36" i="30"/>
  <c r="H58" i="30"/>
  <c r="Z58" i="30"/>
  <c r="Z47" i="30"/>
  <c r="Z69" i="30" s="1"/>
  <c r="L56" i="30"/>
  <c r="L45" i="30"/>
  <c r="L67" i="30" s="1"/>
  <c r="AA34" i="30"/>
  <c r="U65" i="17"/>
  <c r="U47" i="30"/>
  <c r="U69" i="30" s="1"/>
  <c r="U58" i="30"/>
  <c r="Z11" i="30"/>
  <c r="Z15" i="30" s="1"/>
  <c r="G45" i="30"/>
  <c r="G67" i="30" s="1"/>
  <c r="V34" i="30"/>
  <c r="G56" i="30"/>
  <c r="C48" i="30"/>
  <c r="AD10" i="30"/>
  <c r="U32" i="30"/>
  <c r="F43" i="30"/>
  <c r="F65" i="30" s="1"/>
  <c r="F54" i="30"/>
  <c r="L44" i="30"/>
  <c r="L66" i="30" s="1"/>
  <c r="AA33" i="30"/>
  <c r="L55" i="30"/>
  <c r="E56" i="30"/>
  <c r="E45" i="30"/>
  <c r="E67" i="30" s="1"/>
  <c r="T34" i="30"/>
  <c r="S10" i="30"/>
  <c r="S15" i="30" s="1"/>
  <c r="N57" i="30"/>
  <c r="AC26" i="30"/>
  <c r="U15" i="30"/>
  <c r="L46" i="30"/>
  <c r="L68" i="30" s="1"/>
  <c r="L57" i="30"/>
  <c r="AA35" i="30"/>
  <c r="O57" i="17"/>
  <c r="S15" i="17"/>
  <c r="AB57" i="17"/>
  <c r="R37" i="17"/>
  <c r="R48" i="17" s="1"/>
  <c r="Z46" i="30"/>
  <c r="Z68" i="30" s="1"/>
  <c r="Z57" i="30"/>
  <c r="AD23" i="30"/>
  <c r="X46" i="30"/>
  <c r="X68" i="30" s="1"/>
  <c r="X57" i="30"/>
  <c r="T36" i="30"/>
  <c r="E58" i="30"/>
  <c r="E47" i="30"/>
  <c r="E69" i="30" s="1"/>
  <c r="AC44" i="30"/>
  <c r="AC66" i="30" s="1"/>
  <c r="AC55" i="30"/>
  <c r="L37" i="30"/>
  <c r="Y11" i="30"/>
  <c r="H57" i="30"/>
  <c r="N68" i="30"/>
  <c r="Y44" i="30"/>
  <c r="Y66" i="30" s="1"/>
  <c r="Y55" i="30"/>
  <c r="N26" i="30"/>
  <c r="M57" i="30"/>
  <c r="AB35" i="30"/>
  <c r="M46" i="30"/>
  <c r="M68" i="30" s="1"/>
  <c r="R56" i="30"/>
  <c r="R45" i="30"/>
  <c r="R25" i="30"/>
  <c r="D26" i="30"/>
  <c r="S21" i="30"/>
  <c r="T66" i="17"/>
  <c r="Z68" i="17"/>
  <c r="AB22" i="30"/>
  <c r="AB26" i="30" s="1"/>
  <c r="S33" i="30"/>
  <c r="D44" i="30"/>
  <c r="D66" i="30" s="1"/>
  <c r="D55" i="30"/>
  <c r="AA22" i="30"/>
  <c r="W11" i="30"/>
  <c r="W15" i="30" s="1"/>
  <c r="Y47" i="30"/>
  <c r="Y69" i="30" s="1"/>
  <c r="Y58" i="30"/>
  <c r="AC57" i="30"/>
  <c r="AC46" i="30"/>
  <c r="AC68" i="30" s="1"/>
  <c r="J56" i="30"/>
  <c r="J45" i="30"/>
  <c r="J67" i="30" s="1"/>
  <c r="Y34" i="30"/>
  <c r="AA26" i="17"/>
  <c r="AB45" i="17"/>
  <c r="X15" i="17"/>
  <c r="Z26" i="17"/>
  <c r="N69" i="30"/>
  <c r="O14" i="30"/>
  <c r="AC14" i="30"/>
  <c r="AD14" i="30" s="1"/>
  <c r="X22" i="30"/>
  <c r="N54" i="30"/>
  <c r="N43" i="30"/>
  <c r="N65" i="30" s="1"/>
  <c r="N37" i="30"/>
  <c r="AC32" i="30"/>
  <c r="J46" i="30"/>
  <c r="J68" i="30" s="1"/>
  <c r="Y35" i="30"/>
  <c r="J57" i="30"/>
  <c r="S43" i="30"/>
  <c r="W46" i="30"/>
  <c r="W68" i="30" s="1"/>
  <c r="W57" i="30"/>
  <c r="X15" i="30"/>
  <c r="U57" i="30"/>
  <c r="U46" i="30"/>
  <c r="U68" i="30" s="1"/>
  <c r="F26" i="30"/>
  <c r="T35" i="30"/>
  <c r="E46" i="30"/>
  <c r="E68" i="30" s="1"/>
  <c r="E57" i="30"/>
  <c r="I44" i="30"/>
  <c r="I66" i="30" s="1"/>
  <c r="I55" i="30"/>
  <c r="X33" i="30"/>
  <c r="X44" i="30" s="1"/>
  <c r="AA58" i="30"/>
  <c r="AA47" i="30"/>
  <c r="AA69" i="30" s="1"/>
  <c r="M55" i="30"/>
  <c r="AB33" i="30"/>
  <c r="M44" i="30"/>
  <c r="M66" i="30" s="1"/>
  <c r="D37" i="30"/>
  <c r="T33" i="30"/>
  <c r="E44" i="30"/>
  <c r="E66" i="30" s="1"/>
  <c r="E55" i="30"/>
  <c r="K44" i="30"/>
  <c r="K66" i="30" s="1"/>
  <c r="Z33" i="30"/>
  <c r="K55" i="30"/>
  <c r="O34" i="30"/>
  <c r="AA56" i="17"/>
  <c r="W15" i="17"/>
  <c r="AC47" i="30"/>
  <c r="AC69" i="30" s="1"/>
  <c r="AC58" i="30"/>
  <c r="C46" i="30"/>
  <c r="C57" i="30"/>
  <c r="R35" i="30"/>
  <c r="M54" i="30"/>
  <c r="M43" i="30"/>
  <c r="M65" i="30" s="1"/>
  <c r="AB32" i="30"/>
  <c r="M37" i="30"/>
  <c r="Z21" i="30"/>
  <c r="Z26" i="30" s="1"/>
  <c r="K26" i="30"/>
  <c r="L58" i="30"/>
  <c r="Z32" i="30"/>
  <c r="K54" i="30"/>
  <c r="K43" i="30"/>
  <c r="K65" i="30" s="1"/>
  <c r="K37" i="30"/>
  <c r="T22" i="30"/>
  <c r="T26" i="30" s="1"/>
  <c r="F37" i="30"/>
  <c r="U33" i="30"/>
  <c r="F55" i="30"/>
  <c r="F44" i="30"/>
  <c r="F66" i="30" s="1"/>
  <c r="D54" i="30"/>
  <c r="Y26" i="30"/>
  <c r="AA21" i="30"/>
  <c r="L26" i="30"/>
  <c r="N56" i="30"/>
  <c r="AC34" i="30"/>
  <c r="N45" i="30"/>
  <c r="N67" i="30" s="1"/>
  <c r="S22" i="30"/>
  <c r="AB10" i="30"/>
  <c r="AB15" i="30" s="1"/>
  <c r="C55" i="30"/>
  <c r="C44" i="30"/>
  <c r="R33" i="30"/>
  <c r="H43" i="30"/>
  <c r="H65" i="30" s="1"/>
  <c r="W32" i="30"/>
  <c r="H54" i="30"/>
  <c r="H37" i="30"/>
  <c r="U26" i="30"/>
  <c r="R15" i="30"/>
  <c r="M26" i="30"/>
  <c r="W44" i="30"/>
  <c r="W66" i="30" s="1"/>
  <c r="W55" i="30"/>
  <c r="T69" i="17"/>
  <c r="U54" i="17"/>
  <c r="AC55" i="17"/>
  <c r="T54" i="17"/>
  <c r="C59" i="17"/>
  <c r="AB37" i="17"/>
  <c r="AB48" i="17" s="1"/>
  <c r="S57" i="17"/>
  <c r="X37" i="17"/>
  <c r="V66" i="17"/>
  <c r="AD25" i="17"/>
  <c r="O46" i="17"/>
  <c r="O68" i="17" s="1"/>
  <c r="N70" i="17"/>
  <c r="V55" i="17"/>
  <c r="R26" i="17"/>
  <c r="V15" i="17"/>
  <c r="AD36" i="17"/>
  <c r="O44" i="17"/>
  <c r="O66" i="17" s="1"/>
  <c r="R54" i="17"/>
  <c r="O58" i="17"/>
  <c r="T67" i="17"/>
  <c r="AC44" i="17"/>
  <c r="AB44" i="17"/>
  <c r="T26" i="17"/>
  <c r="AB69" i="17"/>
  <c r="V26" i="17"/>
  <c r="Z55" i="17"/>
  <c r="AD22" i="17"/>
  <c r="AC37" i="17"/>
  <c r="AC48" i="17" s="1"/>
  <c r="Y26" i="17"/>
  <c r="K70" i="17"/>
  <c r="T43" i="17"/>
  <c r="W47" i="17"/>
  <c r="W58" i="17"/>
  <c r="V54" i="17"/>
  <c r="V43" i="17"/>
  <c r="V37" i="17"/>
  <c r="C70" i="17"/>
  <c r="K59" i="17"/>
  <c r="AB26" i="17"/>
  <c r="W26" i="17"/>
  <c r="O56" i="17"/>
  <c r="J48" i="17"/>
  <c r="J70" i="17" s="1"/>
  <c r="J59" i="17"/>
  <c r="Z58" i="17"/>
  <c r="Z47" i="17"/>
  <c r="D59" i="17"/>
  <c r="D48" i="17"/>
  <c r="D70" i="17" s="1"/>
  <c r="AD24" i="17"/>
  <c r="F70" i="17"/>
  <c r="AB65" i="17"/>
  <c r="W57" i="17"/>
  <c r="W46" i="17"/>
  <c r="R69" i="17"/>
  <c r="AD21" i="17"/>
  <c r="S67" i="17"/>
  <c r="R65" i="17"/>
  <c r="M59" i="17"/>
  <c r="M48" i="17"/>
  <c r="M70" i="17" s="1"/>
  <c r="AC47" i="17"/>
  <c r="AC58" i="17"/>
  <c r="Y54" i="17"/>
  <c r="Y37" i="17"/>
  <c r="Y43" i="17"/>
  <c r="V56" i="17"/>
  <c r="V45" i="17"/>
  <c r="O54" i="17"/>
  <c r="O37" i="17"/>
  <c r="L70" i="17"/>
  <c r="S66" i="17"/>
  <c r="AA68" i="17"/>
  <c r="S55" i="17"/>
  <c r="AA57" i="17"/>
  <c r="Y45" i="17"/>
  <c r="Y56" i="17"/>
  <c r="U57" i="17"/>
  <c r="U46" i="17"/>
  <c r="AD35" i="17"/>
  <c r="T56" i="17"/>
  <c r="O45" i="17"/>
  <c r="O67" i="17" s="1"/>
  <c r="AA54" i="17"/>
  <c r="AA43" i="17"/>
  <c r="AA37" i="17"/>
  <c r="O55" i="17"/>
  <c r="E59" i="17"/>
  <c r="H59" i="17"/>
  <c r="H48" i="17"/>
  <c r="H70" i="17" s="1"/>
  <c r="X46" i="17"/>
  <c r="X57" i="17"/>
  <c r="W55" i="17"/>
  <c r="W44" i="17"/>
  <c r="S68" i="17"/>
  <c r="S26" i="17"/>
  <c r="U15" i="17"/>
  <c r="X56" i="17"/>
  <c r="X45" i="17"/>
  <c r="AC26" i="17"/>
  <c r="AC54" i="17"/>
  <c r="N59" i="17"/>
  <c r="S54" i="17"/>
  <c r="S37" i="17"/>
  <c r="S43" i="17"/>
  <c r="R68" i="17"/>
  <c r="AA58" i="17"/>
  <c r="AA47" i="17"/>
  <c r="AD23" i="17"/>
  <c r="AC57" i="17"/>
  <c r="AC46" i="17"/>
  <c r="L59" i="17"/>
  <c r="O47" i="17"/>
  <c r="O69" i="17" s="1"/>
  <c r="C69" i="17"/>
  <c r="E70" i="17"/>
  <c r="U66" i="17"/>
  <c r="AD34" i="17"/>
  <c r="W54" i="17"/>
  <c r="W37" i="17"/>
  <c r="W43" i="17"/>
  <c r="U37" i="17"/>
  <c r="AD10" i="17"/>
  <c r="AD15" i="17" s="1"/>
  <c r="AC15" i="17"/>
  <c r="Y58" i="17"/>
  <c r="Y47" i="17"/>
  <c r="W56" i="17"/>
  <c r="W45" i="17"/>
  <c r="Y46" i="17"/>
  <c r="Y57" i="17"/>
  <c r="G59" i="17"/>
  <c r="G48" i="17"/>
  <c r="G70" i="17" s="1"/>
  <c r="S58" i="17"/>
  <c r="S47" i="17"/>
  <c r="O43" i="17"/>
  <c r="Z45" i="17"/>
  <c r="Z56" i="17"/>
  <c r="Z37" i="17"/>
  <c r="I48" i="17"/>
  <c r="I70" i="17" s="1"/>
  <c r="I59" i="17"/>
  <c r="Y55" i="17"/>
  <c r="Y44" i="17"/>
  <c r="U26" i="17"/>
  <c r="AB68" i="17"/>
  <c r="AD32" i="17"/>
  <c r="AB54" i="17"/>
  <c r="J59" i="30" l="1"/>
  <c r="C59" i="30"/>
  <c r="AC68" i="17"/>
  <c r="AS47" i="34"/>
  <c r="AS80" i="34" s="1"/>
  <c r="U68" i="17"/>
  <c r="AK47" i="34"/>
  <c r="Y66" i="17"/>
  <c r="AO45" i="34"/>
  <c r="AO78" i="34" s="1"/>
  <c r="AC67" i="17"/>
  <c r="AS46" i="34"/>
  <c r="AS79" i="34" s="1"/>
  <c r="AA69" i="17"/>
  <c r="AQ48" i="34"/>
  <c r="AQ81" i="34" s="1"/>
  <c r="Y67" i="17"/>
  <c r="AO46" i="34"/>
  <c r="AO79" i="34" s="1"/>
  <c r="V67" i="17"/>
  <c r="AL46" i="34"/>
  <c r="AL79" i="34" s="1"/>
  <c r="R67" i="17"/>
  <c r="AH46" i="34"/>
  <c r="Z67" i="17"/>
  <c r="AP46" i="34"/>
  <c r="AA66" i="17"/>
  <c r="AQ45" i="34"/>
  <c r="AQ78" i="34" s="1"/>
  <c r="S69" i="17"/>
  <c r="AI48" i="34"/>
  <c r="Y65" i="17"/>
  <c r="AO44" i="34"/>
  <c r="W69" i="17"/>
  <c r="AM48" i="34"/>
  <c r="AM81" i="34" s="1"/>
  <c r="W68" i="17"/>
  <c r="AM47" i="34"/>
  <c r="AM80" i="34" s="1"/>
  <c r="AC66" i="17"/>
  <c r="AS45" i="34"/>
  <c r="W66" i="17"/>
  <c r="AM45" i="34"/>
  <c r="AM78" i="34" s="1"/>
  <c r="AC69" i="17"/>
  <c r="AS48" i="34"/>
  <c r="AS81" i="34" s="1"/>
  <c r="Y69" i="17"/>
  <c r="AO48" i="34"/>
  <c r="AO81" i="34" s="1"/>
  <c r="V65" i="17"/>
  <c r="AL44" i="34"/>
  <c r="AB67" i="17"/>
  <c r="AR46" i="34"/>
  <c r="AR79" i="34" s="1"/>
  <c r="X68" i="17"/>
  <c r="AN47" i="34"/>
  <c r="AN80" i="34" s="1"/>
  <c r="S65" i="17"/>
  <c r="AI44" i="34"/>
  <c r="T65" i="17"/>
  <c r="AJ44" i="34"/>
  <c r="W67" i="17"/>
  <c r="AM46" i="34"/>
  <c r="AM79" i="34" s="1"/>
  <c r="AA65" i="17"/>
  <c r="AQ44" i="34"/>
  <c r="X67" i="17"/>
  <c r="AN46" i="34"/>
  <c r="R66" i="17"/>
  <c r="AH45" i="34"/>
  <c r="U67" i="17"/>
  <c r="AK46" i="34"/>
  <c r="Y68" i="17"/>
  <c r="AO47" i="34"/>
  <c r="AO80" i="34" s="1"/>
  <c r="W65" i="17"/>
  <c r="AM44" i="34"/>
  <c r="Z69" i="17"/>
  <c r="AP48" i="34"/>
  <c r="AP81" i="34" s="1"/>
  <c r="AB66" i="17"/>
  <c r="AR45" i="34"/>
  <c r="U69" i="17"/>
  <c r="AK48" i="34"/>
  <c r="AK81" i="34" s="1"/>
  <c r="V68" i="17"/>
  <c r="AL47" i="34"/>
  <c r="AL80" i="34" s="1"/>
  <c r="X59" i="17"/>
  <c r="X66" i="30"/>
  <c r="X48" i="17"/>
  <c r="X70" i="17" s="1"/>
  <c r="T59" i="17"/>
  <c r="R59" i="17"/>
  <c r="AC59" i="17"/>
  <c r="AB59" i="17"/>
  <c r="R70" i="17"/>
  <c r="O15" i="30"/>
  <c r="C70" i="30"/>
  <c r="AA26" i="30"/>
  <c r="S26" i="30"/>
  <c r="J70" i="30"/>
  <c r="S37" i="30"/>
  <c r="S48" i="30" s="1"/>
  <c r="R37" i="30"/>
  <c r="R48" i="30" s="1"/>
  <c r="Y15" i="30"/>
  <c r="AA65" i="30"/>
  <c r="Y46" i="30"/>
  <c r="Y68" i="30" s="1"/>
  <c r="Y57" i="30"/>
  <c r="AA56" i="30"/>
  <c r="AA45" i="30"/>
  <c r="AA67" i="30" s="1"/>
  <c r="Y37" i="30"/>
  <c r="X43" i="30"/>
  <c r="X65" i="30" s="1"/>
  <c r="X37" i="30"/>
  <c r="X54" i="30"/>
  <c r="C66" i="30"/>
  <c r="F48" i="30"/>
  <c r="F70" i="30" s="1"/>
  <c r="F59" i="30"/>
  <c r="Z44" i="30"/>
  <c r="Z66" i="30" s="1"/>
  <c r="Z55" i="30"/>
  <c r="Y56" i="30"/>
  <c r="Y45" i="30"/>
  <c r="Y67" i="30" s="1"/>
  <c r="AA44" i="30"/>
  <c r="AA66" i="30" s="1"/>
  <c r="AA55" i="30"/>
  <c r="R58" i="30"/>
  <c r="R47" i="30"/>
  <c r="U45" i="30"/>
  <c r="U67" i="30" s="1"/>
  <c r="U56" i="30"/>
  <c r="R57" i="30"/>
  <c r="R46" i="30"/>
  <c r="AB44" i="30"/>
  <c r="AB66" i="30" s="1"/>
  <c r="AB55" i="30"/>
  <c r="AC54" i="30"/>
  <c r="AC43" i="30"/>
  <c r="AC65" i="30" s="1"/>
  <c r="AC37" i="30"/>
  <c r="AB57" i="30"/>
  <c r="AB46" i="30"/>
  <c r="AB68" i="30" s="1"/>
  <c r="I48" i="30"/>
  <c r="I70" i="30" s="1"/>
  <c r="I59" i="30"/>
  <c r="S46" i="30"/>
  <c r="S68" i="30" s="1"/>
  <c r="S57" i="30"/>
  <c r="AA54" i="30"/>
  <c r="R26" i="30"/>
  <c r="U55" i="30"/>
  <c r="U44" i="30"/>
  <c r="U66" i="30" s="1"/>
  <c r="T46" i="30"/>
  <c r="T68" i="30" s="1"/>
  <c r="T57" i="30"/>
  <c r="H59" i="30"/>
  <c r="H48" i="30"/>
  <c r="H70" i="30" s="1"/>
  <c r="N59" i="30"/>
  <c r="N48" i="30"/>
  <c r="N70" i="30" s="1"/>
  <c r="V45" i="30"/>
  <c r="V67" i="30" s="1"/>
  <c r="V56" i="30"/>
  <c r="AD55" i="17"/>
  <c r="K59" i="30"/>
  <c r="K48" i="30"/>
  <c r="K70" i="30" s="1"/>
  <c r="C68" i="30"/>
  <c r="O56" i="30"/>
  <c r="AA37" i="30"/>
  <c r="E48" i="30"/>
  <c r="E70" i="30" s="1"/>
  <c r="E59" i="30"/>
  <c r="AD58" i="17"/>
  <c r="W37" i="30"/>
  <c r="W54" i="30"/>
  <c r="W43" i="30"/>
  <c r="W65" i="30" s="1"/>
  <c r="AC45" i="30"/>
  <c r="AC67" i="30" s="1"/>
  <c r="AC56" i="30"/>
  <c r="M59" i="30"/>
  <c r="M48" i="30"/>
  <c r="M70" i="30" s="1"/>
  <c r="S54" i="30"/>
  <c r="T45" i="30"/>
  <c r="T67" i="30" s="1"/>
  <c r="T56" i="30"/>
  <c r="U43" i="30"/>
  <c r="U65" i="30" s="1"/>
  <c r="U37" i="30"/>
  <c r="U54" i="30"/>
  <c r="O45" i="30"/>
  <c r="O67" i="30" s="1"/>
  <c r="T47" i="30"/>
  <c r="T69" i="30" s="1"/>
  <c r="T58" i="30"/>
  <c r="S56" i="30"/>
  <c r="S45" i="30"/>
  <c r="S67" i="30" s="1"/>
  <c r="T55" i="30"/>
  <c r="T44" i="30"/>
  <c r="T66" i="30" s="1"/>
  <c r="R67" i="30"/>
  <c r="AC15" i="30"/>
  <c r="AB47" i="30"/>
  <c r="AB69" i="30" s="1"/>
  <c r="AB58" i="30"/>
  <c r="AB45" i="30"/>
  <c r="AB67" i="30" s="1"/>
  <c r="AB56" i="30"/>
  <c r="R44" i="30"/>
  <c r="R55" i="30"/>
  <c r="C69" i="30"/>
  <c r="AB43" i="30"/>
  <c r="AB65" i="30" s="1"/>
  <c r="AB54" i="30"/>
  <c r="AB37" i="30"/>
  <c r="S65" i="30"/>
  <c r="L48" i="30"/>
  <c r="L70" i="30" s="1"/>
  <c r="L59" i="30"/>
  <c r="Z43" i="30"/>
  <c r="Z65" i="30" s="1"/>
  <c r="Z37" i="30"/>
  <c r="Z54" i="30"/>
  <c r="D59" i="30"/>
  <c r="D48" i="30"/>
  <c r="D70" i="30" s="1"/>
  <c r="X55" i="30"/>
  <c r="S44" i="30"/>
  <c r="S66" i="30" s="1"/>
  <c r="S55" i="30"/>
  <c r="AD34" i="30"/>
  <c r="AD56" i="30" s="1"/>
  <c r="AA57" i="30"/>
  <c r="AA46" i="30"/>
  <c r="AA68" i="30" s="1"/>
  <c r="AD15" i="30"/>
  <c r="W47" i="30"/>
  <c r="W69" i="30" s="1"/>
  <c r="W58" i="30"/>
  <c r="R65" i="30"/>
  <c r="X26" i="30"/>
  <c r="T37" i="30"/>
  <c r="T43" i="30"/>
  <c r="T65" i="30" s="1"/>
  <c r="T54" i="30"/>
  <c r="T70" i="17"/>
  <c r="AD26" i="17"/>
  <c r="AD57" i="17"/>
  <c r="AD43" i="17"/>
  <c r="AD65" i="17" s="1"/>
  <c r="S48" i="17"/>
  <c r="S70" i="17" s="1"/>
  <c r="S59" i="17"/>
  <c r="AD47" i="17"/>
  <c r="AD69" i="17" s="1"/>
  <c r="AD45" i="17"/>
  <c r="AD67" i="17" s="1"/>
  <c r="Z48" i="17"/>
  <c r="Z70" i="17" s="1"/>
  <c r="Z59" i="17"/>
  <c r="W59" i="17"/>
  <c r="W48" i="17"/>
  <c r="W70" i="17" s="1"/>
  <c r="O59" i="17"/>
  <c r="V59" i="17"/>
  <c r="V48" i="17"/>
  <c r="V70" i="17" s="1"/>
  <c r="AC70" i="17"/>
  <c r="AD44" i="17"/>
  <c r="AD66" i="17" s="1"/>
  <c r="AB70" i="17"/>
  <c r="AD56" i="17"/>
  <c r="AD46" i="17"/>
  <c r="AD68" i="17" s="1"/>
  <c r="U59" i="17"/>
  <c r="U48" i="17"/>
  <c r="U70" i="17" s="1"/>
  <c r="AD54" i="17"/>
  <c r="AD37" i="17"/>
  <c r="AA59" i="17"/>
  <c r="AA48" i="17"/>
  <c r="AA70" i="17" s="1"/>
  <c r="Y48" i="17"/>
  <c r="Y70" i="17" s="1"/>
  <c r="Y59" i="17"/>
  <c r="O48" i="17"/>
  <c r="O70" i="17" s="1"/>
  <c r="O65" i="17"/>
  <c r="AT45" i="34" l="1"/>
  <c r="AH78" i="34"/>
  <c r="AH49" i="34"/>
  <c r="AP79" i="34"/>
  <c r="AP82" i="34" s="1"/>
  <c r="AP49" i="34"/>
  <c r="AM77" i="34"/>
  <c r="AM82" i="34" s="1"/>
  <c r="AM49" i="34"/>
  <c r="AN79" i="34"/>
  <c r="AN82" i="34" s="1"/>
  <c r="AN49" i="34"/>
  <c r="AJ49" i="34"/>
  <c r="AJ77" i="34"/>
  <c r="AJ82" i="34" s="1"/>
  <c r="AQ77" i="34"/>
  <c r="AQ82" i="34" s="1"/>
  <c r="AQ49" i="34"/>
  <c r="AT44" i="34"/>
  <c r="AI77" i="34"/>
  <c r="AI49" i="34"/>
  <c r="AS78" i="34"/>
  <c r="AS82" i="34" s="1"/>
  <c r="AS49" i="34"/>
  <c r="AT46" i="34"/>
  <c r="AH79" i="34"/>
  <c r="AO49" i="34"/>
  <c r="AO77" i="34"/>
  <c r="AO82" i="34" s="1"/>
  <c r="AI81" i="34"/>
  <c r="AT81" i="34" s="1"/>
  <c r="AT48" i="34"/>
  <c r="AL77" i="34"/>
  <c r="AL82" i="34" s="1"/>
  <c r="AL49" i="34"/>
  <c r="AK80" i="34"/>
  <c r="AT80" i="34" s="1"/>
  <c r="AT47" i="34"/>
  <c r="AR78" i="34"/>
  <c r="AR82" i="34" s="1"/>
  <c r="AR49" i="34"/>
  <c r="AK79" i="34"/>
  <c r="AK49" i="34"/>
  <c r="R70" i="30"/>
  <c r="S59" i="30"/>
  <c r="S70" i="30"/>
  <c r="AD45" i="30"/>
  <c r="AD67" i="30" s="1"/>
  <c r="T59" i="30"/>
  <c r="T48" i="30"/>
  <c r="T70" i="30" s="1"/>
  <c r="Z59" i="30"/>
  <c r="Z48" i="30"/>
  <c r="Z70" i="30" s="1"/>
  <c r="AB48" i="30"/>
  <c r="AB70" i="30" s="1"/>
  <c r="AB59" i="30"/>
  <c r="AA48" i="30"/>
  <c r="AA70" i="30" s="1"/>
  <c r="AA59" i="30"/>
  <c r="X48" i="30"/>
  <c r="X70" i="30" s="1"/>
  <c r="X59" i="30"/>
  <c r="R69" i="30"/>
  <c r="R59" i="30"/>
  <c r="R66" i="30"/>
  <c r="Y48" i="30"/>
  <c r="Y70" i="30" s="1"/>
  <c r="Y59" i="30"/>
  <c r="W48" i="30"/>
  <c r="W70" i="30" s="1"/>
  <c r="W59" i="30"/>
  <c r="R68" i="30"/>
  <c r="U48" i="30"/>
  <c r="U70" i="30" s="1"/>
  <c r="U59" i="30"/>
  <c r="AC59" i="30"/>
  <c r="AC48" i="30"/>
  <c r="AC70" i="30" s="1"/>
  <c r="AD59" i="17"/>
  <c r="AD60" i="17" s="1"/>
  <c r="AD38" i="17"/>
  <c r="AD48" i="17"/>
  <c r="AT79" i="34" l="1"/>
  <c r="AK82" i="34"/>
  <c r="AI82" i="34"/>
  <c r="AT77" i="34"/>
  <c r="AT49" i="34"/>
  <c r="AT78" i="34"/>
  <c r="AH82" i="34"/>
  <c r="AD70" i="17"/>
  <c r="AD71" i="17" s="1"/>
  <c r="AD49" i="17"/>
  <c r="AE49" i="17" s="1"/>
  <c r="AT82" i="34" l="1"/>
  <c r="AD79" i="13"/>
  <c r="AC79" i="13"/>
  <c r="AC51" i="13" s="1"/>
  <c r="AB79" i="13"/>
  <c r="AB51" i="13" s="1"/>
  <c r="AA79" i="13"/>
  <c r="AA51" i="13" s="1"/>
  <c r="Z79" i="13"/>
  <c r="Y79" i="13"/>
  <c r="Y51" i="13" s="1"/>
  <c r="X79" i="13"/>
  <c r="X51" i="13" s="1"/>
  <c r="W79" i="13"/>
  <c r="W51" i="13" s="1"/>
  <c r="V79" i="13"/>
  <c r="U79" i="13"/>
  <c r="U51" i="13" s="1"/>
  <c r="T79" i="13"/>
  <c r="T51" i="13" s="1"/>
  <c r="S79" i="13"/>
  <c r="AD51" i="13"/>
  <c r="Z51" i="13"/>
  <c r="V51" i="13"/>
  <c r="S51" i="13"/>
  <c r="AE39" i="13"/>
  <c r="AC38" i="13"/>
  <c r="AA38" i="13"/>
  <c r="X38" i="13"/>
  <c r="T38" i="13"/>
  <c r="S38" i="13"/>
  <c r="AB37" i="13"/>
  <c r="U37" i="13"/>
  <c r="S37" i="13"/>
  <c r="AC36" i="13"/>
  <c r="U36" i="13"/>
  <c r="T36" i="13"/>
  <c r="AC35" i="13"/>
  <c r="Z35" i="13"/>
  <c r="U35" i="13"/>
  <c r="S35" i="13"/>
  <c r="AB34" i="13"/>
  <c r="T34" i="13"/>
  <c r="S34" i="13"/>
  <c r="AB26" i="13"/>
  <c r="AA26" i="13"/>
  <c r="Z26" i="13"/>
  <c r="Y26" i="13"/>
  <c r="X26" i="13"/>
  <c r="T26" i="13"/>
  <c r="S26" i="13"/>
  <c r="AC25" i="13"/>
  <c r="AB25" i="13"/>
  <c r="Z25" i="13"/>
  <c r="Y25" i="13"/>
  <c r="X25" i="13"/>
  <c r="V25" i="13"/>
  <c r="T25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AD23" i="13"/>
  <c r="AC23" i="13"/>
  <c r="AB23" i="13"/>
  <c r="Z23" i="13"/>
  <c r="X23" i="13"/>
  <c r="V23" i="13"/>
  <c r="U23" i="13"/>
  <c r="T23" i="13"/>
  <c r="S23" i="13"/>
  <c r="AA22" i="13"/>
  <c r="Z22" i="13"/>
  <c r="Y22" i="13"/>
  <c r="T22" i="13"/>
  <c r="S22" i="13"/>
  <c r="AD14" i="13"/>
  <c r="AE14" i="13" s="1"/>
  <c r="AC14" i="13"/>
  <c r="AB14" i="13"/>
  <c r="AA14" i="13"/>
  <c r="Z14" i="13"/>
  <c r="Y14" i="13"/>
  <c r="X14" i="13"/>
  <c r="W14" i="13"/>
  <c r="V14" i="13"/>
  <c r="U14" i="13"/>
  <c r="T14" i="13"/>
  <c r="S14" i="13"/>
  <c r="AD13" i="13"/>
  <c r="AE13" i="13" s="1"/>
  <c r="AC13" i="13"/>
  <c r="AB13" i="13"/>
  <c r="AA13" i="13"/>
  <c r="Z13" i="13"/>
  <c r="Y13" i="13"/>
  <c r="X13" i="13"/>
  <c r="W13" i="13"/>
  <c r="V13" i="13"/>
  <c r="U13" i="13"/>
  <c r="T13" i="13"/>
  <c r="S13" i="13"/>
  <c r="AC12" i="13"/>
  <c r="AB12" i="13"/>
  <c r="AA12" i="13"/>
  <c r="Z12" i="13"/>
  <c r="Y12" i="13"/>
  <c r="W12" i="13"/>
  <c r="V12" i="13"/>
  <c r="U12" i="13"/>
  <c r="T12" i="13"/>
  <c r="S12" i="13"/>
  <c r="AC11" i="13"/>
  <c r="AB11" i="13"/>
  <c r="AA11" i="13"/>
  <c r="X11" i="13"/>
  <c r="W11" i="13"/>
  <c r="V11" i="13"/>
  <c r="U11" i="13"/>
  <c r="T11" i="13"/>
  <c r="S11" i="13"/>
  <c r="O10" i="13"/>
  <c r="AC10" i="13"/>
  <c r="Z10" i="13"/>
  <c r="Y10" i="13"/>
  <c r="X10" i="13"/>
  <c r="W10" i="13"/>
  <c r="V10" i="13"/>
  <c r="R2" i="13"/>
  <c r="AC47" i="13" l="1"/>
  <c r="AC71" i="13" s="1"/>
  <c r="AE51" i="13"/>
  <c r="S49" i="13"/>
  <c r="E61" i="13"/>
  <c r="T37" i="13"/>
  <c r="T61" i="13" s="1"/>
  <c r="AA36" i="13"/>
  <c r="AA60" i="13" s="1"/>
  <c r="L71" i="13"/>
  <c r="L74" i="13"/>
  <c r="E73" i="13"/>
  <c r="N58" i="13"/>
  <c r="J72" i="13"/>
  <c r="J73" i="13"/>
  <c r="T58" i="13"/>
  <c r="L72" i="13"/>
  <c r="S36" i="13"/>
  <c r="S60" i="13" s="1"/>
  <c r="O22" i="13"/>
  <c r="K72" i="13"/>
  <c r="Z36" i="13"/>
  <c r="Z48" i="13" s="1"/>
  <c r="Z72" i="13" s="1"/>
  <c r="I73" i="13"/>
  <c r="M72" i="13"/>
  <c r="M60" i="13"/>
  <c r="E70" i="13"/>
  <c r="N70" i="13"/>
  <c r="K60" i="13"/>
  <c r="K73" i="13"/>
  <c r="H74" i="13"/>
  <c r="J74" i="13"/>
  <c r="K74" i="13"/>
  <c r="T28" i="13"/>
  <c r="AD10" i="13"/>
  <c r="AE10" i="13" s="1"/>
  <c r="U34" i="13"/>
  <c r="V16" i="13"/>
  <c r="AD22" i="13"/>
  <c r="O37" i="13"/>
  <c r="O34" i="13"/>
  <c r="AA35" i="13"/>
  <c r="AB35" i="13"/>
  <c r="AB47" i="13" s="1"/>
  <c r="AB71" i="13" s="1"/>
  <c r="C47" i="13"/>
  <c r="C71" i="13" s="1"/>
  <c r="D61" i="13"/>
  <c r="X37" i="13"/>
  <c r="X49" i="13" s="1"/>
  <c r="X73" i="13" s="1"/>
  <c r="M71" i="13"/>
  <c r="AD11" i="13"/>
  <c r="AE11" i="13" s="1"/>
  <c r="V22" i="13"/>
  <c r="O25" i="13"/>
  <c r="S25" i="13"/>
  <c r="S28" i="13" s="1"/>
  <c r="J58" i="13"/>
  <c r="V34" i="13"/>
  <c r="AB36" i="13"/>
  <c r="AB48" i="13" s="1"/>
  <c r="AB72" i="13" s="1"/>
  <c r="Z37" i="13"/>
  <c r="Z49" i="13" s="1"/>
  <c r="Z73" i="13" s="1"/>
  <c r="M74" i="13"/>
  <c r="K59" i="13"/>
  <c r="M61" i="13"/>
  <c r="AA25" i="13"/>
  <c r="F58" i="13"/>
  <c r="AC16" i="13"/>
  <c r="AD12" i="13"/>
  <c r="AE12" i="13" s="1"/>
  <c r="C61" i="13"/>
  <c r="I72" i="13"/>
  <c r="AD38" i="13"/>
  <c r="AD50" i="13" s="1"/>
  <c r="K58" i="13"/>
  <c r="AA34" i="13"/>
  <c r="D60" i="13"/>
  <c r="U38" i="13"/>
  <c r="I60" i="13"/>
  <c r="K71" i="13"/>
  <c r="AB38" i="13"/>
  <c r="U25" i="13"/>
  <c r="U61" i="13" s="1"/>
  <c r="H59" i="13"/>
  <c r="T35" i="13"/>
  <c r="D73" i="13"/>
  <c r="L61" i="13"/>
  <c r="AC37" i="13"/>
  <c r="AC49" i="13" s="1"/>
  <c r="AC73" i="13" s="1"/>
  <c r="J62" i="13"/>
  <c r="V38" i="13"/>
  <c r="V50" i="13" s="1"/>
  <c r="D70" i="13"/>
  <c r="D72" i="13"/>
  <c r="L73" i="13"/>
  <c r="E62" i="13"/>
  <c r="AD34" i="13"/>
  <c r="AD46" i="13" s="1"/>
  <c r="C59" i="13"/>
  <c r="D59" i="13"/>
  <c r="AB22" i="13"/>
  <c r="AB28" i="13" s="1"/>
  <c r="AC34" i="13"/>
  <c r="I71" i="13"/>
  <c r="Z38" i="13"/>
  <c r="Z62" i="13" s="1"/>
  <c r="E72" i="13"/>
  <c r="L60" i="13"/>
  <c r="H62" i="13"/>
  <c r="X62" i="13"/>
  <c r="AB10" i="13"/>
  <c r="AB16" i="13" s="1"/>
  <c r="Y11" i="13"/>
  <c r="Y16" i="13" s="1"/>
  <c r="X22" i="13"/>
  <c r="X28" i="13" s="1"/>
  <c r="AE24" i="13"/>
  <c r="W26" i="13"/>
  <c r="X34" i="13"/>
  <c r="H58" i="13"/>
  <c r="O36" i="13"/>
  <c r="W16" i="13"/>
  <c r="F59" i="13"/>
  <c r="F71" i="13"/>
  <c r="V35" i="13"/>
  <c r="N59" i="13"/>
  <c r="AD35" i="13"/>
  <c r="AA62" i="13"/>
  <c r="AA50" i="13"/>
  <c r="AA74" i="13" s="1"/>
  <c r="W35" i="13"/>
  <c r="G59" i="13"/>
  <c r="G71" i="13"/>
  <c r="O35" i="13"/>
  <c r="X50" i="13"/>
  <c r="X74" i="13" s="1"/>
  <c r="AB46" i="13"/>
  <c r="W38" i="13"/>
  <c r="G62" i="13"/>
  <c r="G74" i="13"/>
  <c r="O38" i="13"/>
  <c r="W22" i="13"/>
  <c r="O24" i="13"/>
  <c r="G58" i="13"/>
  <c r="W34" i="13"/>
  <c r="S58" i="13"/>
  <c r="Z59" i="13"/>
  <c r="Z47" i="13"/>
  <c r="Z71" i="13" s="1"/>
  <c r="S46" i="13"/>
  <c r="N61" i="13"/>
  <c r="N73" i="13"/>
  <c r="AD37" i="13"/>
  <c r="X12" i="13"/>
  <c r="X16" i="13" s="1"/>
  <c r="Z28" i="13"/>
  <c r="W23" i="13"/>
  <c r="O23" i="13"/>
  <c r="AD25" i="13"/>
  <c r="G73" i="13"/>
  <c r="W37" i="13"/>
  <c r="G61" i="13"/>
  <c r="C16" i="13"/>
  <c r="S10" i="13"/>
  <c r="S16" i="13" s="1"/>
  <c r="AD26" i="13"/>
  <c r="N74" i="13"/>
  <c r="N62" i="13"/>
  <c r="T10" i="13"/>
  <c r="T16" i="13" s="1"/>
  <c r="F60" i="13"/>
  <c r="F72" i="13"/>
  <c r="V36" i="13"/>
  <c r="AB49" i="13"/>
  <c r="AB73" i="13" s="1"/>
  <c r="AB61" i="13"/>
  <c r="Z11" i="13"/>
  <c r="Z16" i="13" s="1"/>
  <c r="G60" i="13"/>
  <c r="G72" i="13"/>
  <c r="W36" i="13"/>
  <c r="AA10" i="13"/>
  <c r="AA16" i="13" s="1"/>
  <c r="F74" i="13"/>
  <c r="F62" i="13"/>
  <c r="V26" i="13"/>
  <c r="O26" i="13"/>
  <c r="N72" i="13"/>
  <c r="N60" i="13"/>
  <c r="AD36" i="13"/>
  <c r="F61" i="13"/>
  <c r="F73" i="13"/>
  <c r="V37" i="13"/>
  <c r="W25" i="13"/>
  <c r="Y34" i="13"/>
  <c r="AC59" i="13"/>
  <c r="I62" i="13"/>
  <c r="I74" i="13"/>
  <c r="Y38" i="13"/>
  <c r="U22" i="13"/>
  <c r="Y23" i="13"/>
  <c r="Y28" i="13" s="1"/>
  <c r="E58" i="13"/>
  <c r="X35" i="13"/>
  <c r="L62" i="13"/>
  <c r="U10" i="13"/>
  <c r="U16" i="13" s="1"/>
  <c r="F70" i="13"/>
  <c r="U26" i="13"/>
  <c r="AC26" i="13"/>
  <c r="AC62" i="13" s="1"/>
  <c r="Z34" i="13"/>
  <c r="E59" i="13"/>
  <c r="Y35" i="13"/>
  <c r="U48" i="13"/>
  <c r="U72" i="13" s="1"/>
  <c r="U60" i="13"/>
  <c r="AC48" i="13"/>
  <c r="AC72" i="13" s="1"/>
  <c r="AC60" i="13"/>
  <c r="Y36" i="13"/>
  <c r="M73" i="13"/>
  <c r="Y37" i="13"/>
  <c r="E74" i="13"/>
  <c r="M62" i="13"/>
  <c r="E60" i="13"/>
  <c r="H73" i="13"/>
  <c r="S62" i="13"/>
  <c r="S47" i="13"/>
  <c r="I59" i="13"/>
  <c r="T60" i="13"/>
  <c r="T62" i="13"/>
  <c r="AA23" i="13"/>
  <c r="C58" i="13"/>
  <c r="C46" i="13"/>
  <c r="C40" i="13"/>
  <c r="J59" i="13"/>
  <c r="J71" i="13"/>
  <c r="U59" i="13"/>
  <c r="J61" i="13"/>
  <c r="U47" i="13"/>
  <c r="U71" i="13" s="1"/>
  <c r="T48" i="13"/>
  <c r="T72" i="13" s="1"/>
  <c r="C49" i="13"/>
  <c r="AC50" i="13"/>
  <c r="I58" i="13"/>
  <c r="L59" i="13"/>
  <c r="H61" i="13"/>
  <c r="H60" i="13"/>
  <c r="T46" i="13"/>
  <c r="D71" i="13"/>
  <c r="D58" i="13"/>
  <c r="L58" i="13"/>
  <c r="C72" i="13"/>
  <c r="K61" i="13"/>
  <c r="AA37" i="13"/>
  <c r="C62" i="13"/>
  <c r="K62" i="13"/>
  <c r="H71" i="13"/>
  <c r="U49" i="13"/>
  <c r="C50" i="13"/>
  <c r="S50" i="13"/>
  <c r="M59" i="13"/>
  <c r="C60" i="13"/>
  <c r="I61" i="13"/>
  <c r="AC22" i="13"/>
  <c r="M58" i="13"/>
  <c r="X36" i="13"/>
  <c r="D62" i="13"/>
  <c r="H72" i="13"/>
  <c r="D74" i="13"/>
  <c r="T50" i="13"/>
  <c r="T74" i="13" s="1"/>
  <c r="S59" i="13"/>
  <c r="J60" i="13"/>
  <c r="S40" i="13" l="1"/>
  <c r="S64" i="13" s="1"/>
  <c r="T49" i="13"/>
  <c r="T73" i="13" s="1"/>
  <c r="S48" i="13"/>
  <c r="S52" i="13" s="1"/>
  <c r="S61" i="13"/>
  <c r="AD40" i="13"/>
  <c r="O58" i="13"/>
  <c r="AA28" i="13"/>
  <c r="AA48" i="13"/>
  <c r="AA72" i="13" s="1"/>
  <c r="Z50" i="13"/>
  <c r="Z74" i="13" s="1"/>
  <c r="O16" i="13"/>
  <c r="AD58" i="13"/>
  <c r="AB60" i="13"/>
  <c r="AA58" i="13"/>
  <c r="Z61" i="13"/>
  <c r="AA47" i="13"/>
  <c r="AA71" i="13" s="1"/>
  <c r="U40" i="13"/>
  <c r="AD16" i="13"/>
  <c r="AE16" i="13" s="1"/>
  <c r="U62" i="13"/>
  <c r="Z60" i="13"/>
  <c r="O61" i="13"/>
  <c r="AA46" i="13"/>
  <c r="AA70" i="13" s="1"/>
  <c r="AB50" i="13"/>
  <c r="AB74" i="13" s="1"/>
  <c r="AB62" i="13"/>
  <c r="AB58" i="13"/>
  <c r="E64" i="13"/>
  <c r="U46" i="13"/>
  <c r="U70" i="13" s="1"/>
  <c r="D76" i="13"/>
  <c r="X61" i="13"/>
  <c r="AD74" i="13"/>
  <c r="AE26" i="13"/>
  <c r="U50" i="13"/>
  <c r="U74" i="13" s="1"/>
  <c r="T47" i="13"/>
  <c r="T71" i="13" s="1"/>
  <c r="E76" i="13"/>
  <c r="AE25" i="13"/>
  <c r="T40" i="13"/>
  <c r="T64" i="13" s="1"/>
  <c r="AB59" i="13"/>
  <c r="T59" i="13"/>
  <c r="AE36" i="13"/>
  <c r="AE60" i="13" s="1"/>
  <c r="D64" i="13"/>
  <c r="AC40" i="13"/>
  <c r="AC46" i="13"/>
  <c r="AC70" i="13" s="1"/>
  <c r="V74" i="13"/>
  <c r="AB40" i="13"/>
  <c r="AB64" i="13" s="1"/>
  <c r="AC61" i="13"/>
  <c r="S73" i="13"/>
  <c r="AC74" i="13"/>
  <c r="AE22" i="13"/>
  <c r="AD28" i="13"/>
  <c r="M64" i="13"/>
  <c r="AE38" i="13"/>
  <c r="AC28" i="13"/>
  <c r="U73" i="13"/>
  <c r="O59" i="13"/>
  <c r="AD62" i="13"/>
  <c r="AE23" i="13"/>
  <c r="V58" i="13"/>
  <c r="V46" i="13"/>
  <c r="V70" i="13" s="1"/>
  <c r="AA49" i="13"/>
  <c r="AA73" i="13" s="1"/>
  <c r="AA61" i="13"/>
  <c r="Y61" i="13"/>
  <c r="Y49" i="13"/>
  <c r="Y73" i="13" s="1"/>
  <c r="V61" i="13"/>
  <c r="V49" i="13"/>
  <c r="V73" i="13" s="1"/>
  <c r="AA40" i="13"/>
  <c r="X48" i="13"/>
  <c r="X72" i="13" s="1"/>
  <c r="X60" i="13"/>
  <c r="O48" i="13"/>
  <c r="O72" i="13" s="1"/>
  <c r="Y60" i="13"/>
  <c r="Y48" i="13"/>
  <c r="Y72" i="13" s="1"/>
  <c r="G70" i="13"/>
  <c r="G76" i="13"/>
  <c r="AD59" i="13"/>
  <c r="AD47" i="13"/>
  <c r="AD71" i="13" s="1"/>
  <c r="V28" i="13"/>
  <c r="W58" i="13"/>
  <c r="W46" i="13"/>
  <c r="W40" i="13"/>
  <c r="V62" i="13"/>
  <c r="L70" i="13"/>
  <c r="L76" i="13"/>
  <c r="AE37" i="13"/>
  <c r="C64" i="13"/>
  <c r="O40" i="13"/>
  <c r="S71" i="13"/>
  <c r="M70" i="13"/>
  <c r="M76" i="13"/>
  <c r="AD60" i="13"/>
  <c r="AD48" i="13"/>
  <c r="AD72" i="13" s="1"/>
  <c r="W48" i="13"/>
  <c r="W72" i="13" s="1"/>
  <c r="W60" i="13"/>
  <c r="AE34" i="13"/>
  <c r="AB70" i="13"/>
  <c r="AC58" i="13"/>
  <c r="C70" i="13"/>
  <c r="C52" i="13"/>
  <c r="O46" i="13"/>
  <c r="O70" i="13" s="1"/>
  <c r="V60" i="13"/>
  <c r="V48" i="13"/>
  <c r="V72" i="13" s="1"/>
  <c r="V47" i="13"/>
  <c r="V59" i="13"/>
  <c r="V40" i="13"/>
  <c r="O60" i="13"/>
  <c r="S74" i="13"/>
  <c r="J64" i="13"/>
  <c r="W47" i="13"/>
  <c r="W71" i="13" s="1"/>
  <c r="W59" i="13"/>
  <c r="K70" i="13"/>
  <c r="K76" i="13"/>
  <c r="E71" i="13"/>
  <c r="O47" i="13"/>
  <c r="O71" i="13" s="1"/>
  <c r="O62" i="13"/>
  <c r="Z58" i="13"/>
  <c r="Z46" i="13"/>
  <c r="Z40" i="13"/>
  <c r="Z64" i="13" s="1"/>
  <c r="AE35" i="13"/>
  <c r="O28" i="13"/>
  <c r="AD70" i="13"/>
  <c r="J76" i="13"/>
  <c r="J70" i="13"/>
  <c r="F76" i="13"/>
  <c r="X47" i="13"/>
  <c r="X71" i="13" s="1"/>
  <c r="X59" i="13"/>
  <c r="Y46" i="13"/>
  <c r="Y58" i="13"/>
  <c r="Y40" i="13"/>
  <c r="Y64" i="13" s="1"/>
  <c r="AA59" i="13"/>
  <c r="G64" i="13"/>
  <c r="N64" i="13"/>
  <c r="F64" i="13"/>
  <c r="T70" i="13"/>
  <c r="S70" i="13"/>
  <c r="C74" i="13"/>
  <c r="O50" i="13"/>
  <c r="O74" i="13" s="1"/>
  <c r="Y50" i="13"/>
  <c r="Y74" i="13" s="1"/>
  <c r="Y62" i="13"/>
  <c r="W61" i="13"/>
  <c r="W49" i="13"/>
  <c r="W73" i="13" s="1"/>
  <c r="I70" i="13"/>
  <c r="I76" i="13"/>
  <c r="AD61" i="13"/>
  <c r="AD49" i="13"/>
  <c r="AD73" i="13" s="1"/>
  <c r="W28" i="13"/>
  <c r="W62" i="13"/>
  <c r="W50" i="13"/>
  <c r="W74" i="13" s="1"/>
  <c r="N71" i="13"/>
  <c r="N76" i="13"/>
  <c r="Y47" i="13"/>
  <c r="Y71" i="13" s="1"/>
  <c r="Y59" i="13"/>
  <c r="K64" i="13"/>
  <c r="X46" i="13"/>
  <c r="X40" i="13"/>
  <c r="X64" i="13" s="1"/>
  <c r="X58" i="13"/>
  <c r="U28" i="13"/>
  <c r="U58" i="13"/>
  <c r="H70" i="13"/>
  <c r="H76" i="13"/>
  <c r="H64" i="13"/>
  <c r="L64" i="13"/>
  <c r="C73" i="13"/>
  <c r="O49" i="13"/>
  <c r="O73" i="13" s="1"/>
  <c r="I64" i="13"/>
  <c r="AC64" i="13" l="1"/>
  <c r="AD64" i="13"/>
  <c r="S72" i="13"/>
  <c r="AA64" i="13"/>
  <c r="AC52" i="13"/>
  <c r="AC76" i="13" s="1"/>
  <c r="AE58" i="13"/>
  <c r="AE61" i="13"/>
  <c r="U64" i="13"/>
  <c r="T52" i="13"/>
  <c r="T76" i="13" s="1"/>
  <c r="U52" i="13"/>
  <c r="U76" i="13" s="1"/>
  <c r="AB52" i="13"/>
  <c r="AB76" i="13" s="1"/>
  <c r="AE62" i="13"/>
  <c r="AE47" i="13"/>
  <c r="AE71" i="13" s="1"/>
  <c r="AE59" i="13"/>
  <c r="O64" i="13"/>
  <c r="AA52" i="13"/>
  <c r="AA76" i="13" s="1"/>
  <c r="AE28" i="13"/>
  <c r="AD52" i="13"/>
  <c r="AD76" i="13" s="1"/>
  <c r="Y52" i="13"/>
  <c r="Y76" i="13" s="1"/>
  <c r="Y70" i="13"/>
  <c r="AE50" i="13"/>
  <c r="AE74" i="13" s="1"/>
  <c r="W64" i="13"/>
  <c r="W70" i="13"/>
  <c r="W52" i="13"/>
  <c r="W76" i="13" s="1"/>
  <c r="AE46" i="13"/>
  <c r="AE70" i="13" s="1"/>
  <c r="AE49" i="13"/>
  <c r="AE73" i="13" s="1"/>
  <c r="V64" i="13"/>
  <c r="AE48" i="13"/>
  <c r="AE72" i="13" s="1"/>
  <c r="X70" i="13"/>
  <c r="X52" i="13"/>
  <c r="X76" i="13" s="1"/>
  <c r="Z70" i="13"/>
  <c r="Z52" i="13"/>
  <c r="Z76" i="13" s="1"/>
  <c r="AE40" i="13"/>
  <c r="S76" i="13"/>
  <c r="V71" i="13"/>
  <c r="V52" i="13"/>
  <c r="V76" i="13" s="1"/>
  <c r="C76" i="13"/>
  <c r="O52" i="13"/>
  <c r="O76" i="13" s="1"/>
  <c r="AE52" i="13" l="1"/>
  <c r="AE64" i="13"/>
  <c r="AE65" i="13" s="1"/>
  <c r="AE41" i="13"/>
  <c r="AF41" i="13" s="1"/>
  <c r="AE76" i="13" l="1"/>
  <c r="AE77" i="13" s="1"/>
  <c r="AE53" i="13"/>
  <c r="AD73" i="12" l="1"/>
  <c r="AC73" i="12"/>
  <c r="AB73" i="12"/>
  <c r="AA73" i="12"/>
  <c r="Z73" i="12"/>
  <c r="Y73" i="12"/>
  <c r="X73" i="12"/>
  <c r="W73" i="12"/>
  <c r="V73" i="12"/>
  <c r="U73" i="12"/>
  <c r="T73" i="12"/>
  <c r="S73" i="12"/>
  <c r="O14" i="12"/>
  <c r="AC14" i="12"/>
  <c r="AB14" i="12"/>
  <c r="AA14" i="12"/>
  <c r="Y14" i="12"/>
  <c r="X14" i="12"/>
  <c r="W14" i="12"/>
  <c r="V14" i="12"/>
  <c r="U14" i="12"/>
  <c r="T14" i="12"/>
  <c r="S14" i="12"/>
  <c r="O13" i="12"/>
  <c r="AC13" i="12"/>
  <c r="AB13" i="12"/>
  <c r="AA13" i="12"/>
  <c r="Y13" i="12"/>
  <c r="X13" i="12"/>
  <c r="W13" i="12"/>
  <c r="V13" i="12"/>
  <c r="U13" i="12"/>
  <c r="T13" i="12"/>
  <c r="S13" i="12"/>
  <c r="AC12" i="12"/>
  <c r="AB12" i="12"/>
  <c r="AA12" i="12"/>
  <c r="Y12" i="12"/>
  <c r="X12" i="12"/>
  <c r="W12" i="12"/>
  <c r="V12" i="12"/>
  <c r="U12" i="12"/>
  <c r="T12" i="12"/>
  <c r="S12" i="12"/>
  <c r="O11" i="12"/>
  <c r="AC11" i="12"/>
  <c r="AB11" i="12"/>
  <c r="AA11" i="12"/>
  <c r="Y11" i="12"/>
  <c r="X11" i="12"/>
  <c r="W11" i="12"/>
  <c r="T11" i="12"/>
  <c r="S11" i="12"/>
  <c r="O10" i="12"/>
  <c r="AC10" i="12"/>
  <c r="AA10" i="12"/>
  <c r="Y10" i="12"/>
  <c r="W10" i="12"/>
  <c r="V10" i="12"/>
  <c r="U10" i="12"/>
  <c r="S10" i="12"/>
  <c r="AD34" i="12" l="1"/>
  <c r="AD45" i="12" s="1"/>
  <c r="S21" i="12"/>
  <c r="G57" i="12"/>
  <c r="W32" i="12"/>
  <c r="W43" i="12" s="1"/>
  <c r="X24" i="12"/>
  <c r="X32" i="12"/>
  <c r="X43" i="12" s="1"/>
  <c r="V21" i="12"/>
  <c r="V23" i="12"/>
  <c r="AD23" i="12"/>
  <c r="F44" i="12"/>
  <c r="F66" i="12" s="1"/>
  <c r="AD33" i="12"/>
  <c r="AD44" i="12" s="1"/>
  <c r="Y25" i="12"/>
  <c r="E43" i="12"/>
  <c r="E65" i="12" s="1"/>
  <c r="U34" i="12"/>
  <c r="U45" i="12" s="1"/>
  <c r="V24" i="12"/>
  <c r="F43" i="12"/>
  <c r="F65" i="12" s="1"/>
  <c r="N43" i="12"/>
  <c r="N65" i="12" s="1"/>
  <c r="F47" i="12"/>
  <c r="F69" i="12" s="1"/>
  <c r="W22" i="12"/>
  <c r="C55" i="12"/>
  <c r="S35" i="12"/>
  <c r="S46" i="12" s="1"/>
  <c r="AB21" i="12"/>
  <c r="AB25" i="12"/>
  <c r="D44" i="12"/>
  <c r="D66" i="12" s="1"/>
  <c r="H45" i="12"/>
  <c r="H67" i="12" s="1"/>
  <c r="D46" i="12"/>
  <c r="D68" i="12" s="1"/>
  <c r="AC33" i="12"/>
  <c r="AC44" i="12" s="1"/>
  <c r="Y34" i="12"/>
  <c r="Y45" i="12" s="1"/>
  <c r="Y36" i="12"/>
  <c r="Y47" i="12" s="1"/>
  <c r="W21" i="12"/>
  <c r="S22" i="12"/>
  <c r="AA22" i="12"/>
  <c r="W23" i="12"/>
  <c r="S24" i="12"/>
  <c r="W25" i="12"/>
  <c r="W33" i="12"/>
  <c r="W44" i="12" s="1"/>
  <c r="C45" i="12"/>
  <c r="C67" i="12" s="1"/>
  <c r="G46" i="12"/>
  <c r="G68" i="12" s="1"/>
  <c r="AC34" i="12"/>
  <c r="AC45" i="12" s="1"/>
  <c r="AD24" i="12"/>
  <c r="N47" i="12"/>
  <c r="N69" i="12" s="1"/>
  <c r="S23" i="12"/>
  <c r="S25" i="12"/>
  <c r="T21" i="12"/>
  <c r="X22" i="12"/>
  <c r="T25" i="12"/>
  <c r="U25" i="12"/>
  <c r="E44" i="12"/>
  <c r="E66" i="12" s="1"/>
  <c r="T22" i="12"/>
  <c r="AB22" i="12"/>
  <c r="X23" i="12"/>
  <c r="T24" i="12"/>
  <c r="X25" i="12"/>
  <c r="X33" i="12"/>
  <c r="X44" i="12" s="1"/>
  <c r="D45" i="12"/>
  <c r="D67" i="12" s="1"/>
  <c r="L45" i="12"/>
  <c r="L67" i="12" s="1"/>
  <c r="X35" i="12"/>
  <c r="X46" i="12" s="1"/>
  <c r="K54" i="12"/>
  <c r="T33" i="12"/>
  <c r="T44" i="12" s="1"/>
  <c r="AD14" i="12"/>
  <c r="AE14" i="12" s="1"/>
  <c r="AB34" i="12"/>
  <c r="AB45" i="12" s="1"/>
  <c r="V32" i="12"/>
  <c r="V43" i="12" s="1"/>
  <c r="AD10" i="12"/>
  <c r="AE10" i="12" s="1"/>
  <c r="L55" i="12"/>
  <c r="F56" i="12"/>
  <c r="AD13" i="12"/>
  <c r="AE13" i="12" s="1"/>
  <c r="S33" i="12"/>
  <c r="S44" i="12" s="1"/>
  <c r="M58" i="12"/>
  <c r="T10" i="12"/>
  <c r="T15" i="12" s="1"/>
  <c r="AD11" i="12"/>
  <c r="AE11" i="12" s="1"/>
  <c r="AD32" i="12"/>
  <c r="AD43" i="12" s="1"/>
  <c r="T34" i="12"/>
  <c r="T45" i="12" s="1"/>
  <c r="G58" i="12"/>
  <c r="V36" i="12"/>
  <c r="V47" i="12" s="1"/>
  <c r="N44" i="12"/>
  <c r="N66" i="12" s="1"/>
  <c r="E55" i="12"/>
  <c r="AD12" i="12"/>
  <c r="AE12" i="12" s="1"/>
  <c r="AA25" i="12"/>
  <c r="O12" i="12"/>
  <c r="O15" i="12" s="1"/>
  <c r="G44" i="12"/>
  <c r="G66" i="12" s="1"/>
  <c r="AA24" i="12"/>
  <c r="E54" i="12"/>
  <c r="AB33" i="12"/>
  <c r="AB44" i="12" s="1"/>
  <c r="V34" i="12"/>
  <c r="H58" i="12"/>
  <c r="X36" i="12"/>
  <c r="X47" i="12" s="1"/>
  <c r="W15" i="12"/>
  <c r="V33" i="12"/>
  <c r="V44" i="12" s="1"/>
  <c r="AB24" i="12"/>
  <c r="H47" i="12"/>
  <c r="H69" i="12" s="1"/>
  <c r="M45" i="12"/>
  <c r="M67" i="12" s="1"/>
  <c r="S15" i="12"/>
  <c r="AA15" i="12"/>
  <c r="AB10" i="12"/>
  <c r="AB15" i="12" s="1"/>
  <c r="U32" i="12"/>
  <c r="U43" i="12" s="1"/>
  <c r="M55" i="12"/>
  <c r="AB35" i="12"/>
  <c r="AD36" i="12"/>
  <c r="AD47" i="12" s="1"/>
  <c r="E45" i="12"/>
  <c r="E67" i="12" s="1"/>
  <c r="I47" i="12"/>
  <c r="I69" i="12" s="1"/>
  <c r="N56" i="12"/>
  <c r="AC24" i="12"/>
  <c r="Y15" i="12"/>
  <c r="F58" i="12"/>
  <c r="V25" i="12"/>
  <c r="AD25" i="12"/>
  <c r="C37" i="12"/>
  <c r="E57" i="12"/>
  <c r="U35" i="12"/>
  <c r="E46" i="12"/>
  <c r="E68" i="12" s="1"/>
  <c r="M57" i="12"/>
  <c r="M46" i="12"/>
  <c r="M68" i="12" s="1"/>
  <c r="AC35" i="12"/>
  <c r="AC15" i="12"/>
  <c r="T23" i="12"/>
  <c r="D56" i="12"/>
  <c r="L56" i="12"/>
  <c r="AB23" i="12"/>
  <c r="T32" i="12"/>
  <c r="D43" i="12"/>
  <c r="D54" i="12"/>
  <c r="AB32" i="12"/>
  <c r="L54" i="12"/>
  <c r="L43" i="12"/>
  <c r="U24" i="12"/>
  <c r="C58" i="12"/>
  <c r="C47" i="12"/>
  <c r="S36" i="12"/>
  <c r="K58" i="12"/>
  <c r="AA36" i="12"/>
  <c r="K47" i="12"/>
  <c r="K69" i="12" s="1"/>
  <c r="U11" i="12"/>
  <c r="U15" i="12" s="1"/>
  <c r="M43" i="12"/>
  <c r="AC32" i="12"/>
  <c r="H55" i="12"/>
  <c r="H44" i="12"/>
  <c r="H66" i="12" s="1"/>
  <c r="K45" i="12"/>
  <c r="K67" i="12" s="1"/>
  <c r="V35" i="12"/>
  <c r="N57" i="12"/>
  <c r="AD35" i="12"/>
  <c r="D47" i="12"/>
  <c r="D69" i="12" s="1"/>
  <c r="T36" i="12"/>
  <c r="D58" i="12"/>
  <c r="AB36" i="12"/>
  <c r="L47" i="12"/>
  <c r="L69" i="12" s="1"/>
  <c r="M54" i="12"/>
  <c r="I57" i="12"/>
  <c r="E58" i="12"/>
  <c r="V11" i="12"/>
  <c r="V15" i="12" s="1"/>
  <c r="X21" i="12"/>
  <c r="Y22" i="12"/>
  <c r="W24" i="12"/>
  <c r="I55" i="12"/>
  <c r="I44" i="12"/>
  <c r="I66" i="12" s="1"/>
  <c r="Y33" i="12"/>
  <c r="U33" i="12"/>
  <c r="W35" i="12"/>
  <c r="E47" i="12"/>
  <c r="E69" i="12" s="1"/>
  <c r="U36" i="12"/>
  <c r="AC36" i="12"/>
  <c r="M47" i="12"/>
  <c r="M69" i="12" s="1"/>
  <c r="K43" i="12"/>
  <c r="C44" i="12"/>
  <c r="X10" i="12"/>
  <c r="X15" i="12" s="1"/>
  <c r="C15" i="12"/>
  <c r="U21" i="12"/>
  <c r="AC21" i="12"/>
  <c r="Y21" i="12"/>
  <c r="U22" i="12"/>
  <c r="AC22" i="12"/>
  <c r="AC23" i="12"/>
  <c r="C26" i="12"/>
  <c r="G54" i="12"/>
  <c r="G43" i="12"/>
  <c r="AA34" i="12"/>
  <c r="T35" i="12"/>
  <c r="N45" i="12"/>
  <c r="N67" i="12" s="1"/>
  <c r="F46" i="12"/>
  <c r="F68" i="12" s="1"/>
  <c r="K55" i="12"/>
  <c r="C56" i="12"/>
  <c r="L58" i="12"/>
  <c r="Y24" i="12"/>
  <c r="I46" i="12"/>
  <c r="I68" i="12" s="1"/>
  <c r="AA21" i="12"/>
  <c r="AD22" i="12"/>
  <c r="Y23" i="12"/>
  <c r="U23" i="12"/>
  <c r="I54" i="12"/>
  <c r="I43" i="12"/>
  <c r="Y32" i="12"/>
  <c r="AA33" i="12"/>
  <c r="W34" i="12"/>
  <c r="G45" i="12"/>
  <c r="G67" i="12" s="1"/>
  <c r="Y35" i="12"/>
  <c r="K44" i="12"/>
  <c r="K66" i="12" s="1"/>
  <c r="N55" i="12"/>
  <c r="G56" i="12"/>
  <c r="F54" i="12"/>
  <c r="X34" i="12"/>
  <c r="H56" i="12"/>
  <c r="S34" i="12"/>
  <c r="W36" i="12"/>
  <c r="M44" i="12"/>
  <c r="M66" i="12" s="1"/>
  <c r="N46" i="12"/>
  <c r="N68" i="12" s="1"/>
  <c r="G47" i="12"/>
  <c r="G69" i="12" s="1"/>
  <c r="H54" i="12"/>
  <c r="K56" i="12"/>
  <c r="D57" i="12"/>
  <c r="N54" i="12"/>
  <c r="AD21" i="12"/>
  <c r="V22" i="12"/>
  <c r="AA23" i="12"/>
  <c r="AC25" i="12"/>
  <c r="S32" i="12"/>
  <c r="C54" i="12"/>
  <c r="AA32" i="12"/>
  <c r="I56" i="12"/>
  <c r="I45" i="12"/>
  <c r="I67" i="12" s="1"/>
  <c r="C43" i="12"/>
  <c r="F45" i="12"/>
  <c r="F57" i="12"/>
  <c r="L44" i="12"/>
  <c r="L66" i="12" s="1"/>
  <c r="H46" i="12"/>
  <c r="H68" i="12" s="1"/>
  <c r="AA35" i="12"/>
  <c r="D55" i="12"/>
  <c r="H57" i="12"/>
  <c r="N58" i="12"/>
  <c r="K46" i="12"/>
  <c r="K68" i="12" s="1"/>
  <c r="F55" i="12"/>
  <c r="G55" i="12"/>
  <c r="E56" i="12"/>
  <c r="M56" i="12"/>
  <c r="C57" i="12"/>
  <c r="K57" i="12"/>
  <c r="I58" i="12"/>
  <c r="H43" i="12"/>
  <c r="C46" i="12"/>
  <c r="L46" i="12"/>
  <c r="L68" i="12" s="1"/>
  <c r="L57" i="12"/>
  <c r="AB66" i="12" l="1"/>
  <c r="Y56" i="12"/>
  <c r="AD69" i="12"/>
  <c r="X68" i="12"/>
  <c r="Y69" i="12"/>
  <c r="AD55" i="12"/>
  <c r="V56" i="12"/>
  <c r="X57" i="12"/>
  <c r="Y58" i="12"/>
  <c r="AC56" i="12"/>
  <c r="W55" i="12"/>
  <c r="T55" i="12"/>
  <c r="S57" i="12"/>
  <c r="U56" i="12"/>
  <c r="AC55" i="12"/>
  <c r="T66" i="12"/>
  <c r="X55" i="12"/>
  <c r="W54" i="12"/>
  <c r="S26" i="12"/>
  <c r="V65" i="12"/>
  <c r="W66" i="12"/>
  <c r="AD56" i="12"/>
  <c r="AD67" i="12"/>
  <c r="X26" i="12"/>
  <c r="X69" i="12"/>
  <c r="W65" i="12"/>
  <c r="W26" i="12"/>
  <c r="S55" i="12"/>
  <c r="V69" i="12"/>
  <c r="X66" i="12"/>
  <c r="T67" i="12"/>
  <c r="AD58" i="12"/>
  <c r="AB55" i="12"/>
  <c r="N59" i="12"/>
  <c r="X58" i="12"/>
  <c r="V45" i="12"/>
  <c r="V67" i="12" s="1"/>
  <c r="X54" i="12"/>
  <c r="V58" i="12"/>
  <c r="W37" i="12"/>
  <c r="V54" i="12"/>
  <c r="X37" i="12"/>
  <c r="AB57" i="12"/>
  <c r="AB26" i="12"/>
  <c r="V55" i="12"/>
  <c r="T56" i="12"/>
  <c r="N48" i="12"/>
  <c r="N70" i="12" s="1"/>
  <c r="AB46" i="12"/>
  <c r="AB68" i="12" s="1"/>
  <c r="U67" i="12"/>
  <c r="AD37" i="12"/>
  <c r="AD15" i="12"/>
  <c r="AE15" i="12" s="1"/>
  <c r="V57" i="12"/>
  <c r="V46" i="12"/>
  <c r="V68" i="12" s="1"/>
  <c r="C69" i="12"/>
  <c r="F67" i="12"/>
  <c r="AD54" i="12"/>
  <c r="AD26" i="12"/>
  <c r="Y67" i="12"/>
  <c r="AB54" i="12"/>
  <c r="AB37" i="12"/>
  <c r="AB43" i="12"/>
  <c r="U57" i="12"/>
  <c r="U46" i="12"/>
  <c r="U68" i="12" s="1"/>
  <c r="AA46" i="12"/>
  <c r="AA68" i="12" s="1"/>
  <c r="AA57" i="12"/>
  <c r="S54" i="12"/>
  <c r="S37" i="12"/>
  <c r="S43" i="12"/>
  <c r="S45" i="12"/>
  <c r="S56" i="12"/>
  <c r="AB56" i="12"/>
  <c r="Y46" i="12"/>
  <c r="Y68" i="12" s="1"/>
  <c r="Y57" i="12"/>
  <c r="I65" i="12"/>
  <c r="I48" i="12"/>
  <c r="I70" i="12" s="1"/>
  <c r="V66" i="12"/>
  <c r="Y26" i="12"/>
  <c r="C66" i="12"/>
  <c r="W46" i="12"/>
  <c r="W68" i="12" s="1"/>
  <c r="W57" i="12"/>
  <c r="AD65" i="12"/>
  <c r="AB67" i="12"/>
  <c r="AC66" i="12"/>
  <c r="I59" i="12"/>
  <c r="T57" i="12"/>
  <c r="T46" i="12"/>
  <c r="T68" i="12" s="1"/>
  <c r="AC26" i="12"/>
  <c r="K48" i="12"/>
  <c r="K70" i="12" s="1"/>
  <c r="K65" i="12"/>
  <c r="T58" i="12"/>
  <c r="T47" i="12"/>
  <c r="T69" i="12" s="1"/>
  <c r="AC54" i="12"/>
  <c r="AC43" i="12"/>
  <c r="AC37" i="12"/>
  <c r="AA47" i="12"/>
  <c r="AA69" i="12" s="1"/>
  <c r="AA58" i="12"/>
  <c r="AD66" i="12"/>
  <c r="T26" i="12"/>
  <c r="AC57" i="12"/>
  <c r="AC46" i="12"/>
  <c r="AC68" i="12" s="1"/>
  <c r="S68" i="12"/>
  <c r="Y43" i="12"/>
  <c r="Y37" i="12"/>
  <c r="Y54" i="12"/>
  <c r="H59" i="12"/>
  <c r="C59" i="12"/>
  <c r="U55" i="12"/>
  <c r="U44" i="12"/>
  <c r="U66" i="12" s="1"/>
  <c r="D59" i="12"/>
  <c r="H65" i="12"/>
  <c r="H48" i="12"/>
  <c r="H70" i="12" s="1"/>
  <c r="C65" i="12"/>
  <c r="C48" i="12"/>
  <c r="F48" i="12"/>
  <c r="F70" i="12" s="1"/>
  <c r="W58" i="12"/>
  <c r="W47" i="12"/>
  <c r="W69" i="12" s="1"/>
  <c r="AA26" i="12"/>
  <c r="U37" i="12"/>
  <c r="U26" i="12"/>
  <c r="Y55" i="12"/>
  <c r="Y44" i="12"/>
  <c r="Y66" i="12" s="1"/>
  <c r="AD57" i="12"/>
  <c r="AD46" i="12"/>
  <c r="AD68" i="12" s="1"/>
  <c r="M48" i="12"/>
  <c r="M70" i="12" s="1"/>
  <c r="M65" i="12"/>
  <c r="U54" i="12"/>
  <c r="D65" i="12"/>
  <c r="D48" i="12"/>
  <c r="D70" i="12" s="1"/>
  <c r="V26" i="12"/>
  <c r="E59" i="12"/>
  <c r="C68" i="12"/>
  <c r="X65" i="12"/>
  <c r="X56" i="12"/>
  <c r="X45" i="12"/>
  <c r="X67" i="12" s="1"/>
  <c r="AA56" i="12"/>
  <c r="AA45" i="12"/>
  <c r="AA67" i="12" s="1"/>
  <c r="W45" i="12"/>
  <c r="W67" i="12" s="1"/>
  <c r="W56" i="12"/>
  <c r="U65" i="12"/>
  <c r="AC67" i="12"/>
  <c r="G48" i="12"/>
  <c r="G70" i="12" s="1"/>
  <c r="G65" i="12"/>
  <c r="AC47" i="12"/>
  <c r="AC69" i="12" s="1"/>
  <c r="AC58" i="12"/>
  <c r="S66" i="12"/>
  <c r="L65" i="12"/>
  <c r="L48" i="12"/>
  <c r="L70" i="12" s="1"/>
  <c r="T54" i="12"/>
  <c r="T37" i="12"/>
  <c r="T43" i="12"/>
  <c r="E48" i="12"/>
  <c r="E70" i="12" s="1"/>
  <c r="AA44" i="12"/>
  <c r="AA66" i="12" s="1"/>
  <c r="AA55" i="12"/>
  <c r="AB58" i="12"/>
  <c r="AB47" i="12"/>
  <c r="AB69" i="12" s="1"/>
  <c r="K59" i="12"/>
  <c r="M59" i="12"/>
  <c r="F59" i="12"/>
  <c r="AA54" i="12"/>
  <c r="AA37" i="12"/>
  <c r="AA43" i="12"/>
  <c r="G59" i="12"/>
  <c r="U58" i="12"/>
  <c r="U47" i="12"/>
  <c r="U69" i="12" s="1"/>
  <c r="S58" i="12"/>
  <c r="S47" i="12"/>
  <c r="V37" i="12"/>
  <c r="L59" i="12"/>
  <c r="W59" i="12" l="1"/>
  <c r="X59" i="12"/>
  <c r="Y59" i="12"/>
  <c r="X48" i="12"/>
  <c r="X70" i="12" s="1"/>
  <c r="V59" i="12"/>
  <c r="AB59" i="12"/>
  <c r="U59" i="12"/>
  <c r="V48" i="12"/>
  <c r="V70" i="12" s="1"/>
  <c r="AD59" i="12"/>
  <c r="Y65" i="12"/>
  <c r="Y48" i="12"/>
  <c r="Y70" i="12" s="1"/>
  <c r="AA48" i="12"/>
  <c r="AA70" i="12" s="1"/>
  <c r="AA65" i="12"/>
  <c r="S48" i="12"/>
  <c r="S65" i="12"/>
  <c r="AA59" i="12"/>
  <c r="S59" i="12"/>
  <c r="AB48" i="12"/>
  <c r="AB70" i="12" s="1"/>
  <c r="AB65" i="12"/>
  <c r="C70" i="12"/>
  <c r="W48" i="12"/>
  <c r="W70" i="12" s="1"/>
  <c r="AC59" i="12"/>
  <c r="AC65" i="12"/>
  <c r="AC48" i="12"/>
  <c r="AC70" i="12" s="1"/>
  <c r="T65" i="12"/>
  <c r="T48" i="12"/>
  <c r="T70" i="12" s="1"/>
  <c r="S69" i="12"/>
  <c r="T59" i="12"/>
  <c r="U48" i="12"/>
  <c r="U70" i="12" s="1"/>
  <c r="AD48" i="12"/>
  <c r="AD70" i="12" s="1"/>
  <c r="S67" i="12"/>
  <c r="S70" i="12" l="1"/>
  <c r="U25" i="29" l="1"/>
  <c r="AC14" i="29"/>
  <c r="X14" i="29"/>
  <c r="W14" i="29"/>
  <c r="V14" i="29"/>
  <c r="AA13" i="29"/>
  <c r="AA12" i="29"/>
  <c r="S12" i="29"/>
  <c r="AC11" i="29"/>
  <c r="AB11" i="29"/>
  <c r="AA11" i="29"/>
  <c r="Y11" i="29"/>
  <c r="X11" i="29"/>
  <c r="V11" i="29"/>
  <c r="U11" i="29"/>
  <c r="T10" i="29"/>
  <c r="W21" i="29" l="1"/>
  <c r="S24" i="29"/>
  <c r="K65" i="29"/>
  <c r="AA32" i="29"/>
  <c r="AA43" i="29" s="1"/>
  <c r="X21" i="29"/>
  <c r="L65" i="29"/>
  <c r="AB32" i="29"/>
  <c r="AB43" i="29" s="1"/>
  <c r="AC22" i="29"/>
  <c r="Y25" i="29"/>
  <c r="I66" i="29"/>
  <c r="Y33" i="29"/>
  <c r="Y44" i="29" s="1"/>
  <c r="U34" i="29"/>
  <c r="U45" i="29" s="1"/>
  <c r="M67" i="29"/>
  <c r="AC34" i="29"/>
  <c r="AC45" i="29" s="1"/>
  <c r="E69" i="29"/>
  <c r="U36" i="29"/>
  <c r="V22" i="29"/>
  <c r="AA22" i="29"/>
  <c r="C43" i="29"/>
  <c r="S32" i="29"/>
  <c r="S43" i="29" s="1"/>
  <c r="G66" i="29"/>
  <c r="W33" i="29"/>
  <c r="W44" i="29" s="1"/>
  <c r="K69" i="29"/>
  <c r="AA36" i="29"/>
  <c r="T22" i="29"/>
  <c r="T32" i="29"/>
  <c r="T43" i="29" s="1"/>
  <c r="S23" i="29"/>
  <c r="W32" i="29"/>
  <c r="W43" i="29" s="1"/>
  <c r="S35" i="29"/>
  <c r="S46" i="29" s="1"/>
  <c r="AB21" i="29"/>
  <c r="T35" i="29"/>
  <c r="T46" i="29" s="1"/>
  <c r="U21" i="29"/>
  <c r="AC21" i="29"/>
  <c r="Y32" i="29"/>
  <c r="Y43" i="29" s="1"/>
  <c r="U33" i="29"/>
  <c r="U44" i="29" s="1"/>
  <c r="M66" i="29"/>
  <c r="AC33" i="29"/>
  <c r="AC44" i="29" s="1"/>
  <c r="I67" i="29"/>
  <c r="Y34" i="29"/>
  <c r="Y45" i="29" s="1"/>
  <c r="U35" i="29"/>
  <c r="U46" i="29" s="1"/>
  <c r="M68" i="29"/>
  <c r="AC35" i="29"/>
  <c r="AC46" i="29" s="1"/>
  <c r="I69" i="29"/>
  <c r="Y36" i="29"/>
  <c r="S22" i="29"/>
  <c r="W25" i="29"/>
  <c r="S36" i="29"/>
  <c r="S47" i="29" s="1"/>
  <c r="AB22" i="29"/>
  <c r="X25" i="29"/>
  <c r="C54" i="29"/>
  <c r="W22" i="29"/>
  <c r="W34" i="29"/>
  <c r="W45" i="29" s="1"/>
  <c r="K68" i="29"/>
  <c r="AA35" i="29"/>
  <c r="AA46" i="29" s="1"/>
  <c r="T21" i="29"/>
  <c r="T25" i="29"/>
  <c r="L68" i="29"/>
  <c r="AB35" i="29"/>
  <c r="AB46" i="29" s="1"/>
  <c r="V25" i="29"/>
  <c r="AD25" i="29"/>
  <c r="T11" i="29"/>
  <c r="O13" i="29"/>
  <c r="AD13" i="29"/>
  <c r="AE13" i="29" s="1"/>
  <c r="U12" i="29"/>
  <c r="AC12" i="29"/>
  <c r="W13" i="29"/>
  <c r="Y14" i="29"/>
  <c r="AC13" i="29"/>
  <c r="AB12" i="29"/>
  <c r="W11" i="29"/>
  <c r="V10" i="29"/>
  <c r="O10" i="29"/>
  <c r="AD10" i="29"/>
  <c r="W12" i="29"/>
  <c r="Y13" i="29"/>
  <c r="S14" i="29"/>
  <c r="AA14" i="29"/>
  <c r="U13" i="29"/>
  <c r="V13" i="29"/>
  <c r="AB14" i="29"/>
  <c r="Y12" i="29"/>
  <c r="S13" i="29"/>
  <c r="U14" i="29"/>
  <c r="AC10" i="29"/>
  <c r="V12" i="29"/>
  <c r="X13" i="29"/>
  <c r="W10" i="29"/>
  <c r="X12" i="29"/>
  <c r="T14" i="29"/>
  <c r="Y10" i="29"/>
  <c r="S11" i="29"/>
  <c r="T13" i="29"/>
  <c r="AB13" i="29"/>
  <c r="D37" i="29" l="1"/>
  <c r="I37" i="29"/>
  <c r="G67" i="29"/>
  <c r="AC66" i="29"/>
  <c r="H69" i="29"/>
  <c r="X36" i="29"/>
  <c r="K66" i="29"/>
  <c r="AA33" i="29"/>
  <c r="AA44" i="29" s="1"/>
  <c r="N67" i="29"/>
  <c r="AD34" i="29"/>
  <c r="AD45" i="29" s="1"/>
  <c r="M69" i="29"/>
  <c r="AC36" i="29"/>
  <c r="AC24" i="29"/>
  <c r="AC57" i="29" s="1"/>
  <c r="G68" i="29"/>
  <c r="W35" i="29"/>
  <c r="W46" i="29" s="1"/>
  <c r="V23" i="29"/>
  <c r="W24" i="29"/>
  <c r="AA24" i="29"/>
  <c r="AA57" i="29" s="1"/>
  <c r="AA25" i="29"/>
  <c r="AA58" i="29" s="1"/>
  <c r="F69" i="29"/>
  <c r="V36" i="29"/>
  <c r="AD22" i="29"/>
  <c r="U47" i="29"/>
  <c r="U69" i="29" s="1"/>
  <c r="U58" i="29"/>
  <c r="M65" i="29"/>
  <c r="M37" i="29"/>
  <c r="AC32" i="29"/>
  <c r="AC43" i="29" s="1"/>
  <c r="L67" i="29"/>
  <c r="AB34" i="29"/>
  <c r="AB45" i="29" s="1"/>
  <c r="AB23" i="29"/>
  <c r="X23" i="29"/>
  <c r="AC23" i="29"/>
  <c r="AD24" i="29"/>
  <c r="Y23" i="29"/>
  <c r="Y56" i="29" s="1"/>
  <c r="N68" i="29"/>
  <c r="AD35" i="29"/>
  <c r="AD46" i="29" s="1"/>
  <c r="F66" i="29"/>
  <c r="V33" i="29"/>
  <c r="V44" i="29" s="1"/>
  <c r="AD21" i="29"/>
  <c r="L66" i="29"/>
  <c r="AB33" i="29"/>
  <c r="AB44" i="29" s="1"/>
  <c r="X22" i="29"/>
  <c r="H67" i="29"/>
  <c r="X34" i="29"/>
  <c r="X45" i="29" s="1"/>
  <c r="T23" i="29"/>
  <c r="AA21" i="29"/>
  <c r="AA54" i="29" s="1"/>
  <c r="C65" i="29"/>
  <c r="I68" i="29"/>
  <c r="Y35" i="29"/>
  <c r="Y46" i="29" s="1"/>
  <c r="E67" i="29"/>
  <c r="L37" i="29"/>
  <c r="AC25" i="29"/>
  <c r="N69" i="29"/>
  <c r="AD36" i="29"/>
  <c r="H68" i="29"/>
  <c r="X35" i="29"/>
  <c r="X46" i="29" s="1"/>
  <c r="AB25" i="29"/>
  <c r="T54" i="29"/>
  <c r="AB24" i="29"/>
  <c r="AB57" i="29" s="1"/>
  <c r="W23" i="29"/>
  <c r="E66" i="29"/>
  <c r="S33" i="29"/>
  <c r="S44" i="29" s="1"/>
  <c r="F67" i="29"/>
  <c r="V34" i="29"/>
  <c r="V45" i="29" s="1"/>
  <c r="N66" i="29"/>
  <c r="AD33" i="29"/>
  <c r="AD44" i="29" s="1"/>
  <c r="D67" i="29"/>
  <c r="T34" i="29"/>
  <c r="T45" i="29" s="1"/>
  <c r="D68" i="29"/>
  <c r="D65" i="29"/>
  <c r="C37" i="29"/>
  <c r="L69" i="29"/>
  <c r="AB36" i="29"/>
  <c r="AA23" i="29"/>
  <c r="U23" i="29"/>
  <c r="U56" i="29" s="1"/>
  <c r="S57" i="29"/>
  <c r="G37" i="29"/>
  <c r="N65" i="29"/>
  <c r="AD32" i="29"/>
  <c r="AD43" i="29" s="1"/>
  <c r="N37" i="29"/>
  <c r="V24" i="29"/>
  <c r="AC55" i="29"/>
  <c r="D69" i="29"/>
  <c r="T36" i="29"/>
  <c r="T24" i="29"/>
  <c r="T57" i="29" s="1"/>
  <c r="Y55" i="29"/>
  <c r="G65" i="29"/>
  <c r="F37" i="29"/>
  <c r="V32" i="29"/>
  <c r="V43" i="29" s="1"/>
  <c r="U22" i="29"/>
  <c r="S21" i="29"/>
  <c r="Y24" i="29"/>
  <c r="G69" i="29"/>
  <c r="W36" i="29"/>
  <c r="U24" i="29"/>
  <c r="U57" i="29" s="1"/>
  <c r="S34" i="29"/>
  <c r="S45" i="29" s="1"/>
  <c r="X24" i="29"/>
  <c r="K67" i="29"/>
  <c r="AA34" i="29"/>
  <c r="AA45" i="29" s="1"/>
  <c r="S25" i="29"/>
  <c r="E37" i="29"/>
  <c r="U32" i="29"/>
  <c r="U43" i="29" s="1"/>
  <c r="F68" i="29"/>
  <c r="V35" i="29"/>
  <c r="V46" i="29" s="1"/>
  <c r="AD23" i="29"/>
  <c r="V21" i="29"/>
  <c r="H37" i="29"/>
  <c r="X32" i="29"/>
  <c r="X43" i="29" s="1"/>
  <c r="C69" i="29"/>
  <c r="Y47" i="29"/>
  <c r="Y69" i="29" s="1"/>
  <c r="Y58" i="29"/>
  <c r="E68" i="29"/>
  <c r="D66" i="29"/>
  <c r="T33" i="29"/>
  <c r="T44" i="29" s="1"/>
  <c r="C68" i="29"/>
  <c r="W54" i="29"/>
  <c r="H66" i="29"/>
  <c r="X33" i="29"/>
  <c r="X44" i="29" s="1"/>
  <c r="AA47" i="29"/>
  <c r="W66" i="29"/>
  <c r="W55" i="29"/>
  <c r="AB54" i="29"/>
  <c r="K37" i="29"/>
  <c r="I15" i="29"/>
  <c r="O14" i="29"/>
  <c r="AD14" i="29"/>
  <c r="AE14" i="29" s="1"/>
  <c r="M15" i="29"/>
  <c r="AC15" i="29"/>
  <c r="AD12" i="29"/>
  <c r="AE12" i="29" s="1"/>
  <c r="O12" i="29"/>
  <c r="G15" i="29"/>
  <c r="AA10" i="29"/>
  <c r="AA15" i="29" s="1"/>
  <c r="K15" i="29"/>
  <c r="N15" i="29"/>
  <c r="Y15" i="29"/>
  <c r="W15" i="29"/>
  <c r="AE10" i="29"/>
  <c r="U10" i="29"/>
  <c r="U15" i="29" s="1"/>
  <c r="E15" i="29"/>
  <c r="F15" i="29"/>
  <c r="O11" i="29"/>
  <c r="AD11" i="29"/>
  <c r="AE11" i="29" s="1"/>
  <c r="D15" i="29"/>
  <c r="T12" i="29"/>
  <c r="T15" i="29" s="1"/>
  <c r="AB10" i="29"/>
  <c r="AB15" i="29" s="1"/>
  <c r="L15" i="29"/>
  <c r="S10" i="29"/>
  <c r="S15" i="29" s="1"/>
  <c r="C15" i="29"/>
  <c r="H15" i="29"/>
  <c r="X10" i="29"/>
  <c r="X15" i="29" s="1"/>
  <c r="V15" i="29"/>
  <c r="AC68" i="29" l="1"/>
  <c r="D59" i="29"/>
  <c r="AA37" i="29"/>
  <c r="W37" i="29"/>
  <c r="X26" i="29"/>
  <c r="C48" i="29"/>
  <c r="C70" i="29" s="1"/>
  <c r="W67" i="29"/>
  <c r="T26" i="29"/>
  <c r="I59" i="29"/>
  <c r="Y66" i="29"/>
  <c r="AC26" i="29"/>
  <c r="D48" i="29"/>
  <c r="D70" i="29" s="1"/>
  <c r="K48" i="29"/>
  <c r="K70" i="29" s="1"/>
  <c r="W56" i="29"/>
  <c r="T37" i="29"/>
  <c r="AA26" i="29"/>
  <c r="T68" i="29"/>
  <c r="AA68" i="29"/>
  <c r="I48" i="29"/>
  <c r="I70" i="29" s="1"/>
  <c r="Y26" i="29"/>
  <c r="AD26" i="29"/>
  <c r="U55" i="29"/>
  <c r="AB68" i="29"/>
  <c r="AD55" i="29"/>
  <c r="AD66" i="29"/>
  <c r="S55" i="29"/>
  <c r="M59" i="29"/>
  <c r="AA69" i="29"/>
  <c r="W65" i="29"/>
  <c r="S26" i="29"/>
  <c r="F59" i="29"/>
  <c r="AD54" i="29"/>
  <c r="AD37" i="29"/>
  <c r="S69" i="29"/>
  <c r="S48" i="29"/>
  <c r="S65" i="29"/>
  <c r="AC56" i="29"/>
  <c r="X68" i="29"/>
  <c r="X57" i="29"/>
  <c r="L59" i="29"/>
  <c r="AB65" i="29"/>
  <c r="W47" i="29"/>
  <c r="W69" i="29" s="1"/>
  <c r="W58" i="29"/>
  <c r="F65" i="29"/>
  <c r="F48" i="29"/>
  <c r="F70" i="29" s="1"/>
  <c r="N48" i="29"/>
  <c r="N70" i="29" s="1"/>
  <c r="S58" i="29"/>
  <c r="AB47" i="29"/>
  <c r="AB69" i="29" s="1"/>
  <c r="AB58" i="29"/>
  <c r="U68" i="29"/>
  <c r="AB37" i="29"/>
  <c r="AB55" i="29"/>
  <c r="AB66" i="29"/>
  <c r="V55" i="29"/>
  <c r="V66" i="29"/>
  <c r="AC37" i="29"/>
  <c r="AC54" i="29"/>
  <c r="X58" i="29"/>
  <c r="X47" i="29"/>
  <c r="X69" i="29" s="1"/>
  <c r="X37" i="29"/>
  <c r="X54" i="29"/>
  <c r="AD67" i="29"/>
  <c r="AD56" i="29"/>
  <c r="V58" i="29"/>
  <c r="V47" i="29"/>
  <c r="V69" i="29" s="1"/>
  <c r="X66" i="29"/>
  <c r="X55" i="29"/>
  <c r="S56" i="29"/>
  <c r="Y48" i="29"/>
  <c r="Y65" i="29"/>
  <c r="T65" i="29"/>
  <c r="Y68" i="29"/>
  <c r="Y57" i="29"/>
  <c r="U54" i="29"/>
  <c r="U37" i="29"/>
  <c r="T47" i="29"/>
  <c r="T69" i="29" s="1"/>
  <c r="T58" i="29"/>
  <c r="U67" i="29"/>
  <c r="S37" i="29"/>
  <c r="AC58" i="29"/>
  <c r="AC47" i="29"/>
  <c r="AC69" i="29" s="1"/>
  <c r="AA66" i="29"/>
  <c r="AA55" i="29"/>
  <c r="W26" i="29"/>
  <c r="E59" i="29"/>
  <c r="AA67" i="29"/>
  <c r="AA56" i="29"/>
  <c r="C67" i="29"/>
  <c r="U66" i="29"/>
  <c r="V37" i="29"/>
  <c r="V54" i="29"/>
  <c r="G59" i="29"/>
  <c r="Y37" i="29"/>
  <c r="C59" i="29"/>
  <c r="T67" i="29"/>
  <c r="T56" i="29"/>
  <c r="AB26" i="29"/>
  <c r="AA65" i="29"/>
  <c r="AA48" i="29"/>
  <c r="U26" i="29"/>
  <c r="W57" i="29"/>
  <c r="W68" i="29"/>
  <c r="X67" i="29"/>
  <c r="X56" i="29"/>
  <c r="T66" i="29"/>
  <c r="T55" i="29"/>
  <c r="H59" i="29"/>
  <c r="G48" i="29"/>
  <c r="G70" i="29" s="1"/>
  <c r="V67" i="29"/>
  <c r="V56" i="29"/>
  <c r="H65" i="29"/>
  <c r="H48" i="29"/>
  <c r="H70" i="29" s="1"/>
  <c r="L48" i="29"/>
  <c r="L70" i="29" s="1"/>
  <c r="V26" i="29"/>
  <c r="Y54" i="29"/>
  <c r="C66" i="29"/>
  <c r="AD68" i="29"/>
  <c r="AD57" i="29"/>
  <c r="M48" i="29"/>
  <c r="M70" i="29" s="1"/>
  <c r="K59" i="29"/>
  <c r="V68" i="29"/>
  <c r="V57" i="29"/>
  <c r="E65" i="29"/>
  <c r="E48" i="29"/>
  <c r="E70" i="29" s="1"/>
  <c r="N59" i="29"/>
  <c r="S68" i="29"/>
  <c r="S54" i="29"/>
  <c r="AC67" i="29"/>
  <c r="AD47" i="29"/>
  <c r="AD69" i="29" s="1"/>
  <c r="AD58" i="29"/>
  <c r="AB67" i="29"/>
  <c r="AB56" i="29"/>
  <c r="Y67" i="29"/>
  <c r="O15" i="29"/>
  <c r="AD15" i="29"/>
  <c r="AE15" i="29" s="1"/>
  <c r="T48" i="29" l="1"/>
  <c r="T70" i="29" s="1"/>
  <c r="W48" i="29"/>
  <c r="W70" i="29" s="1"/>
  <c r="AB48" i="29"/>
  <c r="AB70" i="29" s="1"/>
  <c r="AC59" i="29"/>
  <c r="W59" i="29"/>
  <c r="AA59" i="29"/>
  <c r="Y70" i="29"/>
  <c r="Y59" i="29"/>
  <c r="X59" i="29"/>
  <c r="T59" i="29"/>
  <c r="AD59" i="29"/>
  <c r="AA70" i="29"/>
  <c r="S59" i="29"/>
  <c r="S70" i="29"/>
  <c r="V48" i="29"/>
  <c r="V70" i="29" s="1"/>
  <c r="V65" i="29"/>
  <c r="V59" i="29"/>
  <c r="U59" i="29"/>
  <c r="AD65" i="29"/>
  <c r="AD48" i="29"/>
  <c r="AD70" i="29" s="1"/>
  <c r="S66" i="29"/>
  <c r="X48" i="29"/>
  <c r="X70" i="29" s="1"/>
  <c r="X65" i="29"/>
  <c r="U48" i="29"/>
  <c r="U70" i="29" s="1"/>
  <c r="U65" i="29"/>
  <c r="S67" i="29"/>
  <c r="AB59" i="29"/>
  <c r="AC48" i="29"/>
  <c r="AC70" i="29" s="1"/>
  <c r="AC65" i="29"/>
  <c r="L184" i="9" l="1"/>
  <c r="K184" i="9"/>
  <c r="J184" i="9"/>
  <c r="I184" i="9"/>
  <c r="H184" i="9"/>
  <c r="G184" i="9"/>
  <c r="F184" i="9"/>
  <c r="E184" i="9"/>
  <c r="D184" i="9"/>
  <c r="L181" i="9"/>
  <c r="K181" i="9"/>
  <c r="J181" i="9"/>
  <c r="I181" i="9"/>
  <c r="H181" i="9"/>
  <c r="G181" i="9"/>
  <c r="F181" i="9"/>
  <c r="E181" i="9"/>
  <c r="D181" i="9"/>
  <c r="AD150" i="9"/>
  <c r="AC150" i="9"/>
  <c r="AC83" i="9" s="1"/>
  <c r="AB150" i="9"/>
  <c r="AB83" i="9" s="1"/>
  <c r="AA150" i="9"/>
  <c r="AA83" i="9" s="1"/>
  <c r="Z150" i="9"/>
  <c r="Y150" i="9"/>
  <c r="Y83" i="9" s="1"/>
  <c r="X150" i="9"/>
  <c r="X83" i="9" s="1"/>
  <c r="W150" i="9"/>
  <c r="V150" i="9"/>
  <c r="U150" i="9"/>
  <c r="T150" i="9"/>
  <c r="S150" i="9"/>
  <c r="AD149" i="9"/>
  <c r="AD51" i="9" s="1"/>
  <c r="AC149" i="9"/>
  <c r="AC49" i="9" s="1"/>
  <c r="AC79" i="9" s="1"/>
  <c r="AB149" i="9"/>
  <c r="AA149" i="9"/>
  <c r="Z149" i="9"/>
  <c r="Y149" i="9"/>
  <c r="Y51" i="9" s="1"/>
  <c r="X149" i="9"/>
  <c r="X52" i="9" s="1"/>
  <c r="W149" i="9"/>
  <c r="W50" i="9" s="1"/>
  <c r="V149" i="9"/>
  <c r="V52" i="9" s="1"/>
  <c r="U149" i="9"/>
  <c r="U49" i="9" s="1"/>
  <c r="U79" i="9" s="1"/>
  <c r="T149" i="9"/>
  <c r="S149" i="9"/>
  <c r="AE84" i="9"/>
  <c r="O84" i="9"/>
  <c r="AE83" i="9"/>
  <c r="AD83" i="9"/>
  <c r="Z83" i="9"/>
  <c r="W83" i="9"/>
  <c r="AE54" i="9"/>
  <c r="N53" i="9"/>
  <c r="M53" i="9"/>
  <c r="L53" i="9"/>
  <c r="L113" i="9" s="1"/>
  <c r="K53" i="9"/>
  <c r="J53" i="9"/>
  <c r="J113" i="9" s="1"/>
  <c r="I53" i="9"/>
  <c r="H53" i="9"/>
  <c r="G53" i="9"/>
  <c r="F53" i="9"/>
  <c r="E53" i="9"/>
  <c r="D53" i="9"/>
  <c r="C53" i="9"/>
  <c r="AB52" i="9"/>
  <c r="AA52" i="9"/>
  <c r="AA82" i="9" s="1"/>
  <c r="AA142" i="9" s="1"/>
  <c r="Z52" i="9"/>
  <c r="Y52" i="9"/>
  <c r="T52" i="9"/>
  <c r="S52" i="9"/>
  <c r="N52" i="9"/>
  <c r="M52" i="9"/>
  <c r="L52" i="9"/>
  <c r="L112" i="9" s="1"/>
  <c r="K52" i="9"/>
  <c r="J52" i="9"/>
  <c r="I52" i="9"/>
  <c r="H52" i="9"/>
  <c r="H82" i="9" s="1"/>
  <c r="H142" i="9" s="1"/>
  <c r="G52" i="9"/>
  <c r="G82" i="9" s="1"/>
  <c r="G142" i="9" s="1"/>
  <c r="F52" i="9"/>
  <c r="E52" i="9"/>
  <c r="D52" i="9"/>
  <c r="D112" i="9" s="1"/>
  <c r="C52" i="9"/>
  <c r="AB51" i="9"/>
  <c r="AA51" i="9"/>
  <c r="AA111" i="9" s="1"/>
  <c r="Z51" i="9"/>
  <c r="U51" i="9"/>
  <c r="U81" i="9" s="1"/>
  <c r="U141" i="9" s="1"/>
  <c r="T51" i="9"/>
  <c r="T81" i="9" s="1"/>
  <c r="T141" i="9" s="1"/>
  <c r="S51" i="9"/>
  <c r="S111" i="9" s="1"/>
  <c r="N51" i="9"/>
  <c r="N111" i="9" s="1"/>
  <c r="M51" i="9"/>
  <c r="L51" i="9"/>
  <c r="K51" i="9"/>
  <c r="J51" i="9"/>
  <c r="J111" i="9" s="1"/>
  <c r="I51" i="9"/>
  <c r="H51" i="9"/>
  <c r="H111" i="9" s="1"/>
  <c r="G51" i="9"/>
  <c r="G111" i="9" s="1"/>
  <c r="F51" i="9"/>
  <c r="F111" i="9" s="1"/>
  <c r="E51" i="9"/>
  <c r="D51" i="9"/>
  <c r="C51" i="9"/>
  <c r="AB50" i="9"/>
  <c r="AB110" i="9" s="1"/>
  <c r="AA50" i="9"/>
  <c r="AA110" i="9" s="1"/>
  <c r="Z50" i="9"/>
  <c r="T50" i="9"/>
  <c r="T110" i="9" s="1"/>
  <c r="S50" i="9"/>
  <c r="S110" i="9" s="1"/>
  <c r="N50" i="9"/>
  <c r="M50" i="9"/>
  <c r="L50" i="9"/>
  <c r="L80" i="9" s="1"/>
  <c r="L140" i="9" s="1"/>
  <c r="K50" i="9"/>
  <c r="K80" i="9" s="1"/>
  <c r="K140" i="9" s="1"/>
  <c r="J50" i="9"/>
  <c r="I50" i="9"/>
  <c r="H50" i="9"/>
  <c r="H110" i="9" s="1"/>
  <c r="G50" i="9"/>
  <c r="F50" i="9"/>
  <c r="F110" i="9" s="1"/>
  <c r="E50" i="9"/>
  <c r="D50" i="9"/>
  <c r="C50" i="9"/>
  <c r="O50" i="9" s="1"/>
  <c r="O110" i="9" s="1"/>
  <c r="AB49" i="9"/>
  <c r="AA49" i="9"/>
  <c r="Z49" i="9"/>
  <c r="V49" i="9"/>
  <c r="T49" i="9"/>
  <c r="S49" i="9"/>
  <c r="N49" i="9"/>
  <c r="N79" i="9" s="1"/>
  <c r="M49" i="9"/>
  <c r="L49" i="9"/>
  <c r="K49" i="9"/>
  <c r="J49" i="9"/>
  <c r="J79" i="9" s="1"/>
  <c r="I49" i="9"/>
  <c r="H49" i="9"/>
  <c r="G49" i="9"/>
  <c r="F49" i="9"/>
  <c r="F79" i="9" s="1"/>
  <c r="E49" i="9"/>
  <c r="E79" i="9" s="1"/>
  <c r="D49" i="9"/>
  <c r="D79" i="9" s="1"/>
  <c r="C49" i="9"/>
  <c r="C79" i="9" s="1"/>
  <c r="N66" i="9"/>
  <c r="AC36" i="9"/>
  <c r="J48" i="9"/>
  <c r="J78" i="9" s="1"/>
  <c r="I48" i="9"/>
  <c r="H66" i="9"/>
  <c r="G48" i="9"/>
  <c r="E48" i="9"/>
  <c r="AD35" i="9"/>
  <c r="AC35" i="9"/>
  <c r="L47" i="9"/>
  <c r="L77" i="9" s="1"/>
  <c r="H160" i="9"/>
  <c r="H168" i="9" s="1"/>
  <c r="G47" i="9"/>
  <c r="E47" i="9"/>
  <c r="T35" i="9"/>
  <c r="N64" i="9"/>
  <c r="L64" i="9"/>
  <c r="K64" i="9"/>
  <c r="J46" i="9"/>
  <c r="J106" i="9" s="1"/>
  <c r="I46" i="9"/>
  <c r="U34" i="9"/>
  <c r="D46" i="9"/>
  <c r="S34" i="9"/>
  <c r="AC33" i="9"/>
  <c r="AB33" i="9"/>
  <c r="K158" i="9"/>
  <c r="J158" i="9"/>
  <c r="Y33" i="9"/>
  <c r="X33" i="9"/>
  <c r="C63" i="9"/>
  <c r="M44" i="9"/>
  <c r="K44" i="9"/>
  <c r="Y32" i="9"/>
  <c r="H62" i="9"/>
  <c r="W32" i="9"/>
  <c r="W62" i="9" s="1"/>
  <c r="E62" i="9"/>
  <c r="AD25" i="9"/>
  <c r="AC25" i="9"/>
  <c r="AB25" i="9"/>
  <c r="AA25" i="9"/>
  <c r="Z25" i="9"/>
  <c r="Y25" i="9"/>
  <c r="X25" i="9"/>
  <c r="W25" i="9"/>
  <c r="U25" i="9"/>
  <c r="T25" i="9"/>
  <c r="S25" i="9"/>
  <c r="AD24" i="9"/>
  <c r="AC24" i="9"/>
  <c r="Z24" i="9"/>
  <c r="I153" i="9"/>
  <c r="H153" i="9"/>
  <c r="G153" i="9"/>
  <c r="AD23" i="9"/>
  <c r="AC23" i="9"/>
  <c r="AA23" i="9"/>
  <c r="Z23" i="9"/>
  <c r="X23" i="9"/>
  <c r="W23" i="9"/>
  <c r="U23" i="9"/>
  <c r="T23" i="9"/>
  <c r="AD22" i="9"/>
  <c r="AC22" i="9"/>
  <c r="AB22" i="9"/>
  <c r="AA22" i="9"/>
  <c r="Z22" i="9"/>
  <c r="Y22" i="9"/>
  <c r="X22" i="9"/>
  <c r="W22" i="9"/>
  <c r="U22" i="9"/>
  <c r="T22" i="9"/>
  <c r="AD21" i="9"/>
  <c r="Z21" i="9"/>
  <c r="Y21" i="9"/>
  <c r="W21" i="9"/>
  <c r="U21" i="9"/>
  <c r="AD14" i="9"/>
  <c r="AE14" i="9" s="1"/>
  <c r="AC14" i="9"/>
  <c r="AB14" i="9"/>
  <c r="AA14" i="9"/>
  <c r="Z14" i="9"/>
  <c r="Y14" i="9"/>
  <c r="X14" i="9"/>
  <c r="W14" i="9"/>
  <c r="U14" i="9"/>
  <c r="T14" i="9"/>
  <c r="S14" i="9"/>
  <c r="O13" i="9"/>
  <c r="AC13" i="9"/>
  <c r="AB13" i="9"/>
  <c r="AA13" i="9"/>
  <c r="Z13" i="9"/>
  <c r="Y13" i="9"/>
  <c r="X13" i="9"/>
  <c r="W13" i="9"/>
  <c r="U13" i="9"/>
  <c r="T13" i="9"/>
  <c r="S13" i="9"/>
  <c r="AD12" i="9"/>
  <c r="AE12" i="9" s="1"/>
  <c r="AC12" i="9"/>
  <c r="AB12" i="9"/>
  <c r="AA12" i="9"/>
  <c r="Z12" i="9"/>
  <c r="Y12" i="9"/>
  <c r="X12" i="9"/>
  <c r="W12" i="9"/>
  <c r="U12" i="9"/>
  <c r="T12" i="9"/>
  <c r="S12" i="9"/>
  <c r="AC11" i="9"/>
  <c r="AB11" i="9"/>
  <c r="AA11" i="9"/>
  <c r="Y11" i="9"/>
  <c r="X11" i="9"/>
  <c r="W11" i="9"/>
  <c r="U11" i="9"/>
  <c r="T11" i="9"/>
  <c r="S11" i="9"/>
  <c r="AC10" i="9"/>
  <c r="AB10" i="9"/>
  <c r="AA10" i="9"/>
  <c r="Z10" i="9"/>
  <c r="W10" i="9"/>
  <c r="U10" i="9"/>
  <c r="T10" i="9"/>
  <c r="S10" i="9"/>
  <c r="R2" i="9"/>
  <c r="R1" i="9"/>
  <c r="AC50" i="9" l="1"/>
  <c r="AC110" i="9" s="1"/>
  <c r="U50" i="9"/>
  <c r="U110" i="9" s="1"/>
  <c r="AC52" i="9"/>
  <c r="AC112" i="9" s="1"/>
  <c r="S81" i="9"/>
  <c r="AC48" i="9"/>
  <c r="AC78" i="9" s="1"/>
  <c r="AC138" i="9" s="1"/>
  <c r="AD50" i="9"/>
  <c r="AD80" i="9" s="1"/>
  <c r="AD140" i="9" s="1"/>
  <c r="V51" i="9"/>
  <c r="V81" i="9" s="1"/>
  <c r="V141" i="9" s="1"/>
  <c r="H80" i="9"/>
  <c r="H140" i="9" s="1"/>
  <c r="AD49" i="9"/>
  <c r="AD109" i="9" s="1"/>
  <c r="V50" i="9"/>
  <c r="V80" i="9" s="1"/>
  <c r="V140" i="9" s="1"/>
  <c r="T82" i="9"/>
  <c r="T142" i="9" s="1"/>
  <c r="AD52" i="9"/>
  <c r="AD112" i="9" s="1"/>
  <c r="L82" i="9"/>
  <c r="L142" i="9" s="1"/>
  <c r="AC51" i="9"/>
  <c r="AC111" i="9" s="1"/>
  <c r="U52" i="9"/>
  <c r="U112" i="9" s="1"/>
  <c r="J83" i="9"/>
  <c r="J143" i="9" s="1"/>
  <c r="X45" i="9"/>
  <c r="X75" i="9" s="1"/>
  <c r="X135" i="9" s="1"/>
  <c r="L83" i="9"/>
  <c r="L143" i="9" s="1"/>
  <c r="AB15" i="9"/>
  <c r="AC15" i="9"/>
  <c r="U15" i="9"/>
  <c r="W15" i="9"/>
  <c r="AA15" i="9"/>
  <c r="Y111" i="9"/>
  <c r="Y81" i="9"/>
  <c r="Y141" i="9" s="1"/>
  <c r="G112" i="9"/>
  <c r="F81" i="9"/>
  <c r="F141" i="9" s="1"/>
  <c r="AC139" i="9"/>
  <c r="J81" i="9"/>
  <c r="J141" i="9" s="1"/>
  <c r="U111" i="9"/>
  <c r="X49" i="9"/>
  <c r="X79" i="9" s="1"/>
  <c r="X139" i="9" s="1"/>
  <c r="S80" i="9"/>
  <c r="AE80" i="9" s="1"/>
  <c r="AE140" i="9" s="1"/>
  <c r="T112" i="9"/>
  <c r="Y49" i="9"/>
  <c r="Y79" i="9" s="1"/>
  <c r="Y139" i="9" s="1"/>
  <c r="X50" i="9"/>
  <c r="X80" i="9" s="1"/>
  <c r="X140" i="9" s="1"/>
  <c r="W51" i="9"/>
  <c r="W111" i="9" s="1"/>
  <c r="AE51" i="9"/>
  <c r="AE111" i="9" s="1"/>
  <c r="AA80" i="9"/>
  <c r="AA140" i="9" s="1"/>
  <c r="AC81" i="9"/>
  <c r="AC141" i="9" s="1"/>
  <c r="W49" i="9"/>
  <c r="W109" i="9" s="1"/>
  <c r="H112" i="9"/>
  <c r="AE50" i="9"/>
  <c r="AE110" i="9" s="1"/>
  <c r="O49" i="9"/>
  <c r="Y50" i="9"/>
  <c r="Y80" i="9" s="1"/>
  <c r="Y140" i="9" s="1"/>
  <c r="X51" i="9"/>
  <c r="X81" i="9" s="1"/>
  <c r="X141" i="9" s="1"/>
  <c r="W52" i="9"/>
  <c r="AB80" i="9"/>
  <c r="AB140" i="9" s="1"/>
  <c r="D82" i="9"/>
  <c r="D142" i="9" s="1"/>
  <c r="L110" i="9"/>
  <c r="AB35" i="9"/>
  <c r="AB47" i="9" s="1"/>
  <c r="AB77" i="9" s="1"/>
  <c r="O14" i="9"/>
  <c r="D47" i="9"/>
  <c r="D77" i="9" s="1"/>
  <c r="D137" i="9" s="1"/>
  <c r="Z33" i="9"/>
  <c r="Z63" i="9" s="1"/>
  <c r="Z123" i="9" s="1"/>
  <c r="L55" i="9"/>
  <c r="M45" i="9"/>
  <c r="M75" i="9" s="1"/>
  <c r="L160" i="9"/>
  <c r="L174" i="9" s="1"/>
  <c r="L65" i="9"/>
  <c r="L125" i="9" s="1"/>
  <c r="AB34" i="9"/>
  <c r="AB64" i="9" s="1"/>
  <c r="K55" i="9"/>
  <c r="I44" i="9"/>
  <c r="I104" i="9" s="1"/>
  <c r="D45" i="9"/>
  <c r="D105" i="9" s="1"/>
  <c r="J55" i="9"/>
  <c r="AD34" i="9"/>
  <c r="AD46" i="9" s="1"/>
  <c r="H45" i="9"/>
  <c r="H75" i="9" s="1"/>
  <c r="H135" i="9" s="1"/>
  <c r="I62" i="9"/>
  <c r="I122" i="9" s="1"/>
  <c r="N46" i="9"/>
  <c r="N106" i="9" s="1"/>
  <c r="I64" i="9"/>
  <c r="I124" i="9" s="1"/>
  <c r="M47" i="9"/>
  <c r="M77" i="9" s="1"/>
  <c r="U35" i="9"/>
  <c r="U65" i="9" s="1"/>
  <c r="H126" i="9"/>
  <c r="I106" i="9"/>
  <c r="I76" i="9"/>
  <c r="I136" i="9" s="1"/>
  <c r="Z32" i="9"/>
  <c r="Z92" i="9" s="1"/>
  <c r="O12" i="9"/>
  <c r="W24" i="9"/>
  <c r="W26" i="9" s="1"/>
  <c r="X35" i="9"/>
  <c r="X47" i="9" s="1"/>
  <c r="AD13" i="9"/>
  <c r="AE13" i="9" s="1"/>
  <c r="X24" i="9"/>
  <c r="C46" i="9"/>
  <c r="O46" i="9" s="1"/>
  <c r="O106" i="9" s="1"/>
  <c r="Y10" i="9"/>
  <c r="Y15" i="9" s="1"/>
  <c r="X36" i="9"/>
  <c r="X66" i="9" s="1"/>
  <c r="X126" i="9" s="1"/>
  <c r="J44" i="9"/>
  <c r="J104" i="9" s="1"/>
  <c r="H48" i="9"/>
  <c r="H108" i="9" s="1"/>
  <c r="N109" i="9"/>
  <c r="AD26" i="9"/>
  <c r="Y23" i="9"/>
  <c r="E66" i="9"/>
  <c r="E126" i="9" s="1"/>
  <c r="Z36" i="9"/>
  <c r="Z66" i="9" s="1"/>
  <c r="Z126" i="9" s="1"/>
  <c r="E46" i="9"/>
  <c r="E106" i="9" s="1"/>
  <c r="G109" i="9"/>
  <c r="Z109" i="9"/>
  <c r="Z34" i="9"/>
  <c r="Z46" i="9" s="1"/>
  <c r="Z106" i="9" s="1"/>
  <c r="H65" i="9"/>
  <c r="H125" i="9" s="1"/>
  <c r="J157" i="9"/>
  <c r="J165" i="9" s="1"/>
  <c r="N126" i="9"/>
  <c r="J64" i="9"/>
  <c r="J124" i="9" s="1"/>
  <c r="X10" i="9"/>
  <c r="X15" i="9" s="1"/>
  <c r="W36" i="9"/>
  <c r="W96" i="9" s="1"/>
  <c r="AD36" i="9"/>
  <c r="AD66" i="9" s="1"/>
  <c r="AD126" i="9" s="1"/>
  <c r="H47" i="9"/>
  <c r="H77" i="9" s="1"/>
  <c r="H137" i="9" s="1"/>
  <c r="I63" i="9"/>
  <c r="I123" i="9" s="1"/>
  <c r="D65" i="9"/>
  <c r="D125" i="9" s="1"/>
  <c r="S15" i="9"/>
  <c r="X21" i="9"/>
  <c r="X32" i="9"/>
  <c r="X62" i="9" s="1"/>
  <c r="C45" i="9"/>
  <c r="C105" i="9" s="1"/>
  <c r="M48" i="9"/>
  <c r="M78" i="9" s="1"/>
  <c r="L63" i="9"/>
  <c r="L123" i="9" s="1"/>
  <c r="G65" i="9"/>
  <c r="G125" i="9" s="1"/>
  <c r="E122" i="9"/>
  <c r="AB63" i="9"/>
  <c r="AB123" i="9" s="1"/>
  <c r="AB93" i="9"/>
  <c r="AB45" i="9"/>
  <c r="AC45" i="9"/>
  <c r="AC93" i="9"/>
  <c r="AC63" i="9"/>
  <c r="AC123" i="9" s="1"/>
  <c r="Z26" i="9"/>
  <c r="AD33" i="9"/>
  <c r="V111" i="9"/>
  <c r="G158" i="9"/>
  <c r="G63" i="9"/>
  <c r="G123" i="9" s="1"/>
  <c r="G45" i="9"/>
  <c r="W33" i="9"/>
  <c r="E107" i="9"/>
  <c r="E77" i="9"/>
  <c r="E137" i="9" s="1"/>
  <c r="M110" i="9"/>
  <c r="M80" i="9"/>
  <c r="C81" i="9"/>
  <c r="C111" i="9"/>
  <c r="O51" i="9"/>
  <c r="O111" i="9" s="1"/>
  <c r="V112" i="9"/>
  <c r="V82" i="9"/>
  <c r="V142" i="9" s="1"/>
  <c r="AA21" i="9"/>
  <c r="J160" i="9"/>
  <c r="J47" i="9"/>
  <c r="Z35" i="9"/>
  <c r="J65" i="9"/>
  <c r="J125" i="9" s="1"/>
  <c r="K104" i="9"/>
  <c r="K74" i="9"/>
  <c r="L81" i="9"/>
  <c r="L141" i="9" s="1"/>
  <c r="L111" i="9"/>
  <c r="K112" i="9"/>
  <c r="K82" i="9"/>
  <c r="K142" i="9" s="1"/>
  <c r="C113" i="9"/>
  <c r="C83" i="9"/>
  <c r="O53" i="9"/>
  <c r="O113" i="9" s="1"/>
  <c r="AB21" i="9"/>
  <c r="Y62" i="9"/>
  <c r="Y92" i="9"/>
  <c r="Y44" i="9"/>
  <c r="Y93" i="9"/>
  <c r="Y45" i="9"/>
  <c r="Y63" i="9"/>
  <c r="Y123" i="9" s="1"/>
  <c r="C160" i="9"/>
  <c r="C65" i="9"/>
  <c r="C47" i="9"/>
  <c r="S35" i="9"/>
  <c r="K160" i="9"/>
  <c r="K65" i="9"/>
  <c r="K125" i="9" s="1"/>
  <c r="K47" i="9"/>
  <c r="AA35" i="9"/>
  <c r="M104" i="9"/>
  <c r="M74" i="9"/>
  <c r="M85" i="9" s="1"/>
  <c r="N45" i="9"/>
  <c r="H109" i="9"/>
  <c r="H79" i="9"/>
  <c r="H139" i="9" s="1"/>
  <c r="AA109" i="9"/>
  <c r="AA79" i="9"/>
  <c r="AA139" i="9" s="1"/>
  <c r="G110" i="9"/>
  <c r="G80" i="9"/>
  <c r="G140" i="9" s="1"/>
  <c r="Z110" i="9"/>
  <c r="Z80" i="9"/>
  <c r="Z140" i="9" s="1"/>
  <c r="E111" i="9"/>
  <c r="E81" i="9"/>
  <c r="E141" i="9" s="1"/>
  <c r="M111" i="9"/>
  <c r="M81" i="9"/>
  <c r="Z11" i="9"/>
  <c r="Z15" i="9" s="1"/>
  <c r="AC21" i="9"/>
  <c r="AC26" i="9" s="1"/>
  <c r="J153" i="9"/>
  <c r="J108" i="9"/>
  <c r="Y24" i="9"/>
  <c r="C157" i="9"/>
  <c r="C62" i="9"/>
  <c r="C92" i="9"/>
  <c r="S32" i="9"/>
  <c r="C44" i="9"/>
  <c r="K92" i="9"/>
  <c r="K62" i="9"/>
  <c r="K157" i="9"/>
  <c r="AA32" i="9"/>
  <c r="J172" i="9"/>
  <c r="J166" i="9"/>
  <c r="H159" i="9"/>
  <c r="H64" i="9"/>
  <c r="H124" i="9" s="1"/>
  <c r="H46" i="9"/>
  <c r="X34" i="9"/>
  <c r="S46" i="9"/>
  <c r="S64" i="9"/>
  <c r="G78" i="9"/>
  <c r="G138" i="9" s="1"/>
  <c r="G108" i="9"/>
  <c r="N63" i="9"/>
  <c r="N123" i="9" s="1"/>
  <c r="Z79" i="9"/>
  <c r="Z139" i="9" s="1"/>
  <c r="W92" i="9"/>
  <c r="W44" i="9"/>
  <c r="E80" i="9"/>
  <c r="E140" i="9" s="1"/>
  <c r="E110" i="9"/>
  <c r="J112" i="9"/>
  <c r="J82" i="9"/>
  <c r="J142" i="9" s="1"/>
  <c r="C26" i="9"/>
  <c r="S21" i="9"/>
  <c r="D81" i="9"/>
  <c r="D141" i="9" s="1"/>
  <c r="D111" i="9"/>
  <c r="C112" i="9"/>
  <c r="C82" i="9"/>
  <c r="O52" i="9"/>
  <c r="O112" i="9" s="1"/>
  <c r="K113" i="9"/>
  <c r="K83" i="9"/>
  <c r="K143" i="9" s="1"/>
  <c r="T15" i="9"/>
  <c r="G64" i="9"/>
  <c r="G124" i="9" s="1"/>
  <c r="G159" i="9"/>
  <c r="G46" i="9"/>
  <c r="W34" i="9"/>
  <c r="AD10" i="9"/>
  <c r="O10" i="9"/>
  <c r="S22" i="9"/>
  <c r="C153" i="9"/>
  <c r="S24" i="9"/>
  <c r="K153" i="9"/>
  <c r="AA24" i="9"/>
  <c r="D157" i="9"/>
  <c r="D44" i="9"/>
  <c r="D62" i="9"/>
  <c r="T32" i="9"/>
  <c r="D92" i="9"/>
  <c r="L157" i="9"/>
  <c r="L44" i="9"/>
  <c r="L62" i="9"/>
  <c r="L92" i="9"/>
  <c r="AB32" i="9"/>
  <c r="C123" i="9"/>
  <c r="K166" i="9"/>
  <c r="K172" i="9"/>
  <c r="U94" i="9"/>
  <c r="U64" i="9"/>
  <c r="U124" i="9" s="1"/>
  <c r="U46" i="9"/>
  <c r="D139" i="9"/>
  <c r="AD81" i="9"/>
  <c r="AD141" i="9" s="1"/>
  <c r="AD111" i="9"/>
  <c r="I113" i="9"/>
  <c r="I83" i="9"/>
  <c r="I143" i="9" s="1"/>
  <c r="K81" i="9"/>
  <c r="K141" i="9" s="1"/>
  <c r="K111" i="9"/>
  <c r="G77" i="9"/>
  <c r="G137" i="9" s="1"/>
  <c r="G107" i="9"/>
  <c r="N110" i="9"/>
  <c r="N80" i="9"/>
  <c r="T21" i="9"/>
  <c r="AE49" i="9"/>
  <c r="S79" i="9"/>
  <c r="S109" i="9"/>
  <c r="D153" i="9"/>
  <c r="T24" i="9"/>
  <c r="T95" i="9" s="1"/>
  <c r="L153" i="9"/>
  <c r="AB24" i="9"/>
  <c r="E157" i="9"/>
  <c r="U32" i="9"/>
  <c r="E44" i="9"/>
  <c r="E92" i="9"/>
  <c r="AC32" i="9"/>
  <c r="M62" i="9"/>
  <c r="M92" i="9"/>
  <c r="D158" i="9"/>
  <c r="D63" i="9"/>
  <c r="D123" i="9" s="1"/>
  <c r="T33" i="9"/>
  <c r="L158" i="9"/>
  <c r="L45" i="9"/>
  <c r="C66" i="9"/>
  <c r="C161" i="9"/>
  <c r="S36" i="9"/>
  <c r="C48" i="9"/>
  <c r="K161" i="9"/>
  <c r="K66" i="9"/>
  <c r="K126" i="9" s="1"/>
  <c r="K48" i="9"/>
  <c r="AA36" i="9"/>
  <c r="I78" i="9"/>
  <c r="I138" i="9" s="1"/>
  <c r="I108" i="9"/>
  <c r="F80" i="9"/>
  <c r="F140" i="9" s="1"/>
  <c r="AC82" i="9"/>
  <c r="AC142" i="9" s="1"/>
  <c r="E108" i="9"/>
  <c r="E78" i="9"/>
  <c r="E138" i="9" s="1"/>
  <c r="I112" i="9"/>
  <c r="I82" i="9"/>
  <c r="I142" i="9" s="1"/>
  <c r="W122" i="9"/>
  <c r="S23" i="9"/>
  <c r="H122" i="9"/>
  <c r="I160" i="9"/>
  <c r="I65" i="9"/>
  <c r="I125" i="9" s="1"/>
  <c r="I47" i="9"/>
  <c r="Y35" i="9"/>
  <c r="K124" i="9"/>
  <c r="AB23" i="9"/>
  <c r="L107" i="9"/>
  <c r="AD11" i="9"/>
  <c r="AE11" i="9" s="1"/>
  <c r="O11" i="9"/>
  <c r="E153" i="9"/>
  <c r="U24" i="9"/>
  <c r="U26" i="9" s="1"/>
  <c r="E158" i="9"/>
  <c r="E63" i="9"/>
  <c r="E123" i="9" s="1"/>
  <c r="U33" i="9"/>
  <c r="E45" i="9"/>
  <c r="M63" i="9"/>
  <c r="M123" i="9" s="1"/>
  <c r="T65" i="9"/>
  <c r="D161" i="9"/>
  <c r="D48" i="9"/>
  <c r="D66" i="9"/>
  <c r="D126" i="9" s="1"/>
  <c r="T36" i="9"/>
  <c r="L48" i="9"/>
  <c r="L161" i="9"/>
  <c r="L66" i="9"/>
  <c r="L126" i="9" s="1"/>
  <c r="AB36" i="9"/>
  <c r="D76" i="9"/>
  <c r="D136" i="9" s="1"/>
  <c r="D106" i="9"/>
  <c r="T47" i="9"/>
  <c r="G79" i="9"/>
  <c r="G139" i="9" s="1"/>
  <c r="AD82" i="9"/>
  <c r="AD142" i="9" s="1"/>
  <c r="Y110" i="9"/>
  <c r="L124" i="9"/>
  <c r="N92" i="9"/>
  <c r="N44" i="9"/>
  <c r="N62" i="9"/>
  <c r="AD32" i="9"/>
  <c r="J159" i="9"/>
  <c r="G161" i="9"/>
  <c r="G66" i="9"/>
  <c r="G126" i="9" s="1"/>
  <c r="I109" i="9"/>
  <c r="I79" i="9"/>
  <c r="I139" i="9" s="1"/>
  <c r="T109" i="9"/>
  <c r="T79" i="9"/>
  <c r="T139" i="9" s="1"/>
  <c r="AB109" i="9"/>
  <c r="AB79" i="9"/>
  <c r="AB139" i="9" s="1"/>
  <c r="L137" i="9"/>
  <c r="S141" i="9"/>
  <c r="AE81" i="9"/>
  <c r="AE141" i="9" s="1"/>
  <c r="G157" i="9"/>
  <c r="G92" i="9"/>
  <c r="G62" i="9"/>
  <c r="C159" i="9"/>
  <c r="C64" i="9"/>
  <c r="K159" i="9"/>
  <c r="AA34" i="9"/>
  <c r="K46" i="9"/>
  <c r="J76" i="9"/>
  <c r="J136" i="9" s="1"/>
  <c r="H157" i="9"/>
  <c r="H92" i="9"/>
  <c r="H44" i="9"/>
  <c r="J45" i="9"/>
  <c r="J63" i="9"/>
  <c r="J123" i="9" s="1"/>
  <c r="D159" i="9"/>
  <c r="D64" i="9"/>
  <c r="D124" i="9" s="1"/>
  <c r="T34" i="9"/>
  <c r="L159" i="9"/>
  <c r="AC95" i="9"/>
  <c r="AC65" i="9"/>
  <c r="AC125" i="9" s="1"/>
  <c r="I161" i="9"/>
  <c r="Y36" i="9"/>
  <c r="G44" i="9"/>
  <c r="K45" i="9"/>
  <c r="L46" i="9"/>
  <c r="AC47" i="9"/>
  <c r="I66" i="9"/>
  <c r="I126" i="9" s="1"/>
  <c r="C158" i="9"/>
  <c r="C93" i="9"/>
  <c r="S33" i="9"/>
  <c r="AA33" i="9"/>
  <c r="X63" i="9"/>
  <c r="X123" i="9" s="1"/>
  <c r="X93" i="9"/>
  <c r="E159" i="9"/>
  <c r="E64" i="9"/>
  <c r="E124" i="9" s="1"/>
  <c r="M64" i="9"/>
  <c r="M124" i="9" s="1"/>
  <c r="AC34" i="9"/>
  <c r="G160" i="9"/>
  <c r="W35" i="9"/>
  <c r="AD95" i="9"/>
  <c r="AD65" i="9"/>
  <c r="AD125" i="9" s="1"/>
  <c r="AD47" i="9"/>
  <c r="M46" i="9"/>
  <c r="AB82" i="9"/>
  <c r="AB142" i="9" s="1"/>
  <c r="AB112" i="9"/>
  <c r="H113" i="9"/>
  <c r="H83" i="9"/>
  <c r="H143" i="9" s="1"/>
  <c r="K63" i="9"/>
  <c r="K123" i="9" s="1"/>
  <c r="C139" i="9"/>
  <c r="O79" i="9"/>
  <c r="I157" i="9"/>
  <c r="I92" i="9"/>
  <c r="I158" i="9"/>
  <c r="I159" i="9"/>
  <c r="Y34" i="9"/>
  <c r="H161" i="9"/>
  <c r="I45" i="9"/>
  <c r="N48" i="9"/>
  <c r="D110" i="9"/>
  <c r="D80" i="9"/>
  <c r="D140" i="9" s="1"/>
  <c r="W80" i="9"/>
  <c r="W140" i="9" s="1"/>
  <c r="W110" i="9"/>
  <c r="S112" i="9"/>
  <c r="S82" i="9"/>
  <c r="AE52" i="9"/>
  <c r="AE112" i="9" s="1"/>
  <c r="G113" i="9"/>
  <c r="G83" i="9"/>
  <c r="G143" i="9" s="1"/>
  <c r="H174" i="9"/>
  <c r="E160" i="9"/>
  <c r="E65" i="9"/>
  <c r="E125" i="9" s="1"/>
  <c r="M65" i="9"/>
  <c r="M125" i="9" s="1"/>
  <c r="E161" i="9"/>
  <c r="U36" i="9"/>
  <c r="AC96" i="9"/>
  <c r="J138" i="9"/>
  <c r="C109" i="9"/>
  <c r="K109" i="9"/>
  <c r="K79" i="9"/>
  <c r="K139" i="9" s="1"/>
  <c r="V79" i="9"/>
  <c r="I110" i="9"/>
  <c r="I80" i="9"/>
  <c r="I140" i="9" s="1"/>
  <c r="Z111" i="9"/>
  <c r="Z81" i="9"/>
  <c r="Z141" i="9" s="1"/>
  <c r="E112" i="9"/>
  <c r="E82" i="9"/>
  <c r="E142" i="9" s="1"/>
  <c r="M112" i="9"/>
  <c r="M82" i="9"/>
  <c r="X112" i="9"/>
  <c r="X82" i="9"/>
  <c r="X142" i="9" s="1"/>
  <c r="D113" i="9"/>
  <c r="D83" i="9"/>
  <c r="D143" i="9" s="1"/>
  <c r="N124" i="9"/>
  <c r="G81" i="9"/>
  <c r="G141" i="9" s="1"/>
  <c r="AA81" i="9"/>
  <c r="AA141" i="9" s="1"/>
  <c r="N47" i="9"/>
  <c r="D109" i="9"/>
  <c r="L109" i="9"/>
  <c r="J110" i="9"/>
  <c r="J80" i="9"/>
  <c r="J140" i="9" s="1"/>
  <c r="F112" i="9"/>
  <c r="F82" i="9"/>
  <c r="F142" i="9" s="1"/>
  <c r="N112" i="9"/>
  <c r="N82" i="9"/>
  <c r="Y112" i="9"/>
  <c r="Y82" i="9"/>
  <c r="Y142" i="9" s="1"/>
  <c r="E113" i="9"/>
  <c r="E83" i="9"/>
  <c r="E143" i="9" s="1"/>
  <c r="M113" i="9"/>
  <c r="M83" i="9"/>
  <c r="N65" i="9"/>
  <c r="N125" i="9" s="1"/>
  <c r="M66" i="9"/>
  <c r="M126" i="9" s="1"/>
  <c r="L79" i="9"/>
  <c r="L139" i="9" s="1"/>
  <c r="S140" i="9"/>
  <c r="H81" i="9"/>
  <c r="H141" i="9" s="1"/>
  <c r="E109" i="9"/>
  <c r="K110" i="9"/>
  <c r="T111" i="9"/>
  <c r="AA112" i="9"/>
  <c r="E139" i="9"/>
  <c r="M79" i="9"/>
  <c r="M109" i="9"/>
  <c r="C80" i="9"/>
  <c r="C110" i="9"/>
  <c r="I81" i="9"/>
  <c r="I141" i="9" s="1"/>
  <c r="I111" i="9"/>
  <c r="AB81" i="9"/>
  <c r="AB141" i="9" s="1"/>
  <c r="AB111" i="9"/>
  <c r="Z112" i="9"/>
  <c r="Z82" i="9"/>
  <c r="Z142" i="9" s="1"/>
  <c r="F113" i="9"/>
  <c r="F83" i="9"/>
  <c r="F143" i="9" s="1"/>
  <c r="N113" i="9"/>
  <c r="N83" i="9"/>
  <c r="AC66" i="9"/>
  <c r="AC126" i="9" s="1"/>
  <c r="T80" i="9"/>
  <c r="T140" i="9" s="1"/>
  <c r="J92" i="9"/>
  <c r="H158" i="9"/>
  <c r="D160" i="9"/>
  <c r="J161" i="9"/>
  <c r="J109" i="9"/>
  <c r="U109" i="9"/>
  <c r="AC109" i="9"/>
  <c r="J62" i="9"/>
  <c r="H63" i="9"/>
  <c r="H123" i="9" s="1"/>
  <c r="J66" i="9"/>
  <c r="J126" i="9" s="1"/>
  <c r="N81" i="9"/>
  <c r="U139" i="9"/>
  <c r="J139" i="9"/>
  <c r="AC108" i="9" l="1"/>
  <c r="AD15" i="9"/>
  <c r="V110" i="9"/>
  <c r="X109" i="9"/>
  <c r="X105" i="9"/>
  <c r="U82" i="9"/>
  <c r="U142" i="9" s="1"/>
  <c r="W79" i="9"/>
  <c r="W139" i="9" s="1"/>
  <c r="U80" i="9"/>
  <c r="U140" i="9" s="1"/>
  <c r="AD79" i="9"/>
  <c r="AD139" i="9" s="1"/>
  <c r="AD110" i="9"/>
  <c r="X111" i="9"/>
  <c r="AC80" i="9"/>
  <c r="AC140" i="9" s="1"/>
  <c r="AB95" i="9"/>
  <c r="W81" i="9"/>
  <c r="W141" i="9" s="1"/>
  <c r="Y109" i="9"/>
  <c r="X110" i="9"/>
  <c r="W112" i="9"/>
  <c r="W82" i="9"/>
  <c r="W142" i="9" s="1"/>
  <c r="Z93" i="9"/>
  <c r="AD94" i="9"/>
  <c r="AB65" i="9"/>
  <c r="AB125" i="9" s="1"/>
  <c r="Z45" i="9"/>
  <c r="Z105" i="9" s="1"/>
  <c r="Y26" i="9"/>
  <c r="X44" i="9"/>
  <c r="X104" i="9" s="1"/>
  <c r="C75" i="9"/>
  <c r="C135" i="9" s="1"/>
  <c r="H105" i="9"/>
  <c r="D107" i="9"/>
  <c r="M105" i="9"/>
  <c r="E76" i="9"/>
  <c r="E136" i="9" s="1"/>
  <c r="W66" i="9"/>
  <c r="W126" i="9" s="1"/>
  <c r="J74" i="9"/>
  <c r="J134" i="9" s="1"/>
  <c r="O45" i="9"/>
  <c r="L97" i="9"/>
  <c r="Z64" i="9"/>
  <c r="Z124" i="9" s="1"/>
  <c r="K97" i="9"/>
  <c r="J171" i="9"/>
  <c r="D75" i="9"/>
  <c r="D135" i="9" s="1"/>
  <c r="Z96" i="9"/>
  <c r="Z48" i="9"/>
  <c r="Z78" i="9" s="1"/>
  <c r="Z138" i="9" s="1"/>
  <c r="L168" i="9"/>
  <c r="H78" i="9"/>
  <c r="H138" i="9" s="1"/>
  <c r="N76" i="9"/>
  <c r="M107" i="9"/>
  <c r="U47" i="9"/>
  <c r="U77" i="9" s="1"/>
  <c r="U137" i="9" s="1"/>
  <c r="X92" i="9"/>
  <c r="C106" i="9"/>
  <c r="H107" i="9"/>
  <c r="AD64" i="9"/>
  <c r="AD124" i="9" s="1"/>
  <c r="AB124" i="9"/>
  <c r="J97" i="9"/>
  <c r="AB46" i="9"/>
  <c r="AB106" i="9" s="1"/>
  <c r="M97" i="9"/>
  <c r="W48" i="9"/>
  <c r="W78" i="9" s="1"/>
  <c r="W138" i="9" s="1"/>
  <c r="Z94" i="9"/>
  <c r="X65" i="9"/>
  <c r="X125" i="9" s="1"/>
  <c r="Z62" i="9"/>
  <c r="Z122" i="9" s="1"/>
  <c r="M55" i="9"/>
  <c r="M115" i="9" s="1"/>
  <c r="Z37" i="9"/>
  <c r="Z97" i="9" s="1"/>
  <c r="X48" i="9"/>
  <c r="X108" i="9" s="1"/>
  <c r="AB107" i="9"/>
  <c r="X96" i="9"/>
  <c r="AB137" i="9"/>
  <c r="C76" i="9"/>
  <c r="C136" i="9" s="1"/>
  <c r="Z76" i="9"/>
  <c r="Z136" i="9" s="1"/>
  <c r="I74" i="9"/>
  <c r="I134" i="9" s="1"/>
  <c r="L115" i="9"/>
  <c r="Z44" i="9"/>
  <c r="Z74" i="9" s="1"/>
  <c r="AD48" i="9"/>
  <c r="AD108" i="9" s="1"/>
  <c r="K115" i="9"/>
  <c r="M108" i="9"/>
  <c r="AD96" i="9"/>
  <c r="X95" i="9"/>
  <c r="O15" i="9"/>
  <c r="AA26" i="9"/>
  <c r="W37" i="9"/>
  <c r="W55" i="9" s="1"/>
  <c r="W115" i="9" s="1"/>
  <c r="X26" i="9"/>
  <c r="I171" i="9"/>
  <c r="I165" i="9"/>
  <c r="AC64" i="9"/>
  <c r="AC124" i="9" s="1"/>
  <c r="AC46" i="9"/>
  <c r="AC94" i="9"/>
  <c r="C124" i="9"/>
  <c r="J167" i="9"/>
  <c r="J173" i="9"/>
  <c r="L171" i="9"/>
  <c r="L165" i="9"/>
  <c r="E75" i="9"/>
  <c r="E135" i="9" s="1"/>
  <c r="E105" i="9"/>
  <c r="L166" i="9"/>
  <c r="L172" i="9"/>
  <c r="AE10" i="9"/>
  <c r="AE15" i="9" s="1"/>
  <c r="Y94" i="9"/>
  <c r="Y64" i="9"/>
  <c r="Y124" i="9" s="1"/>
  <c r="Y46" i="9"/>
  <c r="G122" i="9"/>
  <c r="G67" i="9"/>
  <c r="G127" i="9" s="1"/>
  <c r="T77" i="9"/>
  <c r="T137" i="9" s="1"/>
  <c r="T107" i="9"/>
  <c r="U93" i="9"/>
  <c r="U45" i="9"/>
  <c r="U63" i="9"/>
  <c r="U123" i="9" s="1"/>
  <c r="W104" i="9"/>
  <c r="W74" i="9"/>
  <c r="AB26" i="9"/>
  <c r="E174" i="9"/>
  <c r="E168" i="9"/>
  <c r="I167" i="9"/>
  <c r="I173" i="9"/>
  <c r="W95" i="9"/>
  <c r="W47" i="9"/>
  <c r="W65" i="9"/>
  <c r="W125" i="9" s="1"/>
  <c r="C166" i="9"/>
  <c r="C172" i="9"/>
  <c r="K76" i="9"/>
  <c r="K136" i="9" s="1"/>
  <c r="K106" i="9"/>
  <c r="G169" i="9"/>
  <c r="G175" i="9"/>
  <c r="N104" i="9"/>
  <c r="N74" i="9"/>
  <c r="N85" i="9" s="1"/>
  <c r="D175" i="9"/>
  <c r="D169" i="9"/>
  <c r="X107" i="9"/>
  <c r="X77" i="9"/>
  <c r="X137" i="9" s="1"/>
  <c r="I168" i="9"/>
  <c r="I174" i="9"/>
  <c r="C108" i="9"/>
  <c r="O48" i="9"/>
  <c r="C78" i="9"/>
  <c r="U92" i="9"/>
  <c r="U62" i="9"/>
  <c r="U37" i="9"/>
  <c r="U97" i="9" s="1"/>
  <c r="U44" i="9"/>
  <c r="T92" i="9"/>
  <c r="T44" i="9"/>
  <c r="T62" i="9"/>
  <c r="T37" i="9"/>
  <c r="W94" i="9"/>
  <c r="W46" i="9"/>
  <c r="W64" i="9"/>
  <c r="W124" i="9" s="1"/>
  <c r="Y37" i="9"/>
  <c r="C104" i="9"/>
  <c r="O44" i="9"/>
  <c r="C74" i="9"/>
  <c r="N75" i="9"/>
  <c r="N105" i="9"/>
  <c r="U95" i="9"/>
  <c r="E67" i="9"/>
  <c r="E127" i="9" s="1"/>
  <c r="Y47" i="9"/>
  <c r="Y95" i="9"/>
  <c r="Y65" i="9"/>
  <c r="Y125" i="9" s="1"/>
  <c r="L105" i="9"/>
  <c r="L75" i="9"/>
  <c r="L135" i="9" s="1"/>
  <c r="S124" i="9"/>
  <c r="J122" i="9"/>
  <c r="J67" i="9"/>
  <c r="J127" i="9" s="1"/>
  <c r="L106" i="9"/>
  <c r="L76" i="9"/>
  <c r="L136" i="9" s="1"/>
  <c r="I169" i="9"/>
  <c r="I175" i="9"/>
  <c r="AD92" i="9"/>
  <c r="AD37" i="9"/>
  <c r="AD44" i="9"/>
  <c r="AD62" i="9"/>
  <c r="S76" i="9"/>
  <c r="S106" i="9"/>
  <c r="AE46" i="9"/>
  <c r="AE106" i="9" s="1"/>
  <c r="C125" i="9"/>
  <c r="AB105" i="9"/>
  <c r="AB75" i="9"/>
  <c r="AB135" i="9" s="1"/>
  <c r="K75" i="9"/>
  <c r="K135" i="9" s="1"/>
  <c r="K105" i="9"/>
  <c r="N67" i="9"/>
  <c r="N127" i="9" s="1"/>
  <c r="N122" i="9"/>
  <c r="K175" i="9"/>
  <c r="K169" i="9"/>
  <c r="G105" i="9"/>
  <c r="G75" i="9"/>
  <c r="G135" i="9" s="1"/>
  <c r="G74" i="9"/>
  <c r="G104" i="9"/>
  <c r="D97" i="9"/>
  <c r="D55" i="9"/>
  <c r="D115" i="9" s="1"/>
  <c r="C97" i="9"/>
  <c r="C55" i="9"/>
  <c r="J107" i="9"/>
  <c r="J77" i="9"/>
  <c r="J137" i="9" s="1"/>
  <c r="H172" i="9"/>
  <c r="H166" i="9"/>
  <c r="N77" i="9"/>
  <c r="N107" i="9"/>
  <c r="N108" i="9"/>
  <c r="N78" i="9"/>
  <c r="G168" i="9"/>
  <c r="G174" i="9"/>
  <c r="E173" i="9"/>
  <c r="E167" i="9"/>
  <c r="L167" i="9"/>
  <c r="L173" i="9"/>
  <c r="H74" i="9"/>
  <c r="H104" i="9"/>
  <c r="I67" i="9"/>
  <c r="I127" i="9" s="1"/>
  <c r="AA46" i="9"/>
  <c r="AA94" i="9"/>
  <c r="AA64" i="9"/>
  <c r="AA124" i="9" s="1"/>
  <c r="G165" i="9"/>
  <c r="G171" i="9"/>
  <c r="L175" i="9"/>
  <c r="L169" i="9"/>
  <c r="T125" i="9"/>
  <c r="S66" i="9"/>
  <c r="S48" i="9"/>
  <c r="S96" i="9"/>
  <c r="D166" i="9"/>
  <c r="D172" i="9"/>
  <c r="E165" i="9"/>
  <c r="E171" i="9"/>
  <c r="S139" i="9"/>
  <c r="AE79" i="9"/>
  <c r="J115" i="9"/>
  <c r="AB92" i="9"/>
  <c r="AB37" i="9"/>
  <c r="AB62" i="9"/>
  <c r="AB44" i="9"/>
  <c r="D122" i="9"/>
  <c r="D67" i="9"/>
  <c r="D127" i="9" s="1"/>
  <c r="S26" i="9"/>
  <c r="H173" i="9"/>
  <c r="H167" i="9"/>
  <c r="S92" i="9"/>
  <c r="S37" i="9"/>
  <c r="S62" i="9"/>
  <c r="S44" i="9"/>
  <c r="K174" i="9"/>
  <c r="K168" i="9"/>
  <c r="Y105" i="9"/>
  <c r="Y75" i="9"/>
  <c r="Y135" i="9" s="1"/>
  <c r="J174" i="9"/>
  <c r="J168" i="9"/>
  <c r="G166" i="9"/>
  <c r="G172" i="9"/>
  <c r="AA93" i="9"/>
  <c r="AA63" i="9"/>
  <c r="AA123" i="9" s="1"/>
  <c r="AA45" i="9"/>
  <c r="T66" i="9"/>
  <c r="T126" i="9" s="1"/>
  <c r="T96" i="9"/>
  <c r="T48" i="9"/>
  <c r="AD93" i="9"/>
  <c r="AD45" i="9"/>
  <c r="AD63" i="9"/>
  <c r="AD123" i="9" s="1"/>
  <c r="D174" i="9"/>
  <c r="D168" i="9"/>
  <c r="AD77" i="9"/>
  <c r="AD137" i="9" s="1"/>
  <c r="AD107" i="9"/>
  <c r="X122" i="9"/>
  <c r="AA95" i="9"/>
  <c r="AA65" i="9"/>
  <c r="AA125" i="9" s="1"/>
  <c r="AA47" i="9"/>
  <c r="S93" i="9"/>
  <c r="S63" i="9"/>
  <c r="S45" i="9"/>
  <c r="C167" i="9"/>
  <c r="C173" i="9"/>
  <c r="X94" i="9"/>
  <c r="X64" i="9"/>
  <c r="X124" i="9" s="1"/>
  <c r="X46" i="9"/>
  <c r="M106" i="9"/>
  <c r="M76" i="9"/>
  <c r="N97" i="9"/>
  <c r="N55" i="9"/>
  <c r="N115" i="9" s="1"/>
  <c r="AB66" i="9"/>
  <c r="AB126" i="9" s="1"/>
  <c r="AB96" i="9"/>
  <c r="AB48" i="9"/>
  <c r="T63" i="9"/>
  <c r="T123" i="9" s="1"/>
  <c r="T93" i="9"/>
  <c r="T45" i="9"/>
  <c r="J175" i="9"/>
  <c r="J169" i="9"/>
  <c r="U96" i="9"/>
  <c r="U66" i="9"/>
  <c r="U126" i="9" s="1"/>
  <c r="U48" i="9"/>
  <c r="S142" i="9"/>
  <c r="AE82" i="9"/>
  <c r="AE142" i="9" s="1"/>
  <c r="I105" i="9"/>
  <c r="I75" i="9"/>
  <c r="I135" i="9" s="1"/>
  <c r="I172" i="9"/>
  <c r="I166" i="9"/>
  <c r="T64" i="9"/>
  <c r="T124" i="9" s="1"/>
  <c r="T94" i="9"/>
  <c r="T46" i="9"/>
  <c r="H97" i="9"/>
  <c r="H55" i="9"/>
  <c r="H115" i="9" s="1"/>
  <c r="L108" i="9"/>
  <c r="L78" i="9"/>
  <c r="L138" i="9" s="1"/>
  <c r="E166" i="9"/>
  <c r="E172" i="9"/>
  <c r="H67" i="9"/>
  <c r="H127" i="9" s="1"/>
  <c r="AB94" i="9"/>
  <c r="AA66" i="9"/>
  <c r="AA126" i="9" s="1"/>
  <c r="AA96" i="9"/>
  <c r="AA48" i="9"/>
  <c r="C175" i="9"/>
  <c r="C169" i="9"/>
  <c r="D74" i="9"/>
  <c r="D104" i="9"/>
  <c r="G106" i="9"/>
  <c r="G76" i="9"/>
  <c r="G136" i="9" s="1"/>
  <c r="C142" i="9"/>
  <c r="O82" i="9"/>
  <c r="O142" i="9" s="1"/>
  <c r="AA37" i="9"/>
  <c r="AA62" i="9"/>
  <c r="AA44" i="9"/>
  <c r="AA92" i="9"/>
  <c r="U125" i="9"/>
  <c r="C140" i="9"/>
  <c r="O80" i="9"/>
  <c r="O140" i="9" s="1"/>
  <c r="H171" i="9"/>
  <c r="H165" i="9"/>
  <c r="AC92" i="9"/>
  <c r="AC62" i="9"/>
  <c r="AC44" i="9"/>
  <c r="AC37" i="9"/>
  <c r="L104" i="9"/>
  <c r="L74" i="9"/>
  <c r="K122" i="9"/>
  <c r="K67" i="9"/>
  <c r="K127" i="9" s="1"/>
  <c r="C171" i="9"/>
  <c r="C165" i="9"/>
  <c r="C107" i="9"/>
  <c r="C77" i="9"/>
  <c r="O47" i="9"/>
  <c r="C143" i="9"/>
  <c r="O83" i="9"/>
  <c r="O143" i="9" s="1"/>
  <c r="C141" i="9"/>
  <c r="O81" i="9"/>
  <c r="O141" i="9" s="1"/>
  <c r="W93" i="9"/>
  <c r="W63" i="9"/>
  <c r="W45" i="9"/>
  <c r="H169" i="9"/>
  <c r="H175" i="9"/>
  <c r="D173" i="9"/>
  <c r="D167" i="9"/>
  <c r="I77" i="9"/>
  <c r="I137" i="9" s="1"/>
  <c r="I107" i="9"/>
  <c r="Y122" i="9"/>
  <c r="G97" i="9"/>
  <c r="G55" i="9"/>
  <c r="G115" i="9" s="1"/>
  <c r="E97" i="9"/>
  <c r="E55" i="9"/>
  <c r="E115" i="9" s="1"/>
  <c r="K107" i="9"/>
  <c r="K77" i="9"/>
  <c r="K137" i="9" s="1"/>
  <c r="Z95" i="9"/>
  <c r="Z47" i="9"/>
  <c r="Z65" i="9"/>
  <c r="Z125" i="9" s="1"/>
  <c r="J75" i="9"/>
  <c r="J135" i="9" s="1"/>
  <c r="J105" i="9"/>
  <c r="D108" i="9"/>
  <c r="D78" i="9"/>
  <c r="D138" i="9" s="1"/>
  <c r="E74" i="9"/>
  <c r="E104" i="9"/>
  <c r="H106" i="9"/>
  <c r="H76" i="9"/>
  <c r="H136" i="9" s="1"/>
  <c r="C168" i="9"/>
  <c r="C174" i="9"/>
  <c r="E169" i="9"/>
  <c r="E175" i="9"/>
  <c r="I55" i="9"/>
  <c r="I115" i="9" s="1"/>
  <c r="I97" i="9"/>
  <c r="AC77" i="9"/>
  <c r="AC137" i="9" s="1"/>
  <c r="AC107" i="9"/>
  <c r="Y96" i="9"/>
  <c r="Y48" i="9"/>
  <c r="Y66" i="9"/>
  <c r="Y126" i="9" s="1"/>
  <c r="K167" i="9"/>
  <c r="K173" i="9"/>
  <c r="X37" i="9"/>
  <c r="K108" i="9"/>
  <c r="K78" i="9"/>
  <c r="K138" i="9" s="1"/>
  <c r="C126" i="9"/>
  <c r="M122" i="9"/>
  <c r="M67" i="9"/>
  <c r="M127" i="9" s="1"/>
  <c r="T26" i="9"/>
  <c r="U106" i="9"/>
  <c r="U76" i="9"/>
  <c r="U136" i="9" s="1"/>
  <c r="L122" i="9"/>
  <c r="L67" i="9"/>
  <c r="L127" i="9" s="1"/>
  <c r="D171" i="9"/>
  <c r="D165" i="9"/>
  <c r="G173" i="9"/>
  <c r="G167" i="9"/>
  <c r="S94" i="9"/>
  <c r="K171" i="9"/>
  <c r="K165" i="9"/>
  <c r="C122" i="9"/>
  <c r="C67" i="9"/>
  <c r="S95" i="9"/>
  <c r="S65" i="9"/>
  <c r="S47" i="9"/>
  <c r="Y104" i="9"/>
  <c r="Y74" i="9"/>
  <c r="K134" i="9"/>
  <c r="K85" i="9"/>
  <c r="K145" i="9" s="1"/>
  <c r="AD76" i="9"/>
  <c r="AD136" i="9" s="1"/>
  <c r="AD106" i="9"/>
  <c r="AC105" i="9"/>
  <c r="AC75" i="9"/>
  <c r="AC135" i="9" s="1"/>
  <c r="Z75" i="9" l="1"/>
  <c r="Z135" i="9" s="1"/>
  <c r="X74" i="9"/>
  <c r="X85" i="9" s="1"/>
  <c r="X145" i="9" s="1"/>
  <c r="J85" i="9"/>
  <c r="J145" i="9" s="1"/>
  <c r="O75" i="9"/>
  <c r="AB76" i="9"/>
  <c r="AB136" i="9" s="1"/>
  <c r="X78" i="9"/>
  <c r="X138" i="9" s="1"/>
  <c r="I85" i="9"/>
  <c r="I145" i="9" s="1"/>
  <c r="Z108" i="9"/>
  <c r="U107" i="9"/>
  <c r="Z55" i="9"/>
  <c r="Z115" i="9" s="1"/>
  <c r="X67" i="9"/>
  <c r="X127" i="9" s="1"/>
  <c r="W108" i="9"/>
  <c r="Z104" i="9"/>
  <c r="O76" i="9"/>
  <c r="O136" i="9" s="1"/>
  <c r="W97" i="9"/>
  <c r="AD78" i="9"/>
  <c r="AD138" i="9" s="1"/>
  <c r="Z67" i="9"/>
  <c r="Z127" i="9" s="1"/>
  <c r="AA97" i="9"/>
  <c r="AA55" i="9"/>
  <c r="AA115" i="9" s="1"/>
  <c r="T76" i="9"/>
  <c r="T136" i="9" s="1"/>
  <c r="T106" i="9"/>
  <c r="Y106" i="9"/>
  <c r="Y76" i="9"/>
  <c r="Y136" i="9" s="1"/>
  <c r="Y67" i="9"/>
  <c r="Y127" i="9" s="1"/>
  <c r="AC122" i="9"/>
  <c r="AC67" i="9"/>
  <c r="AC127" i="9" s="1"/>
  <c r="O55" i="9"/>
  <c r="C115" i="9"/>
  <c r="U122" i="9"/>
  <c r="U67" i="9"/>
  <c r="U127" i="9" s="1"/>
  <c r="Y108" i="9"/>
  <c r="Y78" i="9"/>
  <c r="Y138" i="9" s="1"/>
  <c r="U78" i="9"/>
  <c r="U138" i="9" s="1"/>
  <c r="U108" i="9"/>
  <c r="S123" i="9"/>
  <c r="T108" i="9"/>
  <c r="T78" i="9"/>
  <c r="T138" i="9" s="1"/>
  <c r="C138" i="9"/>
  <c r="O78" i="9"/>
  <c r="W107" i="9"/>
  <c r="W77" i="9"/>
  <c r="W137" i="9" s="1"/>
  <c r="W105" i="9"/>
  <c r="W75" i="9"/>
  <c r="W135" i="9" s="1"/>
  <c r="C137" i="9"/>
  <c r="O77" i="9"/>
  <c r="AA108" i="9"/>
  <c r="AA78" i="9"/>
  <c r="AA138" i="9" s="1"/>
  <c r="X106" i="9"/>
  <c r="X76" i="9"/>
  <c r="X136" i="9" s="1"/>
  <c r="AE44" i="9"/>
  <c r="S104" i="9"/>
  <c r="S55" i="9"/>
  <c r="S74" i="9"/>
  <c r="AB74" i="9"/>
  <c r="AB104" i="9"/>
  <c r="AA106" i="9"/>
  <c r="AA76" i="9"/>
  <c r="AA136" i="9" s="1"/>
  <c r="Y97" i="9"/>
  <c r="Y55" i="9"/>
  <c r="Y115" i="9" s="1"/>
  <c r="T67" i="9"/>
  <c r="T127" i="9" s="1"/>
  <c r="T122" i="9"/>
  <c r="Z77" i="9"/>
  <c r="Z137" i="9" s="1"/>
  <c r="Z107" i="9"/>
  <c r="Y107" i="9"/>
  <c r="Y77" i="9"/>
  <c r="Y137" i="9" s="1"/>
  <c r="E134" i="9"/>
  <c r="E85" i="9"/>
  <c r="E145" i="9" s="1"/>
  <c r="S126" i="9"/>
  <c r="AD97" i="9"/>
  <c r="AD55" i="9"/>
  <c r="AD115" i="9" s="1"/>
  <c r="U105" i="9"/>
  <c r="U75" i="9"/>
  <c r="U135" i="9" s="1"/>
  <c r="T97" i="9"/>
  <c r="W123" i="9"/>
  <c r="W67" i="9"/>
  <c r="W127" i="9" s="1"/>
  <c r="L134" i="9"/>
  <c r="L85" i="9"/>
  <c r="L145" i="9" s="1"/>
  <c r="AB78" i="9"/>
  <c r="AB138" i="9" s="1"/>
  <c r="AB108" i="9"/>
  <c r="AA107" i="9"/>
  <c r="AA77" i="9"/>
  <c r="AA137" i="9" s="1"/>
  <c r="AB67" i="9"/>
  <c r="AB127" i="9" s="1"/>
  <c r="AB122" i="9"/>
  <c r="T104" i="9"/>
  <c r="T55" i="9"/>
  <c r="T115" i="9" s="1"/>
  <c r="T74" i="9"/>
  <c r="G134" i="9"/>
  <c r="G85" i="9"/>
  <c r="G145" i="9" s="1"/>
  <c r="AD67" i="9"/>
  <c r="AD127" i="9" s="1"/>
  <c r="AD122" i="9"/>
  <c r="S107" i="9"/>
  <c r="S77" i="9"/>
  <c r="AE47" i="9"/>
  <c r="T105" i="9"/>
  <c r="T75" i="9"/>
  <c r="T135" i="9" s="1"/>
  <c r="S78" i="9"/>
  <c r="AE48" i="9"/>
  <c r="S108" i="9"/>
  <c r="AD104" i="9"/>
  <c r="AD74" i="9"/>
  <c r="Z134" i="9"/>
  <c r="Z85" i="9"/>
  <c r="Z145" i="9" s="1"/>
  <c r="C127" i="9"/>
  <c r="AA104" i="9"/>
  <c r="AA74" i="9"/>
  <c r="AA75" i="9"/>
  <c r="AA135" i="9" s="1"/>
  <c r="AA105" i="9"/>
  <c r="S122" i="9"/>
  <c r="S67" i="9"/>
  <c r="AB97" i="9"/>
  <c r="AB55" i="9"/>
  <c r="AB115" i="9" s="1"/>
  <c r="AC106" i="9"/>
  <c r="AC76" i="9"/>
  <c r="AC136" i="9" s="1"/>
  <c r="AC74" i="9"/>
  <c r="AC104" i="9"/>
  <c r="W76" i="9"/>
  <c r="W136" i="9" s="1"/>
  <c r="W106" i="9"/>
  <c r="X97" i="9"/>
  <c r="X55" i="9"/>
  <c r="X115" i="9" s="1"/>
  <c r="AD105" i="9"/>
  <c r="AD75" i="9"/>
  <c r="AD135" i="9" s="1"/>
  <c r="S125" i="9"/>
  <c r="S105" i="9"/>
  <c r="S75" i="9"/>
  <c r="AE45" i="9"/>
  <c r="Y134" i="9"/>
  <c r="Y85" i="9"/>
  <c r="Y145" i="9" s="1"/>
  <c r="AC97" i="9"/>
  <c r="AC55" i="9"/>
  <c r="AC115" i="9" s="1"/>
  <c r="AA122" i="9"/>
  <c r="AA67" i="9"/>
  <c r="AA127" i="9" s="1"/>
  <c r="D134" i="9"/>
  <c r="D85" i="9"/>
  <c r="D145" i="9" s="1"/>
  <c r="S97" i="9"/>
  <c r="H134" i="9"/>
  <c r="H85" i="9"/>
  <c r="H145" i="9" s="1"/>
  <c r="S136" i="9"/>
  <c r="AE76" i="9"/>
  <c r="AE136" i="9" s="1"/>
  <c r="C134" i="9"/>
  <c r="O74" i="9"/>
  <c r="C85" i="9"/>
  <c r="U104" i="9"/>
  <c r="U55" i="9"/>
  <c r="U115" i="9" s="1"/>
  <c r="U74" i="9"/>
  <c r="W134" i="9"/>
  <c r="W85" i="9"/>
  <c r="W145" i="9" s="1"/>
  <c r="X134" i="9" l="1"/>
  <c r="AA134" i="9"/>
  <c r="AA85" i="9"/>
  <c r="AA145" i="9" s="1"/>
  <c r="S127" i="9"/>
  <c r="S138" i="9"/>
  <c r="AE78" i="9"/>
  <c r="AE55" i="9"/>
  <c r="S115" i="9"/>
  <c r="S137" i="9"/>
  <c r="AE77" i="9"/>
  <c r="S135" i="9"/>
  <c r="AE75" i="9"/>
  <c r="AB134" i="9"/>
  <c r="AB85" i="9"/>
  <c r="AB145" i="9" s="1"/>
  <c r="T85" i="9"/>
  <c r="T145" i="9" s="1"/>
  <c r="T134" i="9"/>
  <c r="S134" i="9"/>
  <c r="S85" i="9"/>
  <c r="AE74" i="9"/>
  <c r="C145" i="9"/>
  <c r="O85" i="9"/>
  <c r="AD85" i="9"/>
  <c r="AD145" i="9" s="1"/>
  <c r="AD134" i="9"/>
  <c r="U85" i="9"/>
  <c r="U145" i="9" s="1"/>
  <c r="U134" i="9"/>
  <c r="AC134" i="9"/>
  <c r="AC85" i="9"/>
  <c r="AC145" i="9" s="1"/>
  <c r="S145" i="9" l="1"/>
  <c r="AE85" i="9"/>
  <c r="L184" i="8" l="1"/>
  <c r="K184" i="8"/>
  <c r="J184" i="8"/>
  <c r="I184" i="8"/>
  <c r="H184" i="8"/>
  <c r="G184" i="8"/>
  <c r="F184" i="8"/>
  <c r="E184" i="8"/>
  <c r="D184" i="8"/>
  <c r="L181" i="8"/>
  <c r="K181" i="8"/>
  <c r="J181" i="8"/>
  <c r="I181" i="8"/>
  <c r="H181" i="8"/>
  <c r="G181" i="8"/>
  <c r="F181" i="8"/>
  <c r="E181" i="8"/>
  <c r="D181" i="8"/>
  <c r="AD150" i="8"/>
  <c r="AC150" i="8"/>
  <c r="AC83" i="8" s="1"/>
  <c r="AB150" i="8"/>
  <c r="AB83" i="8" s="1"/>
  <c r="AA150" i="8"/>
  <c r="AA83" i="8" s="1"/>
  <c r="Z150" i="8"/>
  <c r="Y150" i="8"/>
  <c r="X150" i="8"/>
  <c r="W150" i="8"/>
  <c r="V150" i="8"/>
  <c r="U150" i="8"/>
  <c r="T150" i="8"/>
  <c r="S150" i="8"/>
  <c r="AD149" i="8"/>
  <c r="AD52" i="8" s="1"/>
  <c r="AC149" i="8"/>
  <c r="AC49" i="8" s="1"/>
  <c r="AB149" i="8"/>
  <c r="AB50" i="8" s="1"/>
  <c r="AA149" i="8"/>
  <c r="AA52" i="8" s="1"/>
  <c r="AA112" i="8" s="1"/>
  <c r="Z149" i="8"/>
  <c r="Y149" i="8"/>
  <c r="Y52" i="8" s="1"/>
  <c r="X149" i="8"/>
  <c r="X52" i="8" s="1"/>
  <c r="X112" i="8" s="1"/>
  <c r="W149" i="8"/>
  <c r="W49" i="8" s="1"/>
  <c r="V149" i="8"/>
  <c r="V49" i="8" s="1"/>
  <c r="V79" i="8" s="1"/>
  <c r="U149" i="8"/>
  <c r="U49" i="8" s="1"/>
  <c r="T149" i="8"/>
  <c r="T50" i="8" s="1"/>
  <c r="S149" i="8"/>
  <c r="S49" i="8" s="1"/>
  <c r="AE84" i="8"/>
  <c r="O84" i="8"/>
  <c r="AE83" i="8"/>
  <c r="AD83" i="8"/>
  <c r="Z83" i="8"/>
  <c r="X83" i="8"/>
  <c r="W83" i="8"/>
  <c r="F80" i="8"/>
  <c r="F140" i="8" s="1"/>
  <c r="AE54" i="8"/>
  <c r="O53" i="8"/>
  <c r="O113" i="8" s="1"/>
  <c r="N53" i="8"/>
  <c r="N113" i="8" s="1"/>
  <c r="M53" i="8"/>
  <c r="L53" i="8"/>
  <c r="K53" i="8"/>
  <c r="K113" i="8" s="1"/>
  <c r="J53" i="8"/>
  <c r="J113" i="8" s="1"/>
  <c r="I53" i="8"/>
  <c r="I113" i="8" s="1"/>
  <c r="H53" i="8"/>
  <c r="H113" i="8" s="1"/>
  <c r="G53" i="8"/>
  <c r="G113" i="8" s="1"/>
  <c r="F53" i="8"/>
  <c r="F113" i="8" s="1"/>
  <c r="E53" i="8"/>
  <c r="D53" i="8"/>
  <c r="C53" i="8"/>
  <c r="C113" i="8" s="1"/>
  <c r="Z52" i="8"/>
  <c r="S52" i="8"/>
  <c r="AE52" i="8" s="1"/>
  <c r="AE112" i="8" s="1"/>
  <c r="N52" i="8"/>
  <c r="M52" i="8"/>
  <c r="M112" i="8" s="1"/>
  <c r="L52" i="8"/>
  <c r="L112" i="8" s="1"/>
  <c r="K52" i="8"/>
  <c r="J52" i="8"/>
  <c r="I52" i="8"/>
  <c r="I112" i="8" s="1"/>
  <c r="H52" i="8"/>
  <c r="H82" i="8" s="1"/>
  <c r="H142" i="8" s="1"/>
  <c r="G52" i="8"/>
  <c r="G82" i="8" s="1"/>
  <c r="G142" i="8" s="1"/>
  <c r="F52" i="8"/>
  <c r="E52" i="8"/>
  <c r="E112" i="8" s="1"/>
  <c r="D52" i="8"/>
  <c r="D112" i="8" s="1"/>
  <c r="C52" i="8"/>
  <c r="AB51" i="8"/>
  <c r="AA51" i="8"/>
  <c r="Z51" i="8"/>
  <c r="Z111" i="8" s="1"/>
  <c r="T51" i="8"/>
  <c r="N51" i="8"/>
  <c r="N111" i="8" s="1"/>
  <c r="M51" i="8"/>
  <c r="L51" i="8"/>
  <c r="K51" i="8"/>
  <c r="K81" i="8" s="1"/>
  <c r="K141" i="8" s="1"/>
  <c r="J51" i="8"/>
  <c r="J81" i="8" s="1"/>
  <c r="J141" i="8" s="1"/>
  <c r="I51" i="8"/>
  <c r="H51" i="8"/>
  <c r="G51" i="8"/>
  <c r="G111" i="8" s="1"/>
  <c r="F51" i="8"/>
  <c r="F111" i="8" s="1"/>
  <c r="E51" i="8"/>
  <c r="E111" i="8" s="1"/>
  <c r="D51" i="8"/>
  <c r="D111" i="8" s="1"/>
  <c r="C51" i="8"/>
  <c r="Z50" i="8"/>
  <c r="S50" i="8"/>
  <c r="S110" i="8" s="1"/>
  <c r="N50" i="8"/>
  <c r="M50" i="8"/>
  <c r="L50" i="8"/>
  <c r="K50" i="8"/>
  <c r="J50" i="8"/>
  <c r="I50" i="8"/>
  <c r="I110" i="8" s="1"/>
  <c r="H50" i="8"/>
  <c r="H110" i="8" s="1"/>
  <c r="G50" i="8"/>
  <c r="G110" i="8" s="1"/>
  <c r="F50" i="8"/>
  <c r="F110" i="8" s="1"/>
  <c r="E50" i="8"/>
  <c r="E80" i="8" s="1"/>
  <c r="E140" i="8" s="1"/>
  <c r="D50" i="8"/>
  <c r="D80" i="8" s="1"/>
  <c r="D140" i="8" s="1"/>
  <c r="C50" i="8"/>
  <c r="AB49" i="8"/>
  <c r="AA49" i="8"/>
  <c r="Z49" i="8"/>
  <c r="Z79" i="8" s="1"/>
  <c r="T49" i="8"/>
  <c r="N49" i="8"/>
  <c r="M49" i="8"/>
  <c r="L49" i="8"/>
  <c r="K49" i="8"/>
  <c r="K79" i="8" s="1"/>
  <c r="J49" i="8"/>
  <c r="J79" i="8" s="1"/>
  <c r="I49" i="8"/>
  <c r="H49" i="8"/>
  <c r="H79" i="8" s="1"/>
  <c r="H139" i="8" s="1"/>
  <c r="G49" i="8"/>
  <c r="G79" i="8" s="1"/>
  <c r="F49" i="8"/>
  <c r="E49" i="8"/>
  <c r="D49" i="8"/>
  <c r="C49" i="8"/>
  <c r="C79" i="8" s="1"/>
  <c r="O79" i="8" s="1"/>
  <c r="N66" i="8"/>
  <c r="M66" i="8"/>
  <c r="K161" i="8"/>
  <c r="J161" i="8"/>
  <c r="I66" i="8"/>
  <c r="H66" i="8"/>
  <c r="W36" i="8"/>
  <c r="F66" i="8"/>
  <c r="E66" i="8"/>
  <c r="D66" i="8"/>
  <c r="C161" i="8"/>
  <c r="N65" i="8"/>
  <c r="M65" i="8"/>
  <c r="L65" i="8"/>
  <c r="AA35" i="8"/>
  <c r="J65" i="8"/>
  <c r="H47" i="8"/>
  <c r="E160" i="8"/>
  <c r="E174" i="8" s="1"/>
  <c r="D160" i="8"/>
  <c r="D174" i="8" s="1"/>
  <c r="C65" i="8"/>
  <c r="AC34" i="8"/>
  <c r="AC64" i="8" s="1"/>
  <c r="AB34" i="8"/>
  <c r="AA34" i="8"/>
  <c r="J46" i="8"/>
  <c r="E64" i="8"/>
  <c r="T34" i="8"/>
  <c r="T46" i="8" s="1"/>
  <c r="T106" i="8" s="1"/>
  <c r="C64" i="8"/>
  <c r="N45" i="8"/>
  <c r="M63" i="8"/>
  <c r="L45" i="8"/>
  <c r="I45" i="8"/>
  <c r="G63" i="8"/>
  <c r="F63" i="8"/>
  <c r="E63" i="8"/>
  <c r="T33" i="8"/>
  <c r="C63" i="8"/>
  <c r="Y32" i="8"/>
  <c r="H44" i="8"/>
  <c r="W32" i="8"/>
  <c r="V32" i="8"/>
  <c r="E62" i="8"/>
  <c r="T32" i="8"/>
  <c r="C44" i="8"/>
  <c r="O44" i="8" s="1"/>
  <c r="AD25" i="8"/>
  <c r="AC25" i="8"/>
  <c r="AB25" i="8"/>
  <c r="AA25" i="8"/>
  <c r="Z25" i="8"/>
  <c r="Y25" i="8"/>
  <c r="W25" i="8"/>
  <c r="V25" i="8"/>
  <c r="U25" i="8"/>
  <c r="T25" i="8"/>
  <c r="S25" i="8"/>
  <c r="AD24" i="8"/>
  <c r="AC24" i="8"/>
  <c r="L153" i="8"/>
  <c r="J153" i="8"/>
  <c r="G153" i="8"/>
  <c r="F153" i="8"/>
  <c r="E153" i="8"/>
  <c r="D153" i="8"/>
  <c r="C153" i="8"/>
  <c r="AD23" i="8"/>
  <c r="AC23" i="8"/>
  <c r="AB23" i="8"/>
  <c r="AA23" i="8"/>
  <c r="Z23" i="8"/>
  <c r="Y23" i="8"/>
  <c r="X23" i="8"/>
  <c r="W23" i="8"/>
  <c r="V23" i="8"/>
  <c r="U23" i="8"/>
  <c r="T23" i="8"/>
  <c r="AD22" i="8"/>
  <c r="AC22" i="8"/>
  <c r="AB22" i="8"/>
  <c r="AA22" i="8"/>
  <c r="Z22" i="8"/>
  <c r="Y22" i="8"/>
  <c r="X22" i="8"/>
  <c r="W22" i="8"/>
  <c r="V22" i="8"/>
  <c r="U22" i="8"/>
  <c r="T22" i="8"/>
  <c r="S22" i="8"/>
  <c r="AD21" i="8"/>
  <c r="AC21" i="8"/>
  <c r="AB21" i="8"/>
  <c r="AA21" i="8"/>
  <c r="Z21" i="8"/>
  <c r="Y21" i="8"/>
  <c r="W21" i="8"/>
  <c r="V21" i="8"/>
  <c r="U21" i="8"/>
  <c r="S21" i="8"/>
  <c r="O14" i="8"/>
  <c r="AC14" i="8"/>
  <c r="AB14" i="8"/>
  <c r="AA14" i="8"/>
  <c r="Z14" i="8"/>
  <c r="Y14" i="8"/>
  <c r="X14" i="8"/>
  <c r="W14" i="8"/>
  <c r="V14" i="8"/>
  <c r="U14" i="8"/>
  <c r="T14" i="8"/>
  <c r="S14" i="8"/>
  <c r="O13" i="8"/>
  <c r="AC13" i="8"/>
  <c r="AB13" i="8"/>
  <c r="AA13" i="8"/>
  <c r="Z13" i="8"/>
  <c r="Y13" i="8"/>
  <c r="X13" i="8"/>
  <c r="W13" i="8"/>
  <c r="V13" i="8"/>
  <c r="U13" i="8"/>
  <c r="T13" i="8"/>
  <c r="S13" i="8"/>
  <c r="AD12" i="8"/>
  <c r="AE12" i="8" s="1"/>
  <c r="AC12" i="8"/>
  <c r="AB12" i="8"/>
  <c r="AA12" i="8"/>
  <c r="Z12" i="8"/>
  <c r="Y12" i="8"/>
  <c r="X12" i="8"/>
  <c r="W12" i="8"/>
  <c r="V12" i="8"/>
  <c r="U12" i="8"/>
  <c r="T12" i="8"/>
  <c r="S12" i="8"/>
  <c r="O11" i="8"/>
  <c r="AC11" i="8"/>
  <c r="AB11" i="8"/>
  <c r="AA11" i="8"/>
  <c r="Z11" i="8"/>
  <c r="Y11" i="8"/>
  <c r="X11" i="8"/>
  <c r="V11" i="8"/>
  <c r="U11" i="8"/>
  <c r="T11" i="8"/>
  <c r="S11" i="8"/>
  <c r="AD10" i="8"/>
  <c r="Z10" i="8"/>
  <c r="Y10" i="8"/>
  <c r="W10" i="8"/>
  <c r="V10" i="8"/>
  <c r="U10" i="8"/>
  <c r="T10" i="8"/>
  <c r="S10" i="8"/>
  <c r="R2" i="8"/>
  <c r="R1" i="8"/>
  <c r="U50" i="8" l="1"/>
  <c r="U80" i="8" s="1"/>
  <c r="U140" i="8" s="1"/>
  <c r="V52" i="8"/>
  <c r="V112" i="8" s="1"/>
  <c r="E81" i="8"/>
  <c r="E141" i="8" s="1"/>
  <c r="AD49" i="8"/>
  <c r="AD79" i="8" s="1"/>
  <c r="Z80" i="8"/>
  <c r="Z140" i="8" s="1"/>
  <c r="S51" i="8"/>
  <c r="AE51" i="8" s="1"/>
  <c r="AE111" i="8" s="1"/>
  <c r="AD51" i="8"/>
  <c r="AD111" i="8" s="1"/>
  <c r="Z81" i="8"/>
  <c r="Z141" i="8" s="1"/>
  <c r="U52" i="8"/>
  <c r="U112" i="8" s="1"/>
  <c r="D81" i="8"/>
  <c r="D141" i="8" s="1"/>
  <c r="AC51" i="8"/>
  <c r="O49" i="8"/>
  <c r="AA50" i="8"/>
  <c r="AA110" i="8" s="1"/>
  <c r="M82" i="8"/>
  <c r="V50" i="8"/>
  <c r="V110" i="8" s="1"/>
  <c r="AC50" i="8"/>
  <c r="AC80" i="8" s="1"/>
  <c r="AC140" i="8" s="1"/>
  <c r="U51" i="8"/>
  <c r="U111" i="8" s="1"/>
  <c r="AC52" i="8"/>
  <c r="AC112" i="8" s="1"/>
  <c r="N83" i="8"/>
  <c r="AD50" i="8"/>
  <c r="AD80" i="8" s="1"/>
  <c r="AD140" i="8" s="1"/>
  <c r="V51" i="8"/>
  <c r="Y15" i="8"/>
  <c r="U15" i="8"/>
  <c r="V15" i="8"/>
  <c r="Z15" i="8"/>
  <c r="AA79" i="8"/>
  <c r="AA65" i="8"/>
  <c r="X49" i="8"/>
  <c r="AA80" i="8"/>
  <c r="AA140" i="8" s="1"/>
  <c r="U81" i="8"/>
  <c r="U141" i="8" s="1"/>
  <c r="I82" i="8"/>
  <c r="I142" i="8" s="1"/>
  <c r="J83" i="8"/>
  <c r="J143" i="8" s="1"/>
  <c r="AB64" i="8"/>
  <c r="AB124" i="8" s="1"/>
  <c r="Y49" i="8"/>
  <c r="Y79" i="8" s="1"/>
  <c r="AA81" i="8"/>
  <c r="AA141" i="8" s="1"/>
  <c r="L82" i="8"/>
  <c r="L142" i="8" s="1"/>
  <c r="K83" i="8"/>
  <c r="K143" i="8" s="1"/>
  <c r="J111" i="8"/>
  <c r="G80" i="8"/>
  <c r="G140" i="8" s="1"/>
  <c r="C83" i="8"/>
  <c r="T62" i="8"/>
  <c r="W50" i="8"/>
  <c r="W110" i="8" s="1"/>
  <c r="W51" i="8"/>
  <c r="W52" i="8"/>
  <c r="H80" i="8"/>
  <c r="H140" i="8" s="1"/>
  <c r="G81" i="8"/>
  <c r="G141" i="8" s="1"/>
  <c r="D82" i="8"/>
  <c r="D142" i="8" s="1"/>
  <c r="F83" i="8"/>
  <c r="F143" i="8" s="1"/>
  <c r="S112" i="8"/>
  <c r="AD139" i="8"/>
  <c r="G112" i="8"/>
  <c r="X50" i="8"/>
  <c r="X110" i="8" s="1"/>
  <c r="X51" i="8"/>
  <c r="X111" i="8" s="1"/>
  <c r="I80" i="8"/>
  <c r="I140" i="8" s="1"/>
  <c r="E82" i="8"/>
  <c r="E142" i="8" s="1"/>
  <c r="G83" i="8"/>
  <c r="G143" i="8" s="1"/>
  <c r="AB79" i="8"/>
  <c r="AE50" i="8"/>
  <c r="AE110" i="8" s="1"/>
  <c r="F81" i="8"/>
  <c r="F141" i="8" s="1"/>
  <c r="H112" i="8"/>
  <c r="Y50" i="8"/>
  <c r="Y110" i="8" s="1"/>
  <c r="Y51" i="8"/>
  <c r="Y111" i="8" s="1"/>
  <c r="S80" i="8"/>
  <c r="N81" i="8"/>
  <c r="I83" i="8"/>
  <c r="I143" i="8" s="1"/>
  <c r="Z110" i="8"/>
  <c r="X82" i="8"/>
  <c r="X142" i="8" s="1"/>
  <c r="F62" i="8"/>
  <c r="F122" i="8" s="1"/>
  <c r="U24" i="8"/>
  <c r="U26" i="8" s="1"/>
  <c r="D64" i="8"/>
  <c r="D124" i="8" s="1"/>
  <c r="S36" i="8"/>
  <c r="S48" i="8" s="1"/>
  <c r="S78" i="8" s="1"/>
  <c r="AE78" i="8" s="1"/>
  <c r="L64" i="8"/>
  <c r="L124" i="8" s="1"/>
  <c r="D46" i="8"/>
  <c r="D76" i="8" s="1"/>
  <c r="D136" i="8" s="1"/>
  <c r="M125" i="8"/>
  <c r="L160" i="8"/>
  <c r="L168" i="8" s="1"/>
  <c r="J47" i="8"/>
  <c r="J77" i="8" s="1"/>
  <c r="J137" i="8" s="1"/>
  <c r="N48" i="8"/>
  <c r="N108" i="8" s="1"/>
  <c r="T24" i="8"/>
  <c r="S34" i="8"/>
  <c r="S64" i="8" s="1"/>
  <c r="M126" i="8"/>
  <c r="N126" i="8"/>
  <c r="K139" i="8"/>
  <c r="D93" i="8"/>
  <c r="U33" i="8"/>
  <c r="U63" i="8" s="1"/>
  <c r="U123" i="8" s="1"/>
  <c r="H126" i="8"/>
  <c r="T36" i="8"/>
  <c r="T96" i="8" s="1"/>
  <c r="K48" i="8"/>
  <c r="K78" i="8" s="1"/>
  <c r="K138" i="8" s="1"/>
  <c r="K64" i="8"/>
  <c r="K124" i="8" s="1"/>
  <c r="I126" i="8"/>
  <c r="H104" i="8"/>
  <c r="U32" i="8"/>
  <c r="U92" i="8" s="1"/>
  <c r="F44" i="8"/>
  <c r="F74" i="8" s="1"/>
  <c r="X25" i="8"/>
  <c r="X109" i="8" s="1"/>
  <c r="E124" i="8"/>
  <c r="C46" i="8"/>
  <c r="C106" i="8" s="1"/>
  <c r="K65" i="8"/>
  <c r="K125" i="8" s="1"/>
  <c r="AC26" i="8"/>
  <c r="AB139" i="8"/>
  <c r="V33" i="8"/>
  <c r="V63" i="8" s="1"/>
  <c r="V123" i="8" s="1"/>
  <c r="AC35" i="8"/>
  <c r="AC47" i="8" s="1"/>
  <c r="E46" i="8"/>
  <c r="N125" i="8"/>
  <c r="M64" i="8"/>
  <c r="M124" i="8" s="1"/>
  <c r="AD11" i="8"/>
  <c r="AE11" i="8" s="1"/>
  <c r="T21" i="8"/>
  <c r="J169" i="8"/>
  <c r="W24" i="8"/>
  <c r="W26" i="8" s="1"/>
  <c r="X32" i="8"/>
  <c r="X62" i="8" s="1"/>
  <c r="AC33" i="8"/>
  <c r="AC45" i="8" s="1"/>
  <c r="U34" i="8"/>
  <c r="U46" i="8" s="1"/>
  <c r="U76" i="8" s="1"/>
  <c r="U136" i="8" s="1"/>
  <c r="O35" i="8"/>
  <c r="S35" i="8"/>
  <c r="S47" i="8" s="1"/>
  <c r="S77" i="8" s="1"/>
  <c r="AA36" i="8"/>
  <c r="AA66" i="8" s="1"/>
  <c r="AA126" i="8" s="1"/>
  <c r="G62" i="8"/>
  <c r="G122" i="8" s="1"/>
  <c r="D168" i="8"/>
  <c r="G44" i="8"/>
  <c r="G74" i="8" s="1"/>
  <c r="AD35" i="8"/>
  <c r="AD65" i="8" s="1"/>
  <c r="AD125" i="8" s="1"/>
  <c r="Z36" i="8"/>
  <c r="Z66" i="8" s="1"/>
  <c r="Z126" i="8" s="1"/>
  <c r="M47" i="8"/>
  <c r="M77" i="8" s="1"/>
  <c r="AA10" i="8"/>
  <c r="AA15" i="8" s="1"/>
  <c r="X21" i="8"/>
  <c r="AD26" i="8"/>
  <c r="L92" i="8"/>
  <c r="AD33" i="8"/>
  <c r="AD45" i="8" s="1"/>
  <c r="T35" i="8"/>
  <c r="T47" i="8" s="1"/>
  <c r="T77" i="8" s="1"/>
  <c r="T137" i="8" s="1"/>
  <c r="D126" i="8"/>
  <c r="AB36" i="8"/>
  <c r="AB66" i="8" s="1"/>
  <c r="AB126" i="8" s="1"/>
  <c r="C47" i="8"/>
  <c r="C77" i="8" s="1"/>
  <c r="C137" i="8" s="1"/>
  <c r="C48" i="8"/>
  <c r="C78" i="8" s="1"/>
  <c r="O78" i="8" s="1"/>
  <c r="C139" i="8"/>
  <c r="T15" i="8"/>
  <c r="O34" i="8"/>
  <c r="C26" i="8"/>
  <c r="V24" i="8"/>
  <c r="V26" i="8" s="1"/>
  <c r="W33" i="8"/>
  <c r="W63" i="8" s="1"/>
  <c r="W123" i="8" s="1"/>
  <c r="AB10" i="8"/>
  <c r="AB15" i="8" s="1"/>
  <c r="M92" i="8"/>
  <c r="U35" i="8"/>
  <c r="E126" i="8"/>
  <c r="L55" i="8"/>
  <c r="M45" i="8"/>
  <c r="M75" i="8" s="1"/>
  <c r="D47" i="8"/>
  <c r="D77" i="8" s="1"/>
  <c r="D137" i="8" s="1"/>
  <c r="F48" i="8"/>
  <c r="G109" i="8"/>
  <c r="S15" i="8"/>
  <c r="AA139" i="8"/>
  <c r="AB35" i="8"/>
  <c r="L47" i="8"/>
  <c r="L107" i="8" s="1"/>
  <c r="I93" i="8"/>
  <c r="C123" i="8"/>
  <c r="AC10" i="8"/>
  <c r="AC15" i="8" s="1"/>
  <c r="N92" i="8"/>
  <c r="Z35" i="8"/>
  <c r="M55" i="8"/>
  <c r="E47" i="8"/>
  <c r="E107" i="8" s="1"/>
  <c r="J48" i="8"/>
  <c r="J78" i="8" s="1"/>
  <c r="J138" i="8" s="1"/>
  <c r="Y92" i="8"/>
  <c r="Y44" i="8"/>
  <c r="Y62" i="8"/>
  <c r="T63" i="8"/>
  <c r="T123" i="8" s="1"/>
  <c r="T93" i="8"/>
  <c r="T45" i="8"/>
  <c r="L75" i="8"/>
  <c r="L135" i="8" s="1"/>
  <c r="L105" i="8"/>
  <c r="J45" i="8"/>
  <c r="J158" i="8"/>
  <c r="Z33" i="8"/>
  <c r="J63" i="8"/>
  <c r="J123" i="8" s="1"/>
  <c r="J93" i="8"/>
  <c r="W48" i="8"/>
  <c r="W66" i="8"/>
  <c r="W126" i="8" s="1"/>
  <c r="W96" i="8"/>
  <c r="C45" i="8"/>
  <c r="C158" i="8"/>
  <c r="O33" i="8"/>
  <c r="AB46" i="8"/>
  <c r="AB94" i="8"/>
  <c r="AC124" i="8"/>
  <c r="AD14" i="8"/>
  <c r="AE14" i="8" s="1"/>
  <c r="K153" i="8"/>
  <c r="K169" i="8" s="1"/>
  <c r="V62" i="8"/>
  <c r="V44" i="8"/>
  <c r="V92" i="8"/>
  <c r="N64" i="8"/>
  <c r="N124" i="8" s="1"/>
  <c r="N46" i="8"/>
  <c r="D45" i="8"/>
  <c r="T109" i="8"/>
  <c r="D83" i="8"/>
  <c r="D143" i="8" s="1"/>
  <c r="D113" i="8"/>
  <c r="K111" i="8"/>
  <c r="AD13" i="8"/>
  <c r="AE13" i="8" s="1"/>
  <c r="AE22" i="8"/>
  <c r="W44" i="8"/>
  <c r="W62" i="8"/>
  <c r="W92" i="8"/>
  <c r="G159" i="8"/>
  <c r="G64" i="8"/>
  <c r="G124" i="8" s="1"/>
  <c r="W34" i="8"/>
  <c r="AD34" i="8"/>
  <c r="I105" i="8"/>
  <c r="I75" i="8"/>
  <c r="I135" i="8" s="1"/>
  <c r="C80" i="8"/>
  <c r="C110" i="8"/>
  <c r="O50" i="8"/>
  <c r="O110" i="8" s="1"/>
  <c r="K110" i="8"/>
  <c r="K80" i="8"/>
  <c r="K140" i="8" s="1"/>
  <c r="L81" i="8"/>
  <c r="L141" i="8" s="1"/>
  <c r="L111" i="8"/>
  <c r="C112" i="8"/>
  <c r="C82" i="8"/>
  <c r="O52" i="8"/>
  <c r="O112" i="8" s="1"/>
  <c r="K112" i="8"/>
  <c r="K82" i="8"/>
  <c r="K142" i="8" s="1"/>
  <c r="E113" i="8"/>
  <c r="E83" i="8"/>
  <c r="E143" i="8" s="1"/>
  <c r="M113" i="8"/>
  <c r="M83" i="8"/>
  <c r="M123" i="8"/>
  <c r="T79" i="8"/>
  <c r="T139" i="8" s="1"/>
  <c r="U82" i="8"/>
  <c r="U142" i="8" s="1"/>
  <c r="H109" i="8"/>
  <c r="O21" i="8"/>
  <c r="O104" i="8" s="1"/>
  <c r="S23" i="8"/>
  <c r="O23" i="8"/>
  <c r="Z24" i="8"/>
  <c r="Z26" i="8" s="1"/>
  <c r="C157" i="8"/>
  <c r="C62" i="8"/>
  <c r="S32" i="8"/>
  <c r="C92" i="8"/>
  <c r="O32" i="8"/>
  <c r="K62" i="8"/>
  <c r="K92" i="8"/>
  <c r="K44" i="8"/>
  <c r="AA32" i="8"/>
  <c r="K157" i="8"/>
  <c r="H46" i="8"/>
  <c r="H159" i="8"/>
  <c r="X34" i="8"/>
  <c r="H64" i="8"/>
  <c r="H124" i="8" s="1"/>
  <c r="C125" i="8"/>
  <c r="F126" i="8"/>
  <c r="W79" i="8"/>
  <c r="W139" i="8" s="1"/>
  <c r="W109" i="8"/>
  <c r="L110" i="8"/>
  <c r="L80" i="8"/>
  <c r="L140" i="8" s="1"/>
  <c r="M111" i="8"/>
  <c r="M81" i="8"/>
  <c r="J125" i="8"/>
  <c r="V139" i="8"/>
  <c r="D110" i="8"/>
  <c r="I153" i="8"/>
  <c r="Y24" i="8"/>
  <c r="Y26" i="8" s="1"/>
  <c r="H77" i="8"/>
  <c r="H137" i="8" s="1"/>
  <c r="H107" i="8"/>
  <c r="AD82" i="8"/>
  <c r="AD142" i="8" s="1"/>
  <c r="AD112" i="8"/>
  <c r="K158" i="8"/>
  <c r="K45" i="8"/>
  <c r="K63" i="8"/>
  <c r="K123" i="8" s="1"/>
  <c r="K93" i="8"/>
  <c r="H160" i="8"/>
  <c r="X35" i="8"/>
  <c r="H65" i="8"/>
  <c r="H125" i="8" s="1"/>
  <c r="L158" i="8"/>
  <c r="L63" i="8"/>
  <c r="L123" i="8" s="1"/>
  <c r="L93" i="8"/>
  <c r="AC94" i="8"/>
  <c r="AC46" i="8"/>
  <c r="C111" i="8"/>
  <c r="O51" i="8"/>
  <c r="O111" i="8" s="1"/>
  <c r="C81" i="8"/>
  <c r="F123" i="8"/>
  <c r="J62" i="8"/>
  <c r="J157" i="8"/>
  <c r="J92" i="8"/>
  <c r="J44" i="8"/>
  <c r="Z32" i="8"/>
  <c r="AB33" i="8"/>
  <c r="X10" i="8"/>
  <c r="X15" i="8" s="1"/>
  <c r="W11" i="8"/>
  <c r="W15" i="8" s="1"/>
  <c r="AA24" i="8"/>
  <c r="AA26" i="8" s="1"/>
  <c r="D44" i="8"/>
  <c r="D157" i="8"/>
  <c r="D92" i="8"/>
  <c r="L44" i="8"/>
  <c r="AB32" i="8"/>
  <c r="L157" i="8"/>
  <c r="L62" i="8"/>
  <c r="G123" i="8"/>
  <c r="S33" i="8"/>
  <c r="Y34" i="8"/>
  <c r="I46" i="8"/>
  <c r="I159" i="8"/>
  <c r="I64" i="8"/>
  <c r="I124" i="8" s="1"/>
  <c r="AA47" i="8"/>
  <c r="G161" i="8"/>
  <c r="G48" i="8"/>
  <c r="G66" i="8"/>
  <c r="G126" i="8" s="1"/>
  <c r="O36" i="8"/>
  <c r="C37" i="8"/>
  <c r="T44" i="8"/>
  <c r="D79" i="8"/>
  <c r="D139" i="8" s="1"/>
  <c r="D109" i="8"/>
  <c r="L79" i="8"/>
  <c r="L139" i="8" s="1"/>
  <c r="L109" i="8"/>
  <c r="X79" i="8"/>
  <c r="M110" i="8"/>
  <c r="M80" i="8"/>
  <c r="E110" i="8"/>
  <c r="AA46" i="8"/>
  <c r="AA64" i="8"/>
  <c r="AA124" i="8" s="1"/>
  <c r="AA94" i="8"/>
  <c r="E122" i="8"/>
  <c r="O12" i="8"/>
  <c r="C124" i="8"/>
  <c r="O22" i="8"/>
  <c r="I157" i="8"/>
  <c r="I92" i="8"/>
  <c r="I62" i="8"/>
  <c r="I44" i="8"/>
  <c r="F64" i="8"/>
  <c r="F124" i="8" s="1"/>
  <c r="F159" i="8"/>
  <c r="V34" i="8"/>
  <c r="L113" i="8"/>
  <c r="L83" i="8"/>
  <c r="L143" i="8" s="1"/>
  <c r="AE10" i="8"/>
  <c r="O24" i="8"/>
  <c r="AB24" i="8"/>
  <c r="AB26" i="8" s="1"/>
  <c r="O25" i="8"/>
  <c r="O109" i="8" s="1"/>
  <c r="E157" i="8"/>
  <c r="E44" i="8"/>
  <c r="E92" i="8"/>
  <c r="M44" i="8"/>
  <c r="M62" i="8"/>
  <c r="AC32" i="8"/>
  <c r="H158" i="8"/>
  <c r="H63" i="8"/>
  <c r="H123" i="8" s="1"/>
  <c r="H93" i="8"/>
  <c r="H45" i="8"/>
  <c r="X33" i="8"/>
  <c r="J159" i="8"/>
  <c r="J64" i="8"/>
  <c r="J124" i="8" s="1"/>
  <c r="H161" i="8"/>
  <c r="H48" i="8"/>
  <c r="X36" i="8"/>
  <c r="N105" i="8"/>
  <c r="N75" i="8"/>
  <c r="F46" i="8"/>
  <c r="H74" i="8"/>
  <c r="G139" i="8"/>
  <c r="W35" i="8"/>
  <c r="G47" i="8"/>
  <c r="G160" i="8"/>
  <c r="G65" i="8"/>
  <c r="G125" i="8" s="1"/>
  <c r="J76" i="8"/>
  <c r="J136" i="8" s="1"/>
  <c r="J106" i="8"/>
  <c r="E123" i="8"/>
  <c r="D158" i="8"/>
  <c r="D63" i="8"/>
  <c r="D123" i="8" s="1"/>
  <c r="AA33" i="8"/>
  <c r="I160" i="8"/>
  <c r="I65" i="8"/>
  <c r="I125" i="8" s="1"/>
  <c r="Y35" i="8"/>
  <c r="I47" i="8"/>
  <c r="I79" i="8"/>
  <c r="I139" i="8" s="1"/>
  <c r="I109" i="8"/>
  <c r="J112" i="8"/>
  <c r="J82" i="8"/>
  <c r="J142" i="8" s="1"/>
  <c r="O10" i="8"/>
  <c r="H153" i="8"/>
  <c r="X24" i="8"/>
  <c r="S24" i="8"/>
  <c r="F157" i="8"/>
  <c r="F92" i="8"/>
  <c r="N62" i="8"/>
  <c r="N44" i="8"/>
  <c r="AD32" i="8"/>
  <c r="I158" i="8"/>
  <c r="I63" i="8"/>
  <c r="I123" i="8" s="1"/>
  <c r="Y33" i="8"/>
  <c r="Z34" i="8"/>
  <c r="F47" i="8"/>
  <c r="F160" i="8"/>
  <c r="F65" i="8"/>
  <c r="F125" i="8" s="1"/>
  <c r="V35" i="8"/>
  <c r="N47" i="8"/>
  <c r="I161" i="8"/>
  <c r="I48" i="8"/>
  <c r="Y36" i="8"/>
  <c r="C104" i="8"/>
  <c r="C74" i="8"/>
  <c r="G46" i="8"/>
  <c r="Z139" i="8"/>
  <c r="D62" i="8"/>
  <c r="T64" i="8"/>
  <c r="T76" i="8"/>
  <c r="T136" i="8" s="1"/>
  <c r="C93" i="8"/>
  <c r="T94" i="8"/>
  <c r="Y139" i="8"/>
  <c r="G157" i="8"/>
  <c r="G92" i="8"/>
  <c r="E158" i="8"/>
  <c r="E93" i="8"/>
  <c r="M93" i="8"/>
  <c r="C159" i="8"/>
  <c r="C94" i="8"/>
  <c r="K159" i="8"/>
  <c r="J160" i="8"/>
  <c r="C175" i="8"/>
  <c r="E45" i="8"/>
  <c r="K46" i="8"/>
  <c r="E109" i="8"/>
  <c r="E79" i="8"/>
  <c r="E139" i="8" s="1"/>
  <c r="M109" i="8"/>
  <c r="M79" i="8"/>
  <c r="N110" i="8"/>
  <c r="N80" i="8"/>
  <c r="Y82" i="8"/>
  <c r="Y142" i="8" s="1"/>
  <c r="Y112" i="8"/>
  <c r="AA82" i="8"/>
  <c r="AA142" i="8" s="1"/>
  <c r="U110" i="8"/>
  <c r="H157" i="8"/>
  <c r="H92" i="8"/>
  <c r="H62" i="8"/>
  <c r="F158" i="8"/>
  <c r="F93" i="8"/>
  <c r="N93" i="8"/>
  <c r="N63" i="8"/>
  <c r="N123" i="8" s="1"/>
  <c r="D159" i="8"/>
  <c r="L159" i="8"/>
  <c r="C160" i="8"/>
  <c r="K160" i="8"/>
  <c r="K47" i="8"/>
  <c r="D48" i="8"/>
  <c r="D161" i="8"/>
  <c r="L48" i="8"/>
  <c r="L161" i="8"/>
  <c r="L66" i="8"/>
  <c r="L126" i="8" s="1"/>
  <c r="F45" i="8"/>
  <c r="L46" i="8"/>
  <c r="F109" i="8"/>
  <c r="F79" i="8"/>
  <c r="F139" i="8" s="1"/>
  <c r="N109" i="8"/>
  <c r="Z109" i="8"/>
  <c r="S111" i="8"/>
  <c r="F82" i="8"/>
  <c r="F142" i="8" s="1"/>
  <c r="F112" i="8"/>
  <c r="N82" i="8"/>
  <c r="N112" i="8"/>
  <c r="Z112" i="8"/>
  <c r="Z82" i="8"/>
  <c r="Z142" i="8" s="1"/>
  <c r="J139" i="8"/>
  <c r="T110" i="8"/>
  <c r="T80" i="8"/>
  <c r="T140" i="8" s="1"/>
  <c r="G158" i="8"/>
  <c r="G93" i="8"/>
  <c r="E159" i="8"/>
  <c r="L125" i="8"/>
  <c r="E161" i="8"/>
  <c r="U36" i="8"/>
  <c r="E48" i="8"/>
  <c r="AC36" i="8"/>
  <c r="M48" i="8"/>
  <c r="G45" i="8"/>
  <c r="M46" i="8"/>
  <c r="AA109" i="8"/>
  <c r="H81" i="8"/>
  <c r="H141" i="8" s="1"/>
  <c r="H111" i="8"/>
  <c r="T111" i="8"/>
  <c r="T81" i="8"/>
  <c r="T141" i="8" s="1"/>
  <c r="AB111" i="8"/>
  <c r="AB81" i="8"/>
  <c r="AB141" i="8" s="1"/>
  <c r="U109" i="8"/>
  <c r="U79" i="8"/>
  <c r="U139" i="8" s="1"/>
  <c r="C169" i="8"/>
  <c r="F161" i="8"/>
  <c r="V36" i="8"/>
  <c r="AD36" i="8"/>
  <c r="S109" i="8"/>
  <c r="S79" i="8"/>
  <c r="AE49" i="8"/>
  <c r="AB109" i="8"/>
  <c r="I81" i="8"/>
  <c r="I141" i="8" s="1"/>
  <c r="I111" i="8"/>
  <c r="AC111" i="8"/>
  <c r="AC81" i="8"/>
  <c r="AC141" i="8" s="1"/>
  <c r="N79" i="8"/>
  <c r="S82" i="8"/>
  <c r="AD110" i="8"/>
  <c r="AA111" i="8"/>
  <c r="J80" i="8"/>
  <c r="J140" i="8" s="1"/>
  <c r="J110" i="8"/>
  <c r="V80" i="8"/>
  <c r="V140" i="8" s="1"/>
  <c r="T52" i="8"/>
  <c r="AB52" i="8"/>
  <c r="H83" i="8"/>
  <c r="H143" i="8" s="1"/>
  <c r="AB110" i="8"/>
  <c r="AB80" i="8"/>
  <c r="AB140" i="8" s="1"/>
  <c r="AC109" i="8"/>
  <c r="AC79" i="8"/>
  <c r="AC139" i="8" s="1"/>
  <c r="Y83" i="8"/>
  <c r="C109" i="8"/>
  <c r="K109" i="8"/>
  <c r="V109" i="8"/>
  <c r="AD109" i="8"/>
  <c r="E65" i="8"/>
  <c r="E125" i="8" s="1"/>
  <c r="C66" i="8"/>
  <c r="K66" i="8"/>
  <c r="K126" i="8" s="1"/>
  <c r="E168" i="8"/>
  <c r="J175" i="8"/>
  <c r="J109" i="8"/>
  <c r="D65" i="8"/>
  <c r="J66" i="8"/>
  <c r="J126" i="8" s="1"/>
  <c r="Y80" i="8" l="1"/>
  <c r="Y140" i="8" s="1"/>
  <c r="S81" i="8"/>
  <c r="AE81" i="8" s="1"/>
  <c r="AE141" i="8" s="1"/>
  <c r="Y109" i="8"/>
  <c r="V81" i="8"/>
  <c r="V141" i="8" s="1"/>
  <c r="V111" i="8"/>
  <c r="AC110" i="8"/>
  <c r="AD81" i="8"/>
  <c r="AD141" i="8" s="1"/>
  <c r="Y81" i="8"/>
  <c r="Y141" i="8" s="1"/>
  <c r="AC82" i="8"/>
  <c r="AC142" i="8" s="1"/>
  <c r="V82" i="8"/>
  <c r="V142" i="8" s="1"/>
  <c r="W80" i="8"/>
  <c r="W140" i="8" s="1"/>
  <c r="AD15" i="8"/>
  <c r="O96" i="8"/>
  <c r="O26" i="8"/>
  <c r="O95" i="8"/>
  <c r="S140" i="8"/>
  <c r="AE80" i="8"/>
  <c r="AE140" i="8" s="1"/>
  <c r="X80" i="8"/>
  <c r="X140" i="8" s="1"/>
  <c r="C143" i="8"/>
  <c r="O83" i="8"/>
  <c r="O143" i="8" s="1"/>
  <c r="W112" i="8"/>
  <c r="W82" i="8"/>
  <c r="W142" i="8" s="1"/>
  <c r="X81" i="8"/>
  <c r="X141" i="8" s="1"/>
  <c r="C76" i="8"/>
  <c r="O76" i="8" s="1"/>
  <c r="O136" i="8" s="1"/>
  <c r="W111" i="8"/>
  <c r="W81" i="8"/>
  <c r="W141" i="8" s="1"/>
  <c r="AE48" i="8"/>
  <c r="J108" i="8"/>
  <c r="C138" i="8"/>
  <c r="S46" i="8"/>
  <c r="S76" i="8" s="1"/>
  <c r="N78" i="8"/>
  <c r="U95" i="8"/>
  <c r="K175" i="8"/>
  <c r="U93" i="8"/>
  <c r="U44" i="8"/>
  <c r="U104" i="8" s="1"/>
  <c r="O46" i="8"/>
  <c r="O106" i="8" s="1"/>
  <c r="M107" i="8"/>
  <c r="AD95" i="8"/>
  <c r="AC93" i="8"/>
  <c r="D106" i="8"/>
  <c r="K108" i="8"/>
  <c r="T66" i="8"/>
  <c r="T126" i="8" s="1"/>
  <c r="T48" i="8"/>
  <c r="T108" i="8" s="1"/>
  <c r="O139" i="8"/>
  <c r="S66" i="8"/>
  <c r="S126" i="8" s="1"/>
  <c r="G104" i="8"/>
  <c r="F104" i="8"/>
  <c r="S96" i="8"/>
  <c r="O77" i="8"/>
  <c r="O137" i="8" s="1"/>
  <c r="AC63" i="8"/>
  <c r="AC123" i="8" s="1"/>
  <c r="L174" i="8"/>
  <c r="T65" i="8"/>
  <c r="T125" i="8" s="1"/>
  <c r="AE47" i="8"/>
  <c r="AE21" i="8"/>
  <c r="X122" i="8"/>
  <c r="T95" i="8"/>
  <c r="AE25" i="8"/>
  <c r="AE109" i="8" s="1"/>
  <c r="U94" i="8"/>
  <c r="AA48" i="8"/>
  <c r="AA78" i="8" s="1"/>
  <c r="AA138" i="8" s="1"/>
  <c r="J107" i="8"/>
  <c r="U64" i="8"/>
  <c r="U124" i="8" s="1"/>
  <c r="X139" i="8"/>
  <c r="C107" i="8"/>
  <c r="E77" i="8"/>
  <c r="E137" i="8" s="1"/>
  <c r="X26" i="8"/>
  <c r="AA125" i="8"/>
  <c r="M105" i="8"/>
  <c r="M97" i="8"/>
  <c r="U62" i="8"/>
  <c r="U122" i="8" s="1"/>
  <c r="W93" i="8"/>
  <c r="L77" i="8"/>
  <c r="L137" i="8" s="1"/>
  <c r="AD63" i="8"/>
  <c r="AD123" i="8" s="1"/>
  <c r="L97" i="8"/>
  <c r="X92" i="8"/>
  <c r="W45" i="8"/>
  <c r="W75" i="8" s="1"/>
  <c r="W135" i="8" s="1"/>
  <c r="T26" i="8"/>
  <c r="O47" i="8"/>
  <c r="O107" i="8" s="1"/>
  <c r="X44" i="8"/>
  <c r="X74" i="8" s="1"/>
  <c r="U45" i="8"/>
  <c r="U105" i="8" s="1"/>
  <c r="C108" i="8"/>
  <c r="O48" i="8"/>
  <c r="O108" i="8" s="1"/>
  <c r="O94" i="8"/>
  <c r="Z48" i="8"/>
  <c r="Z108" i="8" s="1"/>
  <c r="Z96" i="8"/>
  <c r="T92" i="8"/>
  <c r="AE15" i="8"/>
  <c r="G67" i="8"/>
  <c r="G127" i="8" s="1"/>
  <c r="S26" i="8"/>
  <c r="AC65" i="8"/>
  <c r="AC125" i="8" s="1"/>
  <c r="U106" i="8"/>
  <c r="D107" i="8"/>
  <c r="U37" i="8"/>
  <c r="U97" i="8" s="1"/>
  <c r="AD93" i="8"/>
  <c r="V93" i="8"/>
  <c r="AD47" i="8"/>
  <c r="AD77" i="8" s="1"/>
  <c r="AD137" i="8" s="1"/>
  <c r="T122" i="8"/>
  <c r="AE24" i="8"/>
  <c r="M115" i="8"/>
  <c r="Z95" i="8"/>
  <c r="AE36" i="8"/>
  <c r="AC95" i="8"/>
  <c r="S124" i="8"/>
  <c r="V45" i="8"/>
  <c r="V105" i="8" s="1"/>
  <c r="AB95" i="8"/>
  <c r="T107" i="8"/>
  <c r="AB47" i="8"/>
  <c r="AB65" i="8"/>
  <c r="AB125" i="8" s="1"/>
  <c r="AA96" i="8"/>
  <c r="S65" i="8"/>
  <c r="S125" i="8" s="1"/>
  <c r="Z47" i="8"/>
  <c r="Z65" i="8"/>
  <c r="Z125" i="8" s="1"/>
  <c r="AB96" i="8"/>
  <c r="AB48" i="8"/>
  <c r="O93" i="8"/>
  <c r="E106" i="8"/>
  <c r="E76" i="8"/>
  <c r="E136" i="8" s="1"/>
  <c r="F78" i="8"/>
  <c r="F138" i="8" s="1"/>
  <c r="F108" i="8"/>
  <c r="Y37" i="8"/>
  <c r="Y97" i="8" s="1"/>
  <c r="T37" i="8"/>
  <c r="U65" i="8"/>
  <c r="U125" i="8" s="1"/>
  <c r="U47" i="8"/>
  <c r="I169" i="8"/>
  <c r="I175" i="8"/>
  <c r="S108" i="8"/>
  <c r="H108" i="8"/>
  <c r="H78" i="8"/>
  <c r="H138" i="8" s="1"/>
  <c r="AA106" i="8"/>
  <c r="AA76" i="8"/>
  <c r="AA136" i="8" s="1"/>
  <c r="G108" i="8"/>
  <c r="G78" i="8"/>
  <c r="G138" i="8" s="1"/>
  <c r="AB92" i="8"/>
  <c r="AB37" i="8"/>
  <c r="AB62" i="8"/>
  <c r="AB44" i="8"/>
  <c r="AD96" i="8"/>
  <c r="AD66" i="8"/>
  <c r="AD126" i="8" s="1"/>
  <c r="AD48" i="8"/>
  <c r="E173" i="8"/>
  <c r="E167" i="8"/>
  <c r="D67" i="8"/>
  <c r="D127" i="8" s="1"/>
  <c r="D122" i="8"/>
  <c r="N74" i="8"/>
  <c r="N85" i="8" s="1"/>
  <c r="N104" i="8"/>
  <c r="Y47" i="8"/>
  <c r="Y95" i="8"/>
  <c r="Y65" i="8"/>
  <c r="Y125" i="8" s="1"/>
  <c r="W65" i="8"/>
  <c r="W125" i="8" s="1"/>
  <c r="W95" i="8"/>
  <c r="W47" i="8"/>
  <c r="AA37" i="8"/>
  <c r="AA92" i="8"/>
  <c r="AA44" i="8"/>
  <c r="AA62" i="8"/>
  <c r="K76" i="8"/>
  <c r="K136" i="8" s="1"/>
  <c r="K106" i="8"/>
  <c r="Z64" i="8"/>
  <c r="Z124" i="8" s="1"/>
  <c r="Z94" i="8"/>
  <c r="Z46" i="8"/>
  <c r="E55" i="8"/>
  <c r="E115" i="8" s="1"/>
  <c r="E97" i="8"/>
  <c r="V94" i="8"/>
  <c r="V64" i="8"/>
  <c r="V124" i="8" s="1"/>
  <c r="V46" i="8"/>
  <c r="Z92" i="8"/>
  <c r="Z44" i="8"/>
  <c r="Z62" i="8"/>
  <c r="Z37" i="8"/>
  <c r="K104" i="8"/>
  <c r="K74" i="8"/>
  <c r="W122" i="8"/>
  <c r="V37" i="8"/>
  <c r="V97" i="8" s="1"/>
  <c r="G166" i="8"/>
  <c r="G172" i="8"/>
  <c r="F97" i="8"/>
  <c r="F55" i="8"/>
  <c r="F115" i="8" s="1"/>
  <c r="AA77" i="8"/>
  <c r="AA137" i="8" s="1"/>
  <c r="AA107" i="8"/>
  <c r="AD105" i="8"/>
  <c r="AD75" i="8"/>
  <c r="AD135" i="8" s="1"/>
  <c r="D171" i="8"/>
  <c r="D165" i="8"/>
  <c r="J104" i="8"/>
  <c r="J74" i="8"/>
  <c r="L166" i="8"/>
  <c r="L172" i="8"/>
  <c r="H106" i="8"/>
  <c r="H76" i="8"/>
  <c r="H136" i="8" s="1"/>
  <c r="AD94" i="8"/>
  <c r="AD46" i="8"/>
  <c r="AD64" i="8"/>
  <c r="AD124" i="8" s="1"/>
  <c r="W104" i="8"/>
  <c r="W74" i="8"/>
  <c r="D75" i="8"/>
  <c r="D135" i="8" s="1"/>
  <c r="D105" i="8"/>
  <c r="V122" i="8"/>
  <c r="Z93" i="8"/>
  <c r="Z63" i="8"/>
  <c r="Z123" i="8" s="1"/>
  <c r="Z45" i="8"/>
  <c r="S139" i="8"/>
  <c r="AE79" i="8"/>
  <c r="G105" i="8"/>
  <c r="G75" i="8"/>
  <c r="G135" i="8" s="1"/>
  <c r="D108" i="8"/>
  <c r="D78" i="8"/>
  <c r="D138" i="8" s="1"/>
  <c r="H97" i="8"/>
  <c r="H55" i="8"/>
  <c r="H115" i="8" s="1"/>
  <c r="O15" i="8"/>
  <c r="I168" i="8"/>
  <c r="I174" i="8"/>
  <c r="S95" i="8"/>
  <c r="D55" i="8"/>
  <c r="D115" i="8" s="1"/>
  <c r="D97" i="8"/>
  <c r="E104" i="8"/>
  <c r="E74" i="8"/>
  <c r="F173" i="8"/>
  <c r="F167" i="8"/>
  <c r="O64" i="8"/>
  <c r="O124" i="8" s="1"/>
  <c r="E67" i="8"/>
  <c r="E127" i="8" s="1"/>
  <c r="T104" i="8"/>
  <c r="T74" i="8"/>
  <c r="T55" i="8"/>
  <c r="AA95" i="8"/>
  <c r="S63" i="8"/>
  <c r="S93" i="8"/>
  <c r="S45" i="8"/>
  <c r="AE33" i="8"/>
  <c r="AE93" i="8" s="1"/>
  <c r="D104" i="8"/>
  <c r="D74" i="8"/>
  <c r="J97" i="8"/>
  <c r="J55" i="8"/>
  <c r="J115" i="8" s="1"/>
  <c r="K105" i="8"/>
  <c r="K75" i="8"/>
  <c r="K135" i="8" s="1"/>
  <c r="F134" i="8"/>
  <c r="F85" i="8"/>
  <c r="F145" i="8" s="1"/>
  <c r="K122" i="8"/>
  <c r="K67" i="8"/>
  <c r="K127" i="8" s="1"/>
  <c r="W94" i="8"/>
  <c r="W64" i="8"/>
  <c r="W124" i="8" s="1"/>
  <c r="W46" i="8"/>
  <c r="J172" i="8"/>
  <c r="J166" i="8"/>
  <c r="Y122" i="8"/>
  <c r="L175" i="8"/>
  <c r="L169" i="8"/>
  <c r="G165" i="8"/>
  <c r="G171" i="8"/>
  <c r="F174" i="8"/>
  <c r="F168" i="8"/>
  <c r="I77" i="8"/>
  <c r="I137" i="8" s="1"/>
  <c r="I107" i="8"/>
  <c r="F106" i="8"/>
  <c r="F76" i="8"/>
  <c r="F136" i="8" s="1"/>
  <c r="I106" i="8"/>
  <c r="I76" i="8"/>
  <c r="I136" i="8" s="1"/>
  <c r="K171" i="8"/>
  <c r="K165" i="8"/>
  <c r="T112" i="8"/>
  <c r="T82" i="8"/>
  <c r="T142" i="8" s="1"/>
  <c r="AC66" i="8"/>
  <c r="AC126" i="8" s="1"/>
  <c r="AC96" i="8"/>
  <c r="AC48" i="8"/>
  <c r="L108" i="8"/>
  <c r="L78" i="8"/>
  <c r="L138" i="8" s="1"/>
  <c r="K97" i="8"/>
  <c r="K55" i="8"/>
  <c r="K115" i="8" s="1"/>
  <c r="M104" i="8"/>
  <c r="M74" i="8"/>
  <c r="M85" i="8" s="1"/>
  <c r="Y64" i="8"/>
  <c r="Y124" i="8" s="1"/>
  <c r="Y94" i="8"/>
  <c r="Y46" i="8"/>
  <c r="AB63" i="8"/>
  <c r="AB123" i="8" s="1"/>
  <c r="AB45" i="8"/>
  <c r="AB93" i="8"/>
  <c r="X94" i="8"/>
  <c r="X64" i="8"/>
  <c r="X124" i="8" s="1"/>
  <c r="X46" i="8"/>
  <c r="C166" i="8"/>
  <c r="C172" i="8"/>
  <c r="T105" i="8"/>
  <c r="T75" i="8"/>
  <c r="T135" i="8" s="1"/>
  <c r="H67" i="8"/>
  <c r="H127" i="8" s="1"/>
  <c r="H122" i="8"/>
  <c r="X93" i="8"/>
  <c r="X63" i="8"/>
  <c r="X45" i="8"/>
  <c r="X37" i="8"/>
  <c r="I171" i="8"/>
  <c r="I165" i="8"/>
  <c r="O63" i="8"/>
  <c r="O123" i="8" s="1"/>
  <c r="L167" i="8"/>
  <c r="L173" i="8"/>
  <c r="H75" i="8"/>
  <c r="H135" i="8" s="1"/>
  <c r="H105" i="8"/>
  <c r="F169" i="8"/>
  <c r="F175" i="8"/>
  <c r="G97" i="8"/>
  <c r="G55" i="8"/>
  <c r="G115" i="8" s="1"/>
  <c r="E169" i="8"/>
  <c r="E175" i="8"/>
  <c r="L106" i="8"/>
  <c r="L76" i="8"/>
  <c r="L136" i="8" s="1"/>
  <c r="K107" i="8"/>
  <c r="K77" i="8"/>
  <c r="K137" i="8" s="1"/>
  <c r="D167" i="8"/>
  <c r="D173" i="8"/>
  <c r="H171" i="8"/>
  <c r="H165" i="8"/>
  <c r="Y66" i="8"/>
  <c r="Y126" i="8" s="1"/>
  <c r="Y48" i="8"/>
  <c r="Y96" i="8"/>
  <c r="N107" i="8"/>
  <c r="N77" i="8"/>
  <c r="Y93" i="8"/>
  <c r="Y63" i="8"/>
  <c r="Y123" i="8" s="1"/>
  <c r="Y45" i="8"/>
  <c r="F165" i="8"/>
  <c r="F171" i="8"/>
  <c r="AA63" i="8"/>
  <c r="AA123" i="8" s="1"/>
  <c r="AA93" i="8"/>
  <c r="AA45" i="8"/>
  <c r="L115" i="8"/>
  <c r="E165" i="8"/>
  <c r="E171" i="8"/>
  <c r="C97" i="8"/>
  <c r="C55" i="8"/>
  <c r="O37" i="8"/>
  <c r="O138" i="8"/>
  <c r="F67" i="8"/>
  <c r="F127" i="8" s="1"/>
  <c r="K166" i="8"/>
  <c r="K172" i="8"/>
  <c r="AE34" i="8"/>
  <c r="AC105" i="8"/>
  <c r="AC75" i="8"/>
  <c r="AC135" i="8" s="1"/>
  <c r="O92" i="8"/>
  <c r="S94" i="8"/>
  <c r="AE23" i="8"/>
  <c r="C142" i="8"/>
  <c r="O82" i="8"/>
  <c r="O142" i="8" s="1"/>
  <c r="N76" i="8"/>
  <c r="N106" i="8"/>
  <c r="AB106" i="8"/>
  <c r="AB76" i="8"/>
  <c r="AB136" i="8" s="1"/>
  <c r="J105" i="8"/>
  <c r="J75" i="8"/>
  <c r="J135" i="8" s="1"/>
  <c r="S107" i="8"/>
  <c r="Y74" i="8"/>
  <c r="Y104" i="8"/>
  <c r="C126" i="8"/>
  <c r="O66" i="8"/>
  <c r="O126" i="8" s="1"/>
  <c r="G107" i="8"/>
  <c r="G77" i="8"/>
  <c r="G137" i="8" s="1"/>
  <c r="M122" i="8"/>
  <c r="M67" i="8"/>
  <c r="M127" i="8" s="1"/>
  <c r="I97" i="8"/>
  <c r="I55" i="8"/>
  <c r="I115" i="8" s="1"/>
  <c r="X95" i="8"/>
  <c r="X65" i="8"/>
  <c r="X125" i="8" s="1"/>
  <c r="X47" i="8"/>
  <c r="C122" i="8"/>
  <c r="C67" i="8"/>
  <c r="O62" i="8"/>
  <c r="O122" i="8" s="1"/>
  <c r="M76" i="8"/>
  <c r="M106" i="8"/>
  <c r="C168" i="8"/>
  <c r="C174" i="8"/>
  <c r="K167" i="8"/>
  <c r="K173" i="8"/>
  <c r="F107" i="8"/>
  <c r="F77" i="8"/>
  <c r="F137" i="8" s="1"/>
  <c r="C171" i="8"/>
  <c r="C165" i="8"/>
  <c r="V104" i="8"/>
  <c r="V74" i="8"/>
  <c r="V55" i="8"/>
  <c r="V115" i="8" s="1"/>
  <c r="N122" i="8"/>
  <c r="N67" i="8"/>
  <c r="N127" i="8" s="1"/>
  <c r="H169" i="8"/>
  <c r="H175" i="8"/>
  <c r="G169" i="8"/>
  <c r="G175" i="8"/>
  <c r="C141" i="8"/>
  <c r="O81" i="8"/>
  <c r="O141" i="8" s="1"/>
  <c r="S138" i="8"/>
  <c r="D175" i="8"/>
  <c r="D169" i="8"/>
  <c r="E75" i="8"/>
  <c r="E135" i="8" s="1"/>
  <c r="E105" i="8"/>
  <c r="F105" i="8"/>
  <c r="F75" i="8"/>
  <c r="F135" i="8" s="1"/>
  <c r="E166" i="8"/>
  <c r="E172" i="8"/>
  <c r="G106" i="8"/>
  <c r="G76" i="8"/>
  <c r="G136" i="8" s="1"/>
  <c r="I108" i="8"/>
  <c r="I78" i="8"/>
  <c r="I138" i="8" s="1"/>
  <c r="V95" i="8"/>
  <c r="V65" i="8"/>
  <c r="V125" i="8" s="1"/>
  <c r="V47" i="8"/>
  <c r="AE35" i="8"/>
  <c r="H172" i="8"/>
  <c r="H166" i="8"/>
  <c r="I104" i="8"/>
  <c r="I74" i="8"/>
  <c r="G134" i="8"/>
  <c r="G85" i="8"/>
  <c r="G145" i="8" s="1"/>
  <c r="L122" i="8"/>
  <c r="L67" i="8"/>
  <c r="L127" i="8" s="1"/>
  <c r="J171" i="8"/>
  <c r="J165" i="8"/>
  <c r="S137" i="8"/>
  <c r="AE77" i="8"/>
  <c r="D125" i="8"/>
  <c r="O65" i="8"/>
  <c r="O125" i="8" s="1"/>
  <c r="AB112" i="8"/>
  <c r="AB82" i="8"/>
  <c r="AB142" i="8" s="1"/>
  <c r="AD62" i="8"/>
  <c r="AD92" i="8"/>
  <c r="AD37" i="8"/>
  <c r="AD44" i="8"/>
  <c r="S142" i="8"/>
  <c r="AE82" i="8"/>
  <c r="AE142" i="8" s="1"/>
  <c r="F166" i="8"/>
  <c r="F172" i="8"/>
  <c r="AC107" i="8"/>
  <c r="AC77" i="8"/>
  <c r="AC137" i="8" s="1"/>
  <c r="J167" i="8"/>
  <c r="J173" i="8"/>
  <c r="N97" i="8"/>
  <c r="N55" i="8"/>
  <c r="N115" i="8" s="1"/>
  <c r="L104" i="8"/>
  <c r="L74" i="8"/>
  <c r="H168" i="8"/>
  <c r="H174" i="8"/>
  <c r="W37" i="8"/>
  <c r="E108" i="8"/>
  <c r="E78" i="8"/>
  <c r="E138" i="8" s="1"/>
  <c r="H173" i="8"/>
  <c r="H167" i="8"/>
  <c r="C105" i="8"/>
  <c r="O45" i="8"/>
  <c r="O105" i="8" s="1"/>
  <c r="C75" i="8"/>
  <c r="V66" i="8"/>
  <c r="V126" i="8" s="1"/>
  <c r="V96" i="8"/>
  <c r="V48" i="8"/>
  <c r="U66" i="8"/>
  <c r="U126" i="8" s="1"/>
  <c r="U96" i="8"/>
  <c r="U48" i="8"/>
  <c r="C167" i="8"/>
  <c r="C173" i="8"/>
  <c r="M108" i="8"/>
  <c r="M78" i="8"/>
  <c r="K168" i="8"/>
  <c r="K174" i="8"/>
  <c r="J174" i="8"/>
  <c r="J168" i="8"/>
  <c r="T124" i="8"/>
  <c r="C134" i="8"/>
  <c r="C85" i="8"/>
  <c r="O74" i="8"/>
  <c r="O134" i="8" s="1"/>
  <c r="I172" i="8"/>
  <c r="I166" i="8"/>
  <c r="D166" i="8"/>
  <c r="D172" i="8"/>
  <c r="G168" i="8"/>
  <c r="G174" i="8"/>
  <c r="H134" i="8"/>
  <c r="H85" i="8"/>
  <c r="H145" i="8" s="1"/>
  <c r="X48" i="8"/>
  <c r="X96" i="8"/>
  <c r="X66" i="8"/>
  <c r="X126" i="8" s="1"/>
  <c r="AC62" i="8"/>
  <c r="AC92" i="8"/>
  <c r="AC37" i="8"/>
  <c r="AC44" i="8"/>
  <c r="I122" i="8"/>
  <c r="I67" i="8"/>
  <c r="I127" i="8" s="1"/>
  <c r="I167" i="8"/>
  <c r="I173" i="8"/>
  <c r="L171" i="8"/>
  <c r="L165" i="8"/>
  <c r="J122" i="8"/>
  <c r="J67" i="8"/>
  <c r="J127" i="8" s="1"/>
  <c r="AC76" i="8"/>
  <c r="AC136" i="8" s="1"/>
  <c r="AC106" i="8"/>
  <c r="S37" i="8"/>
  <c r="S92" i="8"/>
  <c r="AE32" i="8"/>
  <c r="S62" i="8"/>
  <c r="S44" i="8"/>
  <c r="C140" i="8"/>
  <c r="O80" i="8"/>
  <c r="O140" i="8" s="1"/>
  <c r="G173" i="8"/>
  <c r="G167" i="8"/>
  <c r="W108" i="8"/>
  <c r="W78" i="8"/>
  <c r="W138" i="8" s="1"/>
  <c r="S141" i="8" l="1"/>
  <c r="C136" i="8"/>
  <c r="AE108" i="8"/>
  <c r="AE46" i="8"/>
  <c r="AE106" i="8" s="1"/>
  <c r="S106" i="8"/>
  <c r="V75" i="8"/>
  <c r="V135" i="8" s="1"/>
  <c r="AA108" i="8"/>
  <c r="AE107" i="8"/>
  <c r="U55" i="8"/>
  <c r="U115" i="8" s="1"/>
  <c r="U74" i="8"/>
  <c r="U134" i="8" s="1"/>
  <c r="T78" i="8"/>
  <c r="T138" i="8" s="1"/>
  <c r="AD107" i="8"/>
  <c r="AE92" i="8"/>
  <c r="W105" i="8"/>
  <c r="T67" i="8"/>
  <c r="T127" i="8" s="1"/>
  <c r="X104" i="8"/>
  <c r="Z78" i="8"/>
  <c r="Z138" i="8" s="1"/>
  <c r="T115" i="8"/>
  <c r="AE96" i="8"/>
  <c r="AE139" i="8"/>
  <c r="T97" i="8"/>
  <c r="AE138" i="8"/>
  <c r="AE26" i="8"/>
  <c r="AE95" i="8"/>
  <c r="U75" i="8"/>
  <c r="U135" i="8" s="1"/>
  <c r="Y55" i="8"/>
  <c r="Y115" i="8" s="1"/>
  <c r="O97" i="8"/>
  <c r="Z77" i="8"/>
  <c r="Z137" i="8" s="1"/>
  <c r="Z107" i="8"/>
  <c r="AE66" i="8"/>
  <c r="AE126" i="8" s="1"/>
  <c r="AB108" i="8"/>
  <c r="AB78" i="8"/>
  <c r="AB138" i="8" s="1"/>
  <c r="U107" i="8"/>
  <c r="U77" i="8"/>
  <c r="U137" i="8" s="1"/>
  <c r="AB77" i="8"/>
  <c r="AB137" i="8" s="1"/>
  <c r="AB107" i="8"/>
  <c r="C135" i="8"/>
  <c r="O75" i="8"/>
  <c r="O135" i="8" s="1"/>
  <c r="AB122" i="8"/>
  <c r="AB67" i="8"/>
  <c r="AB127" i="8" s="1"/>
  <c r="W55" i="8"/>
  <c r="W115" i="8" s="1"/>
  <c r="W97" i="8"/>
  <c r="X105" i="8"/>
  <c r="X75" i="8"/>
  <c r="X135" i="8" s="1"/>
  <c r="T134" i="8"/>
  <c r="T85" i="8"/>
  <c r="T145" i="8" s="1"/>
  <c r="Z122" i="8"/>
  <c r="Z67" i="8"/>
  <c r="Z127" i="8" s="1"/>
  <c r="L85" i="8"/>
  <c r="L145" i="8" s="1"/>
  <c r="L134" i="8"/>
  <c r="AD122" i="8"/>
  <c r="AD67" i="8"/>
  <c r="AD127" i="8" s="1"/>
  <c r="Y134" i="8"/>
  <c r="Y85" i="8"/>
  <c r="Y145" i="8" s="1"/>
  <c r="C115" i="8"/>
  <c r="O55" i="8"/>
  <c r="O115" i="8" s="1"/>
  <c r="AE65" i="8"/>
  <c r="AE125" i="8" s="1"/>
  <c r="W106" i="8"/>
  <c r="W76" i="8"/>
  <c r="W136" i="8" s="1"/>
  <c r="S105" i="8"/>
  <c r="AE45" i="8"/>
  <c r="AE105" i="8" s="1"/>
  <c r="S75" i="8"/>
  <c r="Z74" i="8"/>
  <c r="Z104" i="8"/>
  <c r="AA122" i="8"/>
  <c r="AA67" i="8"/>
  <c r="AA127" i="8" s="1"/>
  <c r="AD108" i="8"/>
  <c r="AD78" i="8"/>
  <c r="AD138" i="8" s="1"/>
  <c r="X107" i="8"/>
  <c r="X77" i="8"/>
  <c r="X137" i="8" s="1"/>
  <c r="Y78" i="8"/>
  <c r="Y138" i="8" s="1"/>
  <c r="Y108" i="8"/>
  <c r="X97" i="8"/>
  <c r="X55" i="8"/>
  <c r="X115" i="8" s="1"/>
  <c r="AD106" i="8"/>
  <c r="AD76" i="8"/>
  <c r="AD136" i="8" s="1"/>
  <c r="V106" i="8"/>
  <c r="V76" i="8"/>
  <c r="V136" i="8" s="1"/>
  <c r="AD104" i="8"/>
  <c r="AD74" i="8"/>
  <c r="Y76" i="8"/>
  <c r="Y136" i="8" s="1"/>
  <c r="Y106" i="8"/>
  <c r="S97" i="8"/>
  <c r="AE37" i="8"/>
  <c r="X123" i="8"/>
  <c r="X67" i="8"/>
  <c r="X127" i="8" s="1"/>
  <c r="X134" i="8"/>
  <c r="X85" i="8"/>
  <c r="X145" i="8" s="1"/>
  <c r="C145" i="8"/>
  <c r="O85" i="8"/>
  <c r="O145" i="8" s="1"/>
  <c r="X106" i="8"/>
  <c r="X76" i="8"/>
  <c r="X136" i="8" s="1"/>
  <c r="AE64" i="8"/>
  <c r="AE124" i="8" s="1"/>
  <c r="V108" i="8"/>
  <c r="V78" i="8"/>
  <c r="V138" i="8" s="1"/>
  <c r="S136" i="8"/>
  <c r="AE76" i="8"/>
  <c r="AE136" i="8" s="1"/>
  <c r="AE94" i="8"/>
  <c r="AA105" i="8"/>
  <c r="AA75" i="8"/>
  <c r="AA135" i="8" s="1"/>
  <c r="Y67" i="8"/>
  <c r="Y127" i="8" s="1"/>
  <c r="W134" i="8"/>
  <c r="W85" i="8"/>
  <c r="W145" i="8" s="1"/>
  <c r="Z76" i="8"/>
  <c r="Z136" i="8" s="1"/>
  <c r="Z106" i="8"/>
  <c r="AA74" i="8"/>
  <c r="AA104" i="8"/>
  <c r="Y107" i="8"/>
  <c r="Y77" i="8"/>
  <c r="Y137" i="8" s="1"/>
  <c r="AC104" i="8"/>
  <c r="AC74" i="8"/>
  <c r="K134" i="8"/>
  <c r="K85" i="8"/>
  <c r="K145" i="8" s="1"/>
  <c r="AE137" i="8"/>
  <c r="V134" i="8"/>
  <c r="V85" i="8"/>
  <c r="V145" i="8" s="1"/>
  <c r="V67" i="8"/>
  <c r="V127" i="8" s="1"/>
  <c r="AB97" i="8"/>
  <c r="AB55" i="8"/>
  <c r="AB115" i="8" s="1"/>
  <c r="U108" i="8"/>
  <c r="U78" i="8"/>
  <c r="U138" i="8" s="1"/>
  <c r="AD55" i="8"/>
  <c r="AD115" i="8" s="1"/>
  <c r="AD97" i="8"/>
  <c r="Y105" i="8"/>
  <c r="Y75" i="8"/>
  <c r="Y135" i="8" s="1"/>
  <c r="AC78" i="8"/>
  <c r="AC138" i="8" s="1"/>
  <c r="AC108" i="8"/>
  <c r="AC122" i="8"/>
  <c r="AC67" i="8"/>
  <c r="AC127" i="8" s="1"/>
  <c r="AE44" i="8"/>
  <c r="AE104" i="8" s="1"/>
  <c r="S104" i="8"/>
  <c r="S55" i="8"/>
  <c r="S74" i="8"/>
  <c r="X108" i="8"/>
  <c r="X78" i="8"/>
  <c r="X138" i="8" s="1"/>
  <c r="C127" i="8"/>
  <c r="O67" i="8"/>
  <c r="O127" i="8" s="1"/>
  <c r="S123" i="8"/>
  <c r="AE63" i="8"/>
  <c r="AE123" i="8" s="1"/>
  <c r="Z105" i="8"/>
  <c r="Z75" i="8"/>
  <c r="Z135" i="8" s="1"/>
  <c r="J85" i="8"/>
  <c r="J145" i="8" s="1"/>
  <c r="J134" i="8"/>
  <c r="W67" i="8"/>
  <c r="W127" i="8" s="1"/>
  <c r="U67" i="8"/>
  <c r="U127" i="8" s="1"/>
  <c r="W77" i="8"/>
  <c r="W137" i="8" s="1"/>
  <c r="W107" i="8"/>
  <c r="AC55" i="8"/>
  <c r="AC115" i="8" s="1"/>
  <c r="AC97" i="8"/>
  <c r="D134" i="8"/>
  <c r="D85" i="8"/>
  <c r="D145" i="8" s="1"/>
  <c r="I134" i="8"/>
  <c r="I85" i="8"/>
  <c r="I145" i="8" s="1"/>
  <c r="Z97" i="8"/>
  <c r="Z55" i="8"/>
  <c r="Z115" i="8" s="1"/>
  <c r="S122" i="8"/>
  <c r="S67" i="8"/>
  <c r="AE62" i="8"/>
  <c r="AE122" i="8" s="1"/>
  <c r="V107" i="8"/>
  <c r="V77" i="8"/>
  <c r="V137" i="8" s="1"/>
  <c r="AB75" i="8"/>
  <c r="AB135" i="8" s="1"/>
  <c r="AB105" i="8"/>
  <c r="E134" i="8"/>
  <c r="E85" i="8"/>
  <c r="E145" i="8" s="1"/>
  <c r="AA97" i="8"/>
  <c r="AA55" i="8"/>
  <c r="AA115" i="8" s="1"/>
  <c r="AB104" i="8"/>
  <c r="AB74" i="8"/>
  <c r="U85" i="8" l="1"/>
  <c r="U145" i="8" s="1"/>
  <c r="AC85" i="8"/>
  <c r="AC145" i="8" s="1"/>
  <c r="AC134" i="8"/>
  <c r="AE55" i="8"/>
  <c r="AE115" i="8" s="1"/>
  <c r="S115" i="8"/>
  <c r="AD85" i="8"/>
  <c r="AD145" i="8" s="1"/>
  <c r="AD134" i="8"/>
  <c r="Z134" i="8"/>
  <c r="Z85" i="8"/>
  <c r="Z145" i="8" s="1"/>
  <c r="AA134" i="8"/>
  <c r="AA85" i="8"/>
  <c r="AA145" i="8" s="1"/>
  <c r="S135" i="8"/>
  <c r="AE75" i="8"/>
  <c r="AE135" i="8" s="1"/>
  <c r="S127" i="8"/>
  <c r="AE67" i="8"/>
  <c r="S134" i="8"/>
  <c r="S85" i="8"/>
  <c r="AE74" i="8"/>
  <c r="AE134" i="8" s="1"/>
  <c r="AB134" i="8"/>
  <c r="AB85" i="8"/>
  <c r="AB145" i="8" s="1"/>
  <c r="AE38" i="8"/>
  <c r="AF38" i="8" s="1"/>
  <c r="AE97" i="8"/>
  <c r="AE85" i="8" l="1"/>
  <c r="AE145" i="8" s="1"/>
  <c r="S145" i="8"/>
  <c r="AE86" i="8"/>
  <c r="AE127" i="8"/>
  <c r="L184" i="6" l="1"/>
  <c r="K184" i="6"/>
  <c r="J184" i="6"/>
  <c r="I184" i="6"/>
  <c r="H184" i="6"/>
  <c r="G184" i="6"/>
  <c r="F184" i="6"/>
  <c r="E184" i="6"/>
  <c r="D184" i="6"/>
  <c r="L181" i="6"/>
  <c r="K181" i="6"/>
  <c r="J181" i="6"/>
  <c r="I181" i="6"/>
  <c r="H181" i="6"/>
  <c r="G181" i="6"/>
  <c r="F181" i="6"/>
  <c r="E181" i="6"/>
  <c r="D181" i="6"/>
  <c r="AD150" i="6"/>
  <c r="AD83" i="6" s="1"/>
  <c r="AC150" i="6"/>
  <c r="AB150" i="6"/>
  <c r="AB83" i="6" s="1"/>
  <c r="AA150" i="6"/>
  <c r="AA83" i="6" s="1"/>
  <c r="Z150" i="6"/>
  <c r="Z83" i="6" s="1"/>
  <c r="Y150" i="6"/>
  <c r="Y83" i="6" s="1"/>
  <c r="X150" i="6"/>
  <c r="W150" i="6"/>
  <c r="V150" i="6"/>
  <c r="U150" i="6"/>
  <c r="T150" i="6"/>
  <c r="S150" i="6"/>
  <c r="AD149" i="6"/>
  <c r="AD52" i="6" s="1"/>
  <c r="AC149" i="6"/>
  <c r="AC49" i="6" s="1"/>
  <c r="AB149" i="6"/>
  <c r="AA149" i="6"/>
  <c r="Z149" i="6"/>
  <c r="Z52" i="6" s="1"/>
  <c r="Z82" i="6" s="1"/>
  <c r="Z142" i="6" s="1"/>
  <c r="Y149" i="6"/>
  <c r="Y51" i="6" s="1"/>
  <c r="X149" i="6"/>
  <c r="X50" i="6" s="1"/>
  <c r="W149" i="6"/>
  <c r="W50" i="6" s="1"/>
  <c r="W110" i="6" s="1"/>
  <c r="V149" i="6"/>
  <c r="V49" i="6" s="1"/>
  <c r="U149" i="6"/>
  <c r="U50" i="6" s="1"/>
  <c r="U110" i="6" s="1"/>
  <c r="T149" i="6"/>
  <c r="S149" i="6"/>
  <c r="S52" i="6" s="1"/>
  <c r="AE84" i="6"/>
  <c r="O84" i="6"/>
  <c r="AE83" i="6"/>
  <c r="AC83" i="6"/>
  <c r="X83" i="6"/>
  <c r="K82" i="6"/>
  <c r="K142" i="6" s="1"/>
  <c r="AB81" i="6"/>
  <c r="AB141" i="6" s="1"/>
  <c r="N79" i="6"/>
  <c r="AE54" i="6"/>
  <c r="N53" i="6"/>
  <c r="N113" i="6" s="1"/>
  <c r="M53" i="6"/>
  <c r="L53" i="6"/>
  <c r="L113" i="6" s="1"/>
  <c r="K53" i="6"/>
  <c r="K113" i="6" s="1"/>
  <c r="J53" i="6"/>
  <c r="J113" i="6" s="1"/>
  <c r="I53" i="6"/>
  <c r="I113" i="6" s="1"/>
  <c r="H53" i="6"/>
  <c r="G53" i="6"/>
  <c r="G83" i="6" s="1"/>
  <c r="G143" i="6" s="1"/>
  <c r="F53" i="6"/>
  <c r="F113" i="6" s="1"/>
  <c r="E53" i="6"/>
  <c r="D53" i="6"/>
  <c r="C53" i="6"/>
  <c r="C83" i="6" s="1"/>
  <c r="AB52" i="6"/>
  <c r="AB112" i="6" s="1"/>
  <c r="T52" i="6"/>
  <c r="T112" i="6" s="1"/>
  <c r="N52" i="6"/>
  <c r="N82" i="6" s="1"/>
  <c r="M52" i="6"/>
  <c r="L52" i="6"/>
  <c r="K52" i="6"/>
  <c r="K112" i="6" s="1"/>
  <c r="J52" i="6"/>
  <c r="I52" i="6"/>
  <c r="I112" i="6" s="1"/>
  <c r="H52" i="6"/>
  <c r="H112" i="6" s="1"/>
  <c r="G52" i="6"/>
  <c r="G82" i="6" s="1"/>
  <c r="G142" i="6" s="1"/>
  <c r="F52" i="6"/>
  <c r="F112" i="6" s="1"/>
  <c r="E52" i="6"/>
  <c r="D52" i="6"/>
  <c r="C52" i="6"/>
  <c r="AB51" i="6"/>
  <c r="AB111" i="6" s="1"/>
  <c r="Z51" i="6"/>
  <c r="Z111" i="6" s="1"/>
  <c r="V51" i="6"/>
  <c r="T51" i="6"/>
  <c r="T111" i="6" s="1"/>
  <c r="N51" i="6"/>
  <c r="N111" i="6" s="1"/>
  <c r="M51" i="6"/>
  <c r="L51" i="6"/>
  <c r="L81" i="6" s="1"/>
  <c r="L141" i="6" s="1"/>
  <c r="K51" i="6"/>
  <c r="J51" i="6"/>
  <c r="J111" i="6" s="1"/>
  <c r="I51" i="6"/>
  <c r="I111" i="6" s="1"/>
  <c r="H51" i="6"/>
  <c r="H81" i="6" s="1"/>
  <c r="H141" i="6" s="1"/>
  <c r="G51" i="6"/>
  <c r="G111" i="6" s="1"/>
  <c r="F51" i="6"/>
  <c r="E51" i="6"/>
  <c r="E111" i="6" s="1"/>
  <c r="D51" i="6"/>
  <c r="C51" i="6"/>
  <c r="O51" i="6" s="1"/>
  <c r="O111" i="6" s="1"/>
  <c r="AD50" i="6"/>
  <c r="AB50" i="6"/>
  <c r="AB110" i="6" s="1"/>
  <c r="Z50" i="6"/>
  <c r="Y50" i="6"/>
  <c r="T50" i="6"/>
  <c r="T110" i="6" s="1"/>
  <c r="O50" i="6"/>
  <c r="O110" i="6" s="1"/>
  <c r="N50" i="6"/>
  <c r="M50" i="6"/>
  <c r="M110" i="6" s="1"/>
  <c r="L50" i="6"/>
  <c r="L110" i="6" s="1"/>
  <c r="K50" i="6"/>
  <c r="J50" i="6"/>
  <c r="J110" i="6" s="1"/>
  <c r="I50" i="6"/>
  <c r="H50" i="6"/>
  <c r="H110" i="6" s="1"/>
  <c r="G50" i="6"/>
  <c r="G110" i="6" s="1"/>
  <c r="F50" i="6"/>
  <c r="F80" i="6" s="1"/>
  <c r="F140" i="6" s="1"/>
  <c r="E50" i="6"/>
  <c r="E80" i="6" s="1"/>
  <c r="E140" i="6" s="1"/>
  <c r="D50" i="6"/>
  <c r="D110" i="6" s="1"/>
  <c r="C50" i="6"/>
  <c r="C110" i="6" s="1"/>
  <c r="AB49" i="6"/>
  <c r="AA49" i="6"/>
  <c r="Z49" i="6"/>
  <c r="Z79" i="6" s="1"/>
  <c r="Y49" i="6"/>
  <c r="Y79" i="6" s="1"/>
  <c r="T49" i="6"/>
  <c r="S49" i="6"/>
  <c r="N49" i="6"/>
  <c r="M49" i="6"/>
  <c r="L49" i="6"/>
  <c r="L79" i="6" s="1"/>
  <c r="K49" i="6"/>
  <c r="J49" i="6"/>
  <c r="I49" i="6"/>
  <c r="H49" i="6"/>
  <c r="G49" i="6"/>
  <c r="G79" i="6" s="1"/>
  <c r="F49" i="6"/>
  <c r="F79" i="6" s="1"/>
  <c r="E49" i="6"/>
  <c r="E79" i="6" s="1"/>
  <c r="D49" i="6"/>
  <c r="D79" i="6" s="1"/>
  <c r="C49" i="6"/>
  <c r="AD36" i="6"/>
  <c r="AC36" i="6"/>
  <c r="L161" i="6"/>
  <c r="K66" i="6"/>
  <c r="J48" i="6"/>
  <c r="F161" i="6"/>
  <c r="E66" i="6"/>
  <c r="D161" i="6"/>
  <c r="N109" i="6"/>
  <c r="AC25" i="6"/>
  <c r="L109" i="6"/>
  <c r="AA25" i="6"/>
  <c r="Z25" i="6"/>
  <c r="Y25" i="6"/>
  <c r="X25" i="6"/>
  <c r="W25" i="6"/>
  <c r="V25" i="6"/>
  <c r="U25" i="6"/>
  <c r="S25" i="6"/>
  <c r="AD14" i="6"/>
  <c r="AE14" i="6" s="1"/>
  <c r="AC14" i="6"/>
  <c r="AB14" i="6"/>
  <c r="AA14" i="6"/>
  <c r="Z14" i="6"/>
  <c r="Y14" i="6"/>
  <c r="X14" i="6"/>
  <c r="W14" i="6"/>
  <c r="V14" i="6"/>
  <c r="U14" i="6"/>
  <c r="S14" i="6"/>
  <c r="R2" i="6"/>
  <c r="R1" i="6"/>
  <c r="AD82" i="6" l="1"/>
  <c r="AD142" i="6" s="1"/>
  <c r="AD112" i="6"/>
  <c r="F83" i="6"/>
  <c r="F143" i="6" s="1"/>
  <c r="Z109" i="6"/>
  <c r="V50" i="6"/>
  <c r="AC51" i="6"/>
  <c r="AC81" i="6" s="1"/>
  <c r="AC141" i="6" s="1"/>
  <c r="N83" i="6"/>
  <c r="V52" i="6"/>
  <c r="V112" i="6" s="1"/>
  <c r="AD49" i="6"/>
  <c r="AD51" i="6"/>
  <c r="AD111" i="6" s="1"/>
  <c r="Z80" i="6"/>
  <c r="Z140" i="6" s="1"/>
  <c r="AC52" i="6"/>
  <c r="E81" i="6"/>
  <c r="E141" i="6" s="1"/>
  <c r="AC50" i="6"/>
  <c r="AC110" i="6" s="1"/>
  <c r="U51" i="6"/>
  <c r="U111" i="6" s="1"/>
  <c r="Z81" i="6"/>
  <c r="Z141" i="6" s="1"/>
  <c r="X110" i="6"/>
  <c r="X80" i="6"/>
  <c r="X140" i="6" s="1"/>
  <c r="H80" i="6"/>
  <c r="H140" i="6" s="1"/>
  <c r="T81" i="6"/>
  <c r="T141" i="6" s="1"/>
  <c r="E110" i="6"/>
  <c r="U52" i="6"/>
  <c r="L80" i="6"/>
  <c r="L140" i="6" s="1"/>
  <c r="W52" i="6"/>
  <c r="W112" i="6" s="1"/>
  <c r="X52" i="6"/>
  <c r="X82" i="6" s="1"/>
  <c r="X142" i="6" s="1"/>
  <c r="Y109" i="6"/>
  <c r="W51" i="6"/>
  <c r="W111" i="6" s="1"/>
  <c r="Y52" i="6"/>
  <c r="Y112" i="6" s="1"/>
  <c r="G81" i="6"/>
  <c r="G141" i="6" s="1"/>
  <c r="F82" i="6"/>
  <c r="F142" i="6" s="1"/>
  <c r="W49" i="6"/>
  <c r="W79" i="6" s="1"/>
  <c r="W139" i="6" s="1"/>
  <c r="X51" i="6"/>
  <c r="X81" i="6" s="1"/>
  <c r="X141" i="6" s="1"/>
  <c r="D80" i="6"/>
  <c r="D140" i="6" s="1"/>
  <c r="I81" i="6"/>
  <c r="I141" i="6" s="1"/>
  <c r="H82" i="6"/>
  <c r="H142" i="6" s="1"/>
  <c r="G112" i="6"/>
  <c r="H111" i="6"/>
  <c r="U49" i="6"/>
  <c r="X49" i="6"/>
  <c r="AB82" i="6"/>
  <c r="AB142" i="6" s="1"/>
  <c r="J81" i="6"/>
  <c r="J141" i="6" s="1"/>
  <c r="I82" i="6"/>
  <c r="I142" i="6" s="1"/>
  <c r="E126" i="6"/>
  <c r="S36" i="6"/>
  <c r="S66" i="6" s="1"/>
  <c r="C48" i="6"/>
  <c r="O48" i="6" s="1"/>
  <c r="E109" i="6"/>
  <c r="AB25" i="6"/>
  <c r="AB109" i="6" s="1"/>
  <c r="J66" i="6"/>
  <c r="J126" i="6" s="1"/>
  <c r="D48" i="6"/>
  <c r="T66" i="6"/>
  <c r="T126" i="6" s="1"/>
  <c r="AD66" i="6"/>
  <c r="AD48" i="6"/>
  <c r="AD25" i="6"/>
  <c r="AD96" i="6" s="1"/>
  <c r="Z36" i="6"/>
  <c r="Z48" i="6" s="1"/>
  <c r="Z78" i="6" s="1"/>
  <c r="K109" i="6"/>
  <c r="L66" i="6"/>
  <c r="L126" i="6" s="1"/>
  <c r="D139" i="6"/>
  <c r="N48" i="6"/>
  <c r="Y139" i="6"/>
  <c r="V36" i="6"/>
  <c r="V48" i="6" s="1"/>
  <c r="V78" i="6" s="1"/>
  <c r="AB36" i="6"/>
  <c r="AB48" i="6" s="1"/>
  <c r="K48" i="6"/>
  <c r="F139" i="6"/>
  <c r="F48" i="6"/>
  <c r="F78" i="6" s="1"/>
  <c r="L48" i="6"/>
  <c r="E139" i="6"/>
  <c r="M48" i="6"/>
  <c r="F109" i="6"/>
  <c r="O25" i="6"/>
  <c r="G161" i="6"/>
  <c r="G66" i="6"/>
  <c r="G126" i="6" s="1"/>
  <c r="G48" i="6"/>
  <c r="W36" i="6"/>
  <c r="O36" i="6"/>
  <c r="C143" i="6"/>
  <c r="O83" i="6"/>
  <c r="O143" i="6" s="1"/>
  <c r="L112" i="6"/>
  <c r="L82" i="6"/>
  <c r="L142" i="6" s="1"/>
  <c r="E82" i="6"/>
  <c r="E142" i="6" s="1"/>
  <c r="E112" i="6"/>
  <c r="M79" i="6"/>
  <c r="M109" i="6"/>
  <c r="Y80" i="6"/>
  <c r="Y140" i="6" s="1"/>
  <c r="Y110" i="6"/>
  <c r="H161" i="6"/>
  <c r="H48" i="6"/>
  <c r="H66" i="6"/>
  <c r="H126" i="6" s="1"/>
  <c r="X36" i="6"/>
  <c r="N80" i="6"/>
  <c r="N110" i="6"/>
  <c r="D112" i="6"/>
  <c r="D82" i="6"/>
  <c r="D142" i="6" s="1"/>
  <c r="M112" i="6"/>
  <c r="M82" i="6"/>
  <c r="M111" i="6"/>
  <c r="M81" i="6"/>
  <c r="AC96" i="6"/>
  <c r="AC66" i="6"/>
  <c r="AC126" i="6" s="1"/>
  <c r="AC48" i="6"/>
  <c r="F110" i="6"/>
  <c r="I161" i="6"/>
  <c r="Y36" i="6"/>
  <c r="I66" i="6"/>
  <c r="I126" i="6" s="1"/>
  <c r="Y111" i="6"/>
  <c r="Y81" i="6"/>
  <c r="Y141" i="6" s="1"/>
  <c r="E161" i="6"/>
  <c r="U36" i="6"/>
  <c r="I48" i="6"/>
  <c r="C109" i="6"/>
  <c r="C79" i="6"/>
  <c r="O49" i="6"/>
  <c r="K80" i="6"/>
  <c r="K140" i="6" s="1"/>
  <c r="K110" i="6"/>
  <c r="V110" i="6"/>
  <c r="V80" i="6"/>
  <c r="V140" i="6" s="1"/>
  <c r="AD110" i="6"/>
  <c r="AD80" i="6"/>
  <c r="AD140" i="6" s="1"/>
  <c r="D113" i="6"/>
  <c r="D83" i="6"/>
  <c r="D143" i="6" s="1"/>
  <c r="C126" i="6"/>
  <c r="N81" i="6"/>
  <c r="S112" i="6"/>
  <c r="S82" i="6"/>
  <c r="AE52" i="6"/>
  <c r="AE112" i="6" s="1"/>
  <c r="AA52" i="6"/>
  <c r="AA51" i="6"/>
  <c r="W83" i="6"/>
  <c r="W80" i="6"/>
  <c r="W140" i="6" s="1"/>
  <c r="AA36" i="6"/>
  <c r="J78" i="6"/>
  <c r="D109" i="6"/>
  <c r="L139" i="6"/>
  <c r="X109" i="6"/>
  <c r="X79" i="6"/>
  <c r="X139" i="6" s="1"/>
  <c r="C81" i="6"/>
  <c r="C111" i="6"/>
  <c r="K111" i="6"/>
  <c r="K81" i="6"/>
  <c r="K141" i="6" s="1"/>
  <c r="V111" i="6"/>
  <c r="V81" i="6"/>
  <c r="V141" i="6" s="1"/>
  <c r="C112" i="6"/>
  <c r="O52" i="6"/>
  <c r="O112" i="6" s="1"/>
  <c r="C82" i="6"/>
  <c r="X112" i="6"/>
  <c r="E113" i="6"/>
  <c r="E83" i="6"/>
  <c r="E143" i="6" s="1"/>
  <c r="M113" i="6"/>
  <c r="M83" i="6"/>
  <c r="D66" i="6"/>
  <c r="D126" i="6" s="1"/>
  <c r="G80" i="6"/>
  <c r="G140" i="6" s="1"/>
  <c r="AB80" i="6"/>
  <c r="AB140" i="6" s="1"/>
  <c r="S109" i="6"/>
  <c r="S79" i="6"/>
  <c r="AE49" i="6"/>
  <c r="F111" i="6"/>
  <c r="F81" i="6"/>
  <c r="F141" i="6" s="1"/>
  <c r="E48" i="6"/>
  <c r="H109" i="6"/>
  <c r="H79" i="6"/>
  <c r="H139" i="6" s="1"/>
  <c r="T109" i="6"/>
  <c r="T79" i="6"/>
  <c r="T139" i="6" s="1"/>
  <c r="S50" i="6"/>
  <c r="AA50" i="6"/>
  <c r="M66" i="6"/>
  <c r="M126" i="6" s="1"/>
  <c r="AB79" i="6"/>
  <c r="T82" i="6"/>
  <c r="T142" i="6" s="1"/>
  <c r="I83" i="6"/>
  <c r="I143" i="6" s="1"/>
  <c r="K161" i="6"/>
  <c r="AA109" i="6"/>
  <c r="AA79" i="6"/>
  <c r="AA139" i="6" s="1"/>
  <c r="C161" i="6"/>
  <c r="K126" i="6"/>
  <c r="I79" i="6"/>
  <c r="I139" i="6" s="1"/>
  <c r="I109" i="6"/>
  <c r="U109" i="6"/>
  <c r="U79" i="6"/>
  <c r="U139" i="6" s="1"/>
  <c r="AC109" i="6"/>
  <c r="AC79" i="6"/>
  <c r="AC139" i="6" s="1"/>
  <c r="I110" i="6"/>
  <c r="I80" i="6"/>
  <c r="I140" i="6" s="1"/>
  <c r="S51" i="6"/>
  <c r="K79" i="6"/>
  <c r="K139" i="6" s="1"/>
  <c r="C80" i="6"/>
  <c r="T80" i="6"/>
  <c r="T140" i="6" s="1"/>
  <c r="K83" i="6"/>
  <c r="K143" i="6" s="1"/>
  <c r="Z110" i="6"/>
  <c r="Z139" i="6"/>
  <c r="J109" i="6"/>
  <c r="J79" i="6"/>
  <c r="J139" i="6" s="1"/>
  <c r="V79" i="6"/>
  <c r="V139" i="6" s="1"/>
  <c r="V109" i="6"/>
  <c r="AD79" i="6"/>
  <c r="C113" i="6"/>
  <c r="O53" i="6"/>
  <c r="O113" i="6" s="1"/>
  <c r="AD81" i="6"/>
  <c r="AD141" i="6" s="1"/>
  <c r="L83" i="6"/>
  <c r="L143" i="6" s="1"/>
  <c r="J161" i="6"/>
  <c r="G109" i="6"/>
  <c r="D111" i="6"/>
  <c r="D81" i="6"/>
  <c r="D141" i="6" s="1"/>
  <c r="W81" i="6"/>
  <c r="W141" i="6" s="1"/>
  <c r="J112" i="6"/>
  <c r="J82" i="6"/>
  <c r="J142" i="6" s="1"/>
  <c r="M80" i="6"/>
  <c r="J83" i="6"/>
  <c r="J143" i="6" s="1"/>
  <c r="L111" i="6"/>
  <c r="Z112" i="6"/>
  <c r="G139" i="6"/>
  <c r="U80" i="6"/>
  <c r="U140" i="6" s="1"/>
  <c r="N112" i="6"/>
  <c r="G113" i="6"/>
  <c r="J80" i="6"/>
  <c r="J140" i="6" s="1"/>
  <c r="H113" i="6"/>
  <c r="H83" i="6"/>
  <c r="H143" i="6" s="1"/>
  <c r="F66" i="6"/>
  <c r="F126" i="6" s="1"/>
  <c r="N66" i="6"/>
  <c r="N126" i="6" s="1"/>
  <c r="AC111" i="6" l="1"/>
  <c r="V82" i="6"/>
  <c r="V142" i="6" s="1"/>
  <c r="X111" i="6"/>
  <c r="AC80" i="6"/>
  <c r="AC140" i="6" s="1"/>
  <c r="U81" i="6"/>
  <c r="U141" i="6" s="1"/>
  <c r="AC82" i="6"/>
  <c r="AC142" i="6" s="1"/>
  <c r="AC112" i="6"/>
  <c r="W82" i="6"/>
  <c r="W142" i="6" s="1"/>
  <c r="W109" i="6"/>
  <c r="U82" i="6"/>
  <c r="U142" i="6" s="1"/>
  <c r="U112" i="6"/>
  <c r="Y82" i="6"/>
  <c r="Y142" i="6" s="1"/>
  <c r="D78" i="6"/>
  <c r="C78" i="6"/>
  <c r="T96" i="6"/>
  <c r="T48" i="6"/>
  <c r="S48" i="6"/>
  <c r="AB96" i="6"/>
  <c r="AB66" i="6"/>
  <c r="AB126" i="6" s="1"/>
  <c r="S96" i="6"/>
  <c r="AD109" i="6"/>
  <c r="AB139" i="6"/>
  <c r="AD126" i="6"/>
  <c r="AD139" i="6"/>
  <c r="AD78" i="6"/>
  <c r="AE25" i="6"/>
  <c r="AE109" i="6" s="1"/>
  <c r="Z96" i="6"/>
  <c r="Z66" i="6"/>
  <c r="Z126" i="6" s="1"/>
  <c r="M78" i="6"/>
  <c r="V96" i="6"/>
  <c r="L78" i="6"/>
  <c r="V66" i="6"/>
  <c r="V126" i="6" s="1"/>
  <c r="K78" i="6"/>
  <c r="O15" i="6"/>
  <c r="N78" i="6"/>
  <c r="AA96" i="6"/>
  <c r="AA48" i="6"/>
  <c r="AA66" i="6"/>
  <c r="AA126" i="6" s="1"/>
  <c r="W96" i="6"/>
  <c r="W66" i="6"/>
  <c r="W126" i="6" s="1"/>
  <c r="W48" i="6"/>
  <c r="AE51" i="6"/>
  <c r="AE111" i="6" s="1"/>
  <c r="S81" i="6"/>
  <c r="S111" i="6"/>
  <c r="AA111" i="6"/>
  <c r="AA81" i="6"/>
  <c r="AA141" i="6" s="1"/>
  <c r="O109" i="6"/>
  <c r="X96" i="6"/>
  <c r="X66" i="6"/>
  <c r="X126" i="6" s="1"/>
  <c r="X48" i="6"/>
  <c r="G78" i="6"/>
  <c r="C139" i="6"/>
  <c r="O79" i="6"/>
  <c r="O139" i="6" s="1"/>
  <c r="S142" i="6"/>
  <c r="AE82" i="6"/>
  <c r="AE142" i="6" s="1"/>
  <c r="I78" i="6"/>
  <c r="E78" i="6"/>
  <c r="U66" i="6"/>
  <c r="U126" i="6" s="1"/>
  <c r="U96" i="6"/>
  <c r="U48" i="6"/>
  <c r="S126" i="6"/>
  <c r="S139" i="6"/>
  <c r="AE79" i="6"/>
  <c r="AC78" i="6"/>
  <c r="H78" i="6"/>
  <c r="O66" i="6"/>
  <c r="O126" i="6" s="1"/>
  <c r="AA110" i="6"/>
  <c r="AA80" i="6"/>
  <c r="AA140" i="6" s="1"/>
  <c r="C142" i="6"/>
  <c r="O82" i="6"/>
  <c r="O142" i="6" s="1"/>
  <c r="C141" i="6"/>
  <c r="O81" i="6"/>
  <c r="O141" i="6" s="1"/>
  <c r="Y66" i="6"/>
  <c r="Y126" i="6" s="1"/>
  <c r="Y96" i="6"/>
  <c r="Y48" i="6"/>
  <c r="C140" i="6"/>
  <c r="O80" i="6"/>
  <c r="O140" i="6" s="1"/>
  <c r="AA112" i="6"/>
  <c r="AA82" i="6"/>
  <c r="AA142" i="6" s="1"/>
  <c r="AE36" i="6"/>
  <c r="S110" i="6"/>
  <c r="AE50" i="6"/>
  <c r="AE110" i="6" s="1"/>
  <c r="S80" i="6"/>
  <c r="AB78" i="6"/>
  <c r="O78" i="6" l="1"/>
  <c r="AE48" i="6"/>
  <c r="S78" i="6"/>
  <c r="T78" i="6"/>
  <c r="AE96" i="6"/>
  <c r="AE139" i="6"/>
  <c r="AE66" i="6"/>
  <c r="AE126" i="6" s="1"/>
  <c r="Y78" i="6"/>
  <c r="S141" i="6"/>
  <c r="AE81" i="6"/>
  <c r="AE141" i="6" s="1"/>
  <c r="AE80" i="6"/>
  <c r="AE140" i="6" s="1"/>
  <c r="S140" i="6"/>
  <c r="U78" i="6"/>
  <c r="X78" i="6"/>
  <c r="W78" i="6"/>
  <c r="AA78" i="6"/>
  <c r="AE78" i="6" l="1"/>
  <c r="L184" i="5" l="1"/>
  <c r="K184" i="5"/>
  <c r="J184" i="5"/>
  <c r="I184" i="5"/>
  <c r="H184" i="5"/>
  <c r="G184" i="5"/>
  <c r="F184" i="5"/>
  <c r="E184" i="5"/>
  <c r="D184" i="5"/>
  <c r="L181" i="5"/>
  <c r="K181" i="5"/>
  <c r="J181" i="5"/>
  <c r="I181" i="5"/>
  <c r="H181" i="5"/>
  <c r="G181" i="5"/>
  <c r="F181" i="5"/>
  <c r="E181" i="5"/>
  <c r="D181" i="5"/>
  <c r="AD150" i="5"/>
  <c r="AC150" i="5"/>
  <c r="AB150" i="5"/>
  <c r="AA150" i="5"/>
  <c r="AA83" i="5" s="1"/>
  <c r="Z150" i="5"/>
  <c r="Y150" i="5"/>
  <c r="Y83" i="5" s="1"/>
  <c r="X150" i="5"/>
  <c r="W150" i="5"/>
  <c r="W83" i="5" s="1"/>
  <c r="V150" i="5"/>
  <c r="U150" i="5"/>
  <c r="T150" i="5"/>
  <c r="S150" i="5"/>
  <c r="AD149" i="5"/>
  <c r="AD52" i="5" s="1"/>
  <c r="AD112" i="5" s="1"/>
  <c r="AC149" i="5"/>
  <c r="AC49" i="5" s="1"/>
  <c r="AC79" i="5" s="1"/>
  <c r="AB149" i="5"/>
  <c r="AA149" i="5"/>
  <c r="AA52" i="5" s="1"/>
  <c r="Z149" i="5"/>
  <c r="Y149" i="5"/>
  <c r="Y49" i="5" s="1"/>
  <c r="X149" i="5"/>
  <c r="X50" i="5" s="1"/>
  <c r="X80" i="5" s="1"/>
  <c r="X140" i="5" s="1"/>
  <c r="W149" i="5"/>
  <c r="W52" i="5" s="1"/>
  <c r="V149" i="5"/>
  <c r="V52" i="5" s="1"/>
  <c r="V112" i="5" s="1"/>
  <c r="U149" i="5"/>
  <c r="U52" i="5" s="1"/>
  <c r="T149" i="5"/>
  <c r="S149" i="5"/>
  <c r="S52" i="5" s="1"/>
  <c r="S112" i="5" s="1"/>
  <c r="I110" i="5"/>
  <c r="AE84" i="5"/>
  <c r="O84" i="5"/>
  <c r="AE83" i="5"/>
  <c r="AD83" i="5"/>
  <c r="AC83" i="5"/>
  <c r="AB83" i="5"/>
  <c r="Z83" i="5"/>
  <c r="X83" i="5"/>
  <c r="I83" i="5"/>
  <c r="I143" i="5" s="1"/>
  <c r="G82" i="5"/>
  <c r="G142" i="5" s="1"/>
  <c r="T81" i="5"/>
  <c r="T141" i="5" s="1"/>
  <c r="I81" i="5"/>
  <c r="I141" i="5" s="1"/>
  <c r="J79" i="5"/>
  <c r="AE54" i="5"/>
  <c r="N53" i="5"/>
  <c r="N113" i="5" s="1"/>
  <c r="M53" i="5"/>
  <c r="M113" i="5" s="1"/>
  <c r="L53" i="5"/>
  <c r="K53" i="5"/>
  <c r="J53" i="5"/>
  <c r="J113" i="5" s="1"/>
  <c r="I53" i="5"/>
  <c r="I113" i="5" s="1"/>
  <c r="H53" i="5"/>
  <c r="H113" i="5" s="1"/>
  <c r="G53" i="5"/>
  <c r="F53" i="5"/>
  <c r="F113" i="5" s="1"/>
  <c r="E53" i="5"/>
  <c r="E113" i="5" s="1"/>
  <c r="D53" i="5"/>
  <c r="C53" i="5"/>
  <c r="C83" i="5" s="1"/>
  <c r="AB52" i="5"/>
  <c r="Z52" i="5"/>
  <c r="Z82" i="5" s="1"/>
  <c r="Z142" i="5" s="1"/>
  <c r="X52" i="5"/>
  <c r="X82" i="5" s="1"/>
  <c r="X142" i="5" s="1"/>
  <c r="T52" i="5"/>
  <c r="N52" i="5"/>
  <c r="M52" i="5"/>
  <c r="L52" i="5"/>
  <c r="L82" i="5" s="1"/>
  <c r="L142" i="5" s="1"/>
  <c r="K52" i="5"/>
  <c r="K112" i="5" s="1"/>
  <c r="J52" i="5"/>
  <c r="J112" i="5" s="1"/>
  <c r="I52" i="5"/>
  <c r="H52" i="5"/>
  <c r="H112" i="5" s="1"/>
  <c r="G52" i="5"/>
  <c r="G112" i="5" s="1"/>
  <c r="F52" i="5"/>
  <c r="E52" i="5"/>
  <c r="D52" i="5"/>
  <c r="D112" i="5" s="1"/>
  <c r="C52" i="5"/>
  <c r="C112" i="5" s="1"/>
  <c r="AD51" i="5"/>
  <c r="AD81" i="5" s="1"/>
  <c r="AD141" i="5" s="1"/>
  <c r="AB51" i="5"/>
  <c r="AB81" i="5" s="1"/>
  <c r="AB141" i="5" s="1"/>
  <c r="AA51" i="5"/>
  <c r="Z51" i="5"/>
  <c r="X51" i="5"/>
  <c r="X111" i="5" s="1"/>
  <c r="T51" i="5"/>
  <c r="T111" i="5" s="1"/>
  <c r="S51" i="5"/>
  <c r="N51" i="5"/>
  <c r="N81" i="5" s="1"/>
  <c r="M51" i="5"/>
  <c r="M111" i="5" s="1"/>
  <c r="L51" i="5"/>
  <c r="K51" i="5"/>
  <c r="J51" i="5"/>
  <c r="J111" i="5" s="1"/>
  <c r="I51" i="5"/>
  <c r="I111" i="5" s="1"/>
  <c r="H51" i="5"/>
  <c r="G51" i="5"/>
  <c r="F51" i="5"/>
  <c r="F81" i="5" s="1"/>
  <c r="F141" i="5" s="1"/>
  <c r="E51" i="5"/>
  <c r="E111" i="5" s="1"/>
  <c r="D51" i="5"/>
  <c r="D111" i="5" s="1"/>
  <c r="C51" i="5"/>
  <c r="C111" i="5" s="1"/>
  <c r="AB50" i="5"/>
  <c r="Z50" i="5"/>
  <c r="Z110" i="5" s="1"/>
  <c r="Y50" i="5"/>
  <c r="Y110" i="5" s="1"/>
  <c r="T50" i="5"/>
  <c r="N50" i="5"/>
  <c r="M50" i="5"/>
  <c r="L50" i="5"/>
  <c r="K50" i="5"/>
  <c r="K110" i="5" s="1"/>
  <c r="J50" i="5"/>
  <c r="I50" i="5"/>
  <c r="I80" i="5" s="1"/>
  <c r="I140" i="5" s="1"/>
  <c r="H50" i="5"/>
  <c r="H80" i="5" s="1"/>
  <c r="H140" i="5" s="1"/>
  <c r="G50" i="5"/>
  <c r="G110" i="5" s="1"/>
  <c r="F50" i="5"/>
  <c r="E50" i="5"/>
  <c r="D50" i="5"/>
  <c r="D110" i="5" s="1"/>
  <c r="C50" i="5"/>
  <c r="C110" i="5" s="1"/>
  <c r="AD49" i="5"/>
  <c r="AB49" i="5"/>
  <c r="AA49" i="5"/>
  <c r="Z49" i="5"/>
  <c r="T49" i="5"/>
  <c r="T79" i="5" s="1"/>
  <c r="N49" i="5"/>
  <c r="N79" i="5" s="1"/>
  <c r="M49" i="5"/>
  <c r="M79" i="5" s="1"/>
  <c r="L49" i="5"/>
  <c r="K49" i="5"/>
  <c r="J49" i="5"/>
  <c r="I49" i="5"/>
  <c r="I79" i="5" s="1"/>
  <c r="H49" i="5"/>
  <c r="G49" i="5"/>
  <c r="F49" i="5"/>
  <c r="E49" i="5"/>
  <c r="E79" i="5" s="1"/>
  <c r="D49" i="5"/>
  <c r="C49" i="5"/>
  <c r="C79" i="5" s="1"/>
  <c r="AD36" i="5"/>
  <c r="M66" i="5"/>
  <c r="I161" i="5"/>
  <c r="W36" i="5"/>
  <c r="V36" i="5"/>
  <c r="E161" i="5"/>
  <c r="D48" i="5"/>
  <c r="D78" i="5" s="1"/>
  <c r="S36" i="5"/>
  <c r="AD35" i="5"/>
  <c r="AC35" i="5"/>
  <c r="AB35" i="5"/>
  <c r="K47" i="5"/>
  <c r="K77" i="5" s="1"/>
  <c r="G47" i="5"/>
  <c r="F47" i="5"/>
  <c r="U35" i="5"/>
  <c r="D65" i="5"/>
  <c r="S35" i="5"/>
  <c r="M64" i="5"/>
  <c r="AA34" i="5"/>
  <c r="AA46" i="5" s="1"/>
  <c r="J46" i="5"/>
  <c r="U34" i="5"/>
  <c r="S34" i="5"/>
  <c r="M45" i="5"/>
  <c r="M75" i="5" s="1"/>
  <c r="AB33" i="5"/>
  <c r="K45" i="5"/>
  <c r="I158" i="5"/>
  <c r="X33" i="5"/>
  <c r="G45" i="5"/>
  <c r="F45" i="5"/>
  <c r="D158" i="5"/>
  <c r="C45" i="5"/>
  <c r="O45" i="5" s="1"/>
  <c r="M62" i="5"/>
  <c r="L44" i="5"/>
  <c r="AA32" i="5"/>
  <c r="Z32" i="5"/>
  <c r="Y32" i="5"/>
  <c r="F44" i="5"/>
  <c r="U32" i="5"/>
  <c r="AD25" i="5"/>
  <c r="AC25" i="5"/>
  <c r="AB25" i="5"/>
  <c r="AB109" i="5" s="1"/>
  <c r="AA25" i="5"/>
  <c r="Z25" i="5"/>
  <c r="Y25" i="5"/>
  <c r="X25" i="5"/>
  <c r="W25" i="5"/>
  <c r="V25" i="5"/>
  <c r="U25" i="5"/>
  <c r="T25" i="5"/>
  <c r="S25" i="5"/>
  <c r="AD24" i="5"/>
  <c r="L153" i="5"/>
  <c r="K153" i="5"/>
  <c r="I153" i="5"/>
  <c r="H153" i="5"/>
  <c r="G153" i="5"/>
  <c r="E153" i="5"/>
  <c r="D153" i="5"/>
  <c r="C153" i="5"/>
  <c r="AD23" i="5"/>
  <c r="AC23" i="5"/>
  <c r="AB23" i="5"/>
  <c r="AA23" i="5"/>
  <c r="Z23" i="5"/>
  <c r="Y23" i="5"/>
  <c r="X23" i="5"/>
  <c r="W23" i="5"/>
  <c r="V23" i="5"/>
  <c r="U23" i="5"/>
  <c r="T23" i="5"/>
  <c r="AD22" i="5"/>
  <c r="AB22" i="5"/>
  <c r="AA22" i="5"/>
  <c r="Z22" i="5"/>
  <c r="Y22" i="5"/>
  <c r="X22" i="5"/>
  <c r="W22" i="5"/>
  <c r="V22" i="5"/>
  <c r="U22" i="5"/>
  <c r="T22" i="5"/>
  <c r="S22" i="5"/>
  <c r="AD21" i="5"/>
  <c r="AC21" i="5"/>
  <c r="AB21" i="5"/>
  <c r="AA21" i="5"/>
  <c r="Z21" i="5"/>
  <c r="Y21" i="5"/>
  <c r="X21" i="5"/>
  <c r="T21" i="5"/>
  <c r="S21" i="5"/>
  <c r="AD14" i="5"/>
  <c r="AE14" i="5" s="1"/>
  <c r="AC14" i="5"/>
  <c r="AB14" i="5"/>
  <c r="AA14" i="5"/>
  <c r="Z14" i="5"/>
  <c r="Y14" i="5"/>
  <c r="X14" i="5"/>
  <c r="W14" i="5"/>
  <c r="V14" i="5"/>
  <c r="U14" i="5"/>
  <c r="T14" i="5"/>
  <c r="S14" i="5"/>
  <c r="AC13" i="5"/>
  <c r="AB13" i="5"/>
  <c r="AA13" i="5"/>
  <c r="Z13" i="5"/>
  <c r="Y13" i="5"/>
  <c r="X13" i="5"/>
  <c r="W13" i="5"/>
  <c r="V13" i="5"/>
  <c r="U13" i="5"/>
  <c r="T13" i="5"/>
  <c r="S13" i="5"/>
  <c r="AC12" i="5"/>
  <c r="AB12" i="5"/>
  <c r="AA12" i="5"/>
  <c r="Z12" i="5"/>
  <c r="Y12" i="5"/>
  <c r="X12" i="5"/>
  <c r="W12" i="5"/>
  <c r="V12" i="5"/>
  <c r="U12" i="5"/>
  <c r="T12" i="5"/>
  <c r="S12" i="5"/>
  <c r="AC11" i="5"/>
  <c r="AB11" i="5"/>
  <c r="AA11" i="5"/>
  <c r="Z11" i="5"/>
  <c r="X11" i="5"/>
  <c r="W11" i="5"/>
  <c r="V11" i="5"/>
  <c r="U11" i="5"/>
  <c r="T11" i="5"/>
  <c r="S11" i="5"/>
  <c r="AD10" i="5"/>
  <c r="AB10" i="5"/>
  <c r="Z10" i="5"/>
  <c r="Y10" i="5"/>
  <c r="X10" i="5"/>
  <c r="W10" i="5"/>
  <c r="U10" i="5"/>
  <c r="T10" i="5"/>
  <c r="R4" i="5"/>
  <c r="R2" i="5"/>
  <c r="R1" i="5"/>
  <c r="AA112" i="5" l="1"/>
  <c r="AA82" i="5"/>
  <c r="AA142" i="5" s="1"/>
  <c r="AA50" i="5"/>
  <c r="AA110" i="5" s="1"/>
  <c r="V51" i="5"/>
  <c r="K82" i="5"/>
  <c r="K142" i="5" s="1"/>
  <c r="F111" i="5"/>
  <c r="AB79" i="5"/>
  <c r="V49" i="5"/>
  <c r="V109" i="5" s="1"/>
  <c r="AD50" i="5"/>
  <c r="K80" i="5"/>
  <c r="K140" i="5" s="1"/>
  <c r="AB111" i="5"/>
  <c r="S49" i="5"/>
  <c r="AE49" i="5" s="1"/>
  <c r="S50" i="5"/>
  <c r="S110" i="5" s="1"/>
  <c r="H83" i="5"/>
  <c r="H143" i="5" s="1"/>
  <c r="Z80" i="5"/>
  <c r="Z140" i="5" s="1"/>
  <c r="V50" i="5"/>
  <c r="T15" i="5"/>
  <c r="AE10" i="5"/>
  <c r="U15" i="5"/>
  <c r="W15" i="5"/>
  <c r="X15" i="5"/>
  <c r="Z15" i="5"/>
  <c r="AB15" i="5"/>
  <c r="W112" i="5"/>
  <c r="W82" i="5"/>
  <c r="W142" i="5" s="1"/>
  <c r="U112" i="5"/>
  <c r="U82" i="5"/>
  <c r="U142" i="5" s="1"/>
  <c r="S64" i="5"/>
  <c r="U47" i="5"/>
  <c r="U107" i="5" s="1"/>
  <c r="O50" i="5"/>
  <c r="O110" i="5" s="1"/>
  <c r="Y51" i="5"/>
  <c r="Y52" i="5"/>
  <c r="Y82" i="5" s="1"/>
  <c r="Y142" i="5" s="1"/>
  <c r="M81" i="5"/>
  <c r="H82" i="5"/>
  <c r="H142" i="5" s="1"/>
  <c r="AD82" i="5"/>
  <c r="AD142" i="5" s="1"/>
  <c r="H110" i="5"/>
  <c r="Z112" i="5"/>
  <c r="X112" i="5"/>
  <c r="U49" i="5"/>
  <c r="U79" i="5" s="1"/>
  <c r="U139" i="5" s="1"/>
  <c r="E83" i="5"/>
  <c r="E143" i="5" s="1"/>
  <c r="U50" i="5"/>
  <c r="X49" i="5"/>
  <c r="X79" i="5" s="1"/>
  <c r="X139" i="5" s="1"/>
  <c r="U51" i="5"/>
  <c r="U81" i="5" s="1"/>
  <c r="U141" i="5" s="1"/>
  <c r="AC51" i="5"/>
  <c r="AC52" i="5"/>
  <c r="AC82" i="5" s="1"/>
  <c r="AC142" i="5" s="1"/>
  <c r="C80" i="5"/>
  <c r="C140" i="5" s="1"/>
  <c r="D81" i="5"/>
  <c r="D141" i="5" s="1"/>
  <c r="V82" i="5"/>
  <c r="V142" i="5" s="1"/>
  <c r="J83" i="5"/>
  <c r="J143" i="5" s="1"/>
  <c r="AC109" i="5"/>
  <c r="W49" i="5"/>
  <c r="W79" i="5" s="1"/>
  <c r="W139" i="5" s="1"/>
  <c r="AC50" i="5"/>
  <c r="AC110" i="5" s="1"/>
  <c r="O53" i="5"/>
  <c r="O113" i="5" s="1"/>
  <c r="X81" i="5"/>
  <c r="X141" i="5" s="1"/>
  <c r="W50" i="5"/>
  <c r="W110" i="5" s="1"/>
  <c r="G80" i="5"/>
  <c r="G140" i="5" s="1"/>
  <c r="E81" i="5"/>
  <c r="E141" i="5" s="1"/>
  <c r="M83" i="5"/>
  <c r="L112" i="5"/>
  <c r="U46" i="5"/>
  <c r="U106" i="5" s="1"/>
  <c r="S82" i="5"/>
  <c r="S142" i="5" s="1"/>
  <c r="O49" i="5"/>
  <c r="W51" i="5"/>
  <c r="AE52" i="5"/>
  <c r="AE112" i="5" s="1"/>
  <c r="C82" i="5"/>
  <c r="N83" i="5"/>
  <c r="N92" i="5"/>
  <c r="M126" i="5"/>
  <c r="M122" i="5"/>
  <c r="E109" i="5"/>
  <c r="I94" i="5"/>
  <c r="AA33" i="5"/>
  <c r="AA63" i="5" s="1"/>
  <c r="AA123" i="5" s="1"/>
  <c r="E159" i="5"/>
  <c r="E167" i="5" s="1"/>
  <c r="I44" i="5"/>
  <c r="I104" i="5" s="1"/>
  <c r="C93" i="5"/>
  <c r="W35" i="5"/>
  <c r="H122" i="5"/>
  <c r="AC34" i="5"/>
  <c r="AC94" i="5" s="1"/>
  <c r="L126" i="5"/>
  <c r="AC32" i="5"/>
  <c r="AC62" i="5" s="1"/>
  <c r="AC122" i="5" s="1"/>
  <c r="N48" i="5"/>
  <c r="N108" i="5" s="1"/>
  <c r="J109" i="5"/>
  <c r="W33" i="5"/>
  <c r="W45" i="5" s="1"/>
  <c r="AD32" i="5"/>
  <c r="AD92" i="5" s="1"/>
  <c r="J123" i="5"/>
  <c r="E44" i="5"/>
  <c r="E74" i="5" s="1"/>
  <c r="E134" i="5" s="1"/>
  <c r="O14" i="5"/>
  <c r="T35" i="5"/>
  <c r="T65" i="5" s="1"/>
  <c r="M94" i="5"/>
  <c r="H55" i="5"/>
  <c r="J126" i="5"/>
  <c r="E46" i="5"/>
  <c r="E76" i="5" s="1"/>
  <c r="E136" i="5" s="1"/>
  <c r="F125" i="5"/>
  <c r="O21" i="5"/>
  <c r="Z92" i="5"/>
  <c r="O10" i="5"/>
  <c r="S24" i="5"/>
  <c r="S95" i="5" s="1"/>
  <c r="K126" i="5"/>
  <c r="M46" i="5"/>
  <c r="M76" i="5" s="1"/>
  <c r="K75" i="5"/>
  <c r="K135" i="5" s="1"/>
  <c r="K105" i="5"/>
  <c r="Y34" i="5"/>
  <c r="AC139" i="5"/>
  <c r="W24" i="5"/>
  <c r="E48" i="5"/>
  <c r="E108" i="5" s="1"/>
  <c r="E139" i="5"/>
  <c r="U21" i="5"/>
  <c r="U92" i="5" s="1"/>
  <c r="O23" i="5"/>
  <c r="X24" i="5"/>
  <c r="X26" i="5" s="1"/>
  <c r="E55" i="5"/>
  <c r="D125" i="5"/>
  <c r="Y36" i="5"/>
  <c r="Y96" i="5" s="1"/>
  <c r="J44" i="5"/>
  <c r="J104" i="5" s="1"/>
  <c r="C47" i="5"/>
  <c r="C107" i="5" s="1"/>
  <c r="F48" i="5"/>
  <c r="F78" i="5" s="1"/>
  <c r="F138" i="5" s="1"/>
  <c r="Y109" i="5"/>
  <c r="G126" i="5"/>
  <c r="I139" i="5"/>
  <c r="M109" i="5"/>
  <c r="AD96" i="5"/>
  <c r="L109" i="5"/>
  <c r="AA35" i="5"/>
  <c r="AC10" i="5"/>
  <c r="AC15" i="5" s="1"/>
  <c r="V21" i="5"/>
  <c r="Y24" i="5"/>
  <c r="Y26" i="5" s="1"/>
  <c r="W32" i="5"/>
  <c r="W62" i="5" s="1"/>
  <c r="Z36" i="5"/>
  <c r="Z66" i="5" s="1"/>
  <c r="Z126" i="5" s="1"/>
  <c r="I48" i="5"/>
  <c r="I78" i="5" s="1"/>
  <c r="I138" i="5" s="1"/>
  <c r="J122" i="5"/>
  <c r="Y33" i="5"/>
  <c r="Y45" i="5" s="1"/>
  <c r="C15" i="5"/>
  <c r="Y11" i="5"/>
  <c r="Y15" i="5" s="1"/>
  <c r="AA24" i="5"/>
  <c r="AA26" i="5" s="1"/>
  <c r="S33" i="5"/>
  <c r="S45" i="5" s="1"/>
  <c r="AC36" i="5"/>
  <c r="AC48" i="5" s="1"/>
  <c r="AC78" i="5" s="1"/>
  <c r="L48" i="5"/>
  <c r="L108" i="5" s="1"/>
  <c r="M92" i="5"/>
  <c r="U36" i="5"/>
  <c r="U66" i="5" s="1"/>
  <c r="U126" i="5" s="1"/>
  <c r="N109" i="5"/>
  <c r="F55" i="5"/>
  <c r="F126" i="5"/>
  <c r="H124" i="5"/>
  <c r="M48" i="5"/>
  <c r="M108" i="5" s="1"/>
  <c r="T139" i="5"/>
  <c r="AB45" i="5"/>
  <c r="AB93" i="5"/>
  <c r="AB63" i="5"/>
  <c r="AB123" i="5" s="1"/>
  <c r="AB47" i="5"/>
  <c r="AB65" i="5"/>
  <c r="AE25" i="5"/>
  <c r="AE109" i="5" s="1"/>
  <c r="X45" i="5"/>
  <c r="X93" i="5"/>
  <c r="X63" i="5"/>
  <c r="X123" i="5" s="1"/>
  <c r="AA92" i="5"/>
  <c r="AA62" i="5"/>
  <c r="AA44" i="5"/>
  <c r="I172" i="5"/>
  <c r="I166" i="5"/>
  <c r="L104" i="5"/>
  <c r="L74" i="5"/>
  <c r="J106" i="5"/>
  <c r="J76" i="5"/>
  <c r="J136" i="5" s="1"/>
  <c r="AA106" i="5"/>
  <c r="AA76" i="5"/>
  <c r="AA136" i="5" s="1"/>
  <c r="G122" i="5"/>
  <c r="F105" i="5"/>
  <c r="F75" i="5"/>
  <c r="F135" i="5" s="1"/>
  <c r="S66" i="5"/>
  <c r="S48" i="5"/>
  <c r="S96" i="5"/>
  <c r="C44" i="5"/>
  <c r="C37" i="5"/>
  <c r="C92" i="5"/>
  <c r="F159" i="5"/>
  <c r="F94" i="5"/>
  <c r="F46" i="5"/>
  <c r="I169" i="5"/>
  <c r="I175" i="5"/>
  <c r="D157" i="5"/>
  <c r="D92" i="5"/>
  <c r="D44" i="5"/>
  <c r="T32" i="5"/>
  <c r="Y92" i="5"/>
  <c r="Y62" i="5"/>
  <c r="G94" i="5"/>
  <c r="G159" i="5"/>
  <c r="G46" i="5"/>
  <c r="G124" i="5"/>
  <c r="H160" i="5"/>
  <c r="H125" i="5"/>
  <c r="AD65" i="5"/>
  <c r="AD125" i="5" s="1"/>
  <c r="AD95" i="5"/>
  <c r="AA111" i="5"/>
  <c r="AA81" i="5"/>
  <c r="AA141" i="5" s="1"/>
  <c r="E63" i="5"/>
  <c r="E123" i="5" s="1"/>
  <c r="D138" i="5"/>
  <c r="AD12" i="5"/>
  <c r="AE12" i="5" s="1"/>
  <c r="S23" i="5"/>
  <c r="AE23" i="5" s="1"/>
  <c r="U24" i="5"/>
  <c r="U95" i="5" s="1"/>
  <c r="U44" i="5"/>
  <c r="J93" i="5"/>
  <c r="J45" i="5"/>
  <c r="Z33" i="5"/>
  <c r="D159" i="5"/>
  <c r="D64" i="5"/>
  <c r="D124" i="5" s="1"/>
  <c r="D46" i="5"/>
  <c r="T34" i="5"/>
  <c r="L159" i="5"/>
  <c r="L124" i="5"/>
  <c r="AB34" i="5"/>
  <c r="E160" i="5"/>
  <c r="E47" i="5"/>
  <c r="M47" i="5"/>
  <c r="M65" i="5"/>
  <c r="M125" i="5" s="1"/>
  <c r="D108" i="5"/>
  <c r="H109" i="5"/>
  <c r="H79" i="5"/>
  <c r="H139" i="5" s="1"/>
  <c r="S109" i="5"/>
  <c r="S79" i="5"/>
  <c r="AA109" i="5"/>
  <c r="F110" i="5"/>
  <c r="F80" i="5"/>
  <c r="F140" i="5" s="1"/>
  <c r="N110" i="5"/>
  <c r="N80" i="5"/>
  <c r="L111" i="5"/>
  <c r="L81" i="5"/>
  <c r="L141" i="5" s="1"/>
  <c r="D62" i="5"/>
  <c r="L125" i="5"/>
  <c r="J139" i="5"/>
  <c r="Y80" i="5"/>
  <c r="Y140" i="5" s="1"/>
  <c r="G92" i="5"/>
  <c r="M93" i="5"/>
  <c r="V10" i="5"/>
  <c r="V15" i="5" s="1"/>
  <c r="O13" i="5"/>
  <c r="AD13" i="5"/>
  <c r="AE13" i="5" s="1"/>
  <c r="AC22" i="5"/>
  <c r="J153" i="5"/>
  <c r="Z24" i="5"/>
  <c r="Z26" i="5" s="1"/>
  <c r="J157" i="5"/>
  <c r="J92" i="5"/>
  <c r="V32" i="5"/>
  <c r="C105" i="5"/>
  <c r="C75" i="5"/>
  <c r="Z34" i="5"/>
  <c r="F160" i="5"/>
  <c r="V35" i="5"/>
  <c r="H161" i="5"/>
  <c r="X36" i="5"/>
  <c r="H48" i="5"/>
  <c r="H126" i="5"/>
  <c r="G75" i="5"/>
  <c r="G135" i="5" s="1"/>
  <c r="G105" i="5"/>
  <c r="N47" i="5"/>
  <c r="N65" i="5"/>
  <c r="N125" i="5" s="1"/>
  <c r="L79" i="5"/>
  <c r="L139" i="5" s="1"/>
  <c r="D80" i="5"/>
  <c r="D140" i="5" s="1"/>
  <c r="J82" i="5"/>
  <c r="J142" i="5" s="1"/>
  <c r="X110" i="5"/>
  <c r="AD111" i="5"/>
  <c r="D166" i="5"/>
  <c r="D172" i="5"/>
  <c r="N94" i="5"/>
  <c r="N64" i="5"/>
  <c r="N124" i="5" s="1"/>
  <c r="N46" i="5"/>
  <c r="AC47" i="5"/>
  <c r="S47" i="5"/>
  <c r="O12" i="5"/>
  <c r="AD26" i="5"/>
  <c r="L92" i="5"/>
  <c r="L157" i="5"/>
  <c r="AB32" i="5"/>
  <c r="F112" i="5"/>
  <c r="F82" i="5"/>
  <c r="F142" i="5" s="1"/>
  <c r="AD11" i="5"/>
  <c r="AE11" i="5" s="1"/>
  <c r="O11" i="5"/>
  <c r="F158" i="5"/>
  <c r="F93" i="5"/>
  <c r="F123" i="5"/>
  <c r="V33" i="5"/>
  <c r="S46" i="5"/>
  <c r="I160" i="5"/>
  <c r="I47" i="5"/>
  <c r="I125" i="5"/>
  <c r="C48" i="5"/>
  <c r="C161" i="5"/>
  <c r="O36" i="5"/>
  <c r="U110" i="5"/>
  <c r="U80" i="5"/>
  <c r="U140" i="5" s="1"/>
  <c r="H111" i="5"/>
  <c r="H81" i="5"/>
  <c r="H141" i="5" s="1"/>
  <c r="D94" i="5"/>
  <c r="C157" i="5"/>
  <c r="AA10" i="5"/>
  <c r="AA15" i="5" s="1"/>
  <c r="F153" i="5"/>
  <c r="V24" i="5"/>
  <c r="AB24" i="5"/>
  <c r="AB95" i="5" s="1"/>
  <c r="F157" i="5"/>
  <c r="F92" i="5"/>
  <c r="N62" i="5"/>
  <c r="N44" i="5"/>
  <c r="AC33" i="5"/>
  <c r="U94" i="5"/>
  <c r="U64" i="5"/>
  <c r="U124" i="5" s="1"/>
  <c r="J160" i="5"/>
  <c r="Z35" i="5"/>
  <c r="J125" i="5"/>
  <c r="J47" i="5"/>
  <c r="T36" i="5"/>
  <c r="D161" i="5"/>
  <c r="D66" i="5"/>
  <c r="D126" i="5" s="1"/>
  <c r="AB36" i="5"/>
  <c r="L161" i="5"/>
  <c r="Y44" i="5"/>
  <c r="F107" i="5"/>
  <c r="F77" i="5"/>
  <c r="F137" i="5" s="1"/>
  <c r="U111" i="5"/>
  <c r="T82" i="5"/>
  <c r="T142" i="5" s="1"/>
  <c r="T112" i="5"/>
  <c r="AB112" i="5"/>
  <c r="AB82" i="5"/>
  <c r="AB142" i="5" s="1"/>
  <c r="G83" i="5"/>
  <c r="G143" i="5" s="1"/>
  <c r="G113" i="5"/>
  <c r="U62" i="5"/>
  <c r="M63" i="5"/>
  <c r="Y79" i="5"/>
  <c r="Y139" i="5" s="1"/>
  <c r="L94" i="5"/>
  <c r="L158" i="5"/>
  <c r="L93" i="5"/>
  <c r="L123" i="5"/>
  <c r="AA94" i="5"/>
  <c r="AA64" i="5"/>
  <c r="AA124" i="5" s="1"/>
  <c r="W96" i="5"/>
  <c r="D63" i="5"/>
  <c r="D123" i="5" s="1"/>
  <c r="E158" i="5"/>
  <c r="E45" i="5"/>
  <c r="O34" i="5"/>
  <c r="L45" i="5"/>
  <c r="S111" i="5"/>
  <c r="S81" i="5"/>
  <c r="O25" i="5"/>
  <c r="Z44" i="5"/>
  <c r="Z62" i="5"/>
  <c r="N93" i="5"/>
  <c r="AD33" i="5"/>
  <c r="N45" i="5"/>
  <c r="H94" i="5"/>
  <c r="H159" i="5"/>
  <c r="X34" i="5"/>
  <c r="AD34" i="5"/>
  <c r="K161" i="5"/>
  <c r="K48" i="5"/>
  <c r="AA36" i="5"/>
  <c r="H46" i="5"/>
  <c r="D109" i="5"/>
  <c r="D79" i="5"/>
  <c r="D139" i="5" s="1"/>
  <c r="J110" i="5"/>
  <c r="J80" i="5"/>
  <c r="J140" i="5" s="1"/>
  <c r="F124" i="5"/>
  <c r="C26" i="5"/>
  <c r="W21" i="5"/>
  <c r="O22" i="5"/>
  <c r="O105" i="5" s="1"/>
  <c r="AC24" i="5"/>
  <c r="G157" i="5"/>
  <c r="G44" i="5"/>
  <c r="O32" i="5"/>
  <c r="H158" i="5"/>
  <c r="H93" i="5"/>
  <c r="H123" i="5"/>
  <c r="H45" i="5"/>
  <c r="T33" i="5"/>
  <c r="J159" i="5"/>
  <c r="J94" i="5"/>
  <c r="V34" i="5"/>
  <c r="X35" i="5"/>
  <c r="AD48" i="5"/>
  <c r="AD66" i="5"/>
  <c r="AD126" i="5" s="1"/>
  <c r="F104" i="5"/>
  <c r="F74" i="5"/>
  <c r="L46" i="5"/>
  <c r="G107" i="5"/>
  <c r="G77" i="5"/>
  <c r="G137" i="5" s="1"/>
  <c r="AD47" i="5"/>
  <c r="F109" i="5"/>
  <c r="L110" i="5"/>
  <c r="L80" i="5"/>
  <c r="L140" i="5" s="1"/>
  <c r="V111" i="5"/>
  <c r="V81" i="5"/>
  <c r="V141" i="5" s="1"/>
  <c r="I82" i="5"/>
  <c r="I142" i="5" s="1"/>
  <c r="I112" i="5"/>
  <c r="AC112" i="5"/>
  <c r="N63" i="5"/>
  <c r="N123" i="5" s="1"/>
  <c r="J124" i="5"/>
  <c r="E65" i="5"/>
  <c r="E125" i="5" s="1"/>
  <c r="AC65" i="5"/>
  <c r="W66" i="5"/>
  <c r="W126" i="5" s="1"/>
  <c r="F79" i="5"/>
  <c r="F139" i="5" s="1"/>
  <c r="AA79" i="5"/>
  <c r="AA139" i="5" s="1"/>
  <c r="C142" i="5"/>
  <c r="O82" i="5"/>
  <c r="O142" i="5" s="1"/>
  <c r="D93" i="5"/>
  <c r="J158" i="5"/>
  <c r="K157" i="5"/>
  <c r="K44" i="5"/>
  <c r="K92" i="5"/>
  <c r="S65" i="5"/>
  <c r="N112" i="5"/>
  <c r="N82" i="5"/>
  <c r="U65" i="5"/>
  <c r="S10" i="5"/>
  <c r="S15" i="5" s="1"/>
  <c r="T24" i="5"/>
  <c r="T26" i="5" s="1"/>
  <c r="H157" i="5"/>
  <c r="H92" i="5"/>
  <c r="X32" i="5"/>
  <c r="H44" i="5"/>
  <c r="S32" i="5"/>
  <c r="I45" i="5"/>
  <c r="I123" i="5"/>
  <c r="I93" i="5"/>
  <c r="U33" i="5"/>
  <c r="C159" i="5"/>
  <c r="C46" i="5"/>
  <c r="C94" i="5"/>
  <c r="K159" i="5"/>
  <c r="K94" i="5"/>
  <c r="K46" i="5"/>
  <c r="W34" i="5"/>
  <c r="D160" i="5"/>
  <c r="O35" i="5"/>
  <c r="D47" i="5"/>
  <c r="L160" i="5"/>
  <c r="L47" i="5"/>
  <c r="Y35" i="5"/>
  <c r="V96" i="5"/>
  <c r="V48" i="5"/>
  <c r="V66" i="5"/>
  <c r="V126" i="5" s="1"/>
  <c r="D45" i="5"/>
  <c r="H47" i="5"/>
  <c r="W48" i="5"/>
  <c r="G109" i="5"/>
  <c r="G79" i="5"/>
  <c r="G139" i="5" s="1"/>
  <c r="Z79" i="5"/>
  <c r="Z139" i="5" s="1"/>
  <c r="Z109" i="5"/>
  <c r="E80" i="5"/>
  <c r="E140" i="5" s="1"/>
  <c r="E110" i="5"/>
  <c r="M110" i="5"/>
  <c r="M80" i="5"/>
  <c r="C81" i="5"/>
  <c r="O51" i="5"/>
  <c r="O111" i="5" s="1"/>
  <c r="K81" i="5"/>
  <c r="K141" i="5" s="1"/>
  <c r="K111" i="5"/>
  <c r="AE51" i="5"/>
  <c r="AE111" i="5" s="1"/>
  <c r="K124" i="5"/>
  <c r="J81" i="5"/>
  <c r="J141" i="5" s="1"/>
  <c r="E93" i="5"/>
  <c r="M105" i="5"/>
  <c r="O24" i="5"/>
  <c r="I157" i="5"/>
  <c r="I92" i="5"/>
  <c r="G93" i="5"/>
  <c r="G123" i="5"/>
  <c r="G158" i="5"/>
  <c r="O33" i="5"/>
  <c r="E94" i="5"/>
  <c r="E64" i="5"/>
  <c r="E124" i="5" s="1"/>
  <c r="M124" i="5"/>
  <c r="C160" i="5"/>
  <c r="C95" i="5"/>
  <c r="K125" i="5"/>
  <c r="J161" i="5"/>
  <c r="I46" i="5"/>
  <c r="J48" i="5"/>
  <c r="D82" i="5"/>
  <c r="D142" i="5" s="1"/>
  <c r="F83" i="5"/>
  <c r="F143" i="5" s="1"/>
  <c r="E157" i="5"/>
  <c r="E62" i="5"/>
  <c r="C158" i="5"/>
  <c r="K158" i="5"/>
  <c r="K123" i="5"/>
  <c r="I159" i="5"/>
  <c r="I124" i="5"/>
  <c r="G160" i="5"/>
  <c r="G125" i="5"/>
  <c r="F161" i="5"/>
  <c r="M44" i="5"/>
  <c r="I109" i="5"/>
  <c r="T109" i="5"/>
  <c r="N66" i="5"/>
  <c r="N126" i="5" s="1"/>
  <c r="AB139" i="5"/>
  <c r="AA80" i="5"/>
  <c r="AA140" i="5" s="1"/>
  <c r="C113" i="5"/>
  <c r="K160" i="5"/>
  <c r="G161" i="5"/>
  <c r="G48" i="5"/>
  <c r="K137" i="5"/>
  <c r="C143" i="5"/>
  <c r="O83" i="5"/>
  <c r="O143" i="5" s="1"/>
  <c r="K113" i="5"/>
  <c r="K83" i="5"/>
  <c r="K143" i="5" s="1"/>
  <c r="E92" i="5"/>
  <c r="K93" i="5"/>
  <c r="K107" i="5"/>
  <c r="N111" i="5"/>
  <c r="C139" i="5"/>
  <c r="O79" i="5"/>
  <c r="K79" i="5"/>
  <c r="K139" i="5" s="1"/>
  <c r="K109" i="5"/>
  <c r="AD109" i="5"/>
  <c r="AD79" i="5"/>
  <c r="AD139" i="5" s="1"/>
  <c r="T80" i="5"/>
  <c r="T140" i="5" s="1"/>
  <c r="T110" i="5"/>
  <c r="AB110" i="5"/>
  <c r="AB80" i="5"/>
  <c r="AB140" i="5" s="1"/>
  <c r="G111" i="5"/>
  <c r="G81" i="5"/>
  <c r="G141" i="5" s="1"/>
  <c r="Z81" i="5"/>
  <c r="Z141" i="5" s="1"/>
  <c r="Z111" i="5"/>
  <c r="E112" i="5"/>
  <c r="E82" i="5"/>
  <c r="E142" i="5" s="1"/>
  <c r="M112" i="5"/>
  <c r="M82" i="5"/>
  <c r="D83" i="5"/>
  <c r="D143" i="5" s="1"/>
  <c r="D113" i="5"/>
  <c r="L83" i="5"/>
  <c r="L143" i="5" s="1"/>
  <c r="L113" i="5"/>
  <c r="C109" i="5"/>
  <c r="E169" i="5"/>
  <c r="E175" i="5"/>
  <c r="O52" i="5"/>
  <c r="O112" i="5" s="1"/>
  <c r="E66" i="5"/>
  <c r="E126" i="5" s="1"/>
  <c r="I126" i="5"/>
  <c r="V80" i="5" l="1"/>
  <c r="V140" i="5" s="1"/>
  <c r="V110" i="5"/>
  <c r="U109" i="5"/>
  <c r="V79" i="5"/>
  <c r="V139" i="5" s="1"/>
  <c r="Y112" i="5"/>
  <c r="O109" i="5"/>
  <c r="W80" i="5"/>
  <c r="W140" i="5" s="1"/>
  <c r="AE82" i="5"/>
  <c r="AE142" i="5" s="1"/>
  <c r="AC80" i="5"/>
  <c r="AC140" i="5" s="1"/>
  <c r="AE50" i="5"/>
  <c r="AE110" i="5" s="1"/>
  <c r="S80" i="5"/>
  <c r="AD110" i="5"/>
  <c r="AD80" i="5"/>
  <c r="AD140" i="5" s="1"/>
  <c r="AD15" i="5"/>
  <c r="U77" i="5"/>
  <c r="U137" i="5" s="1"/>
  <c r="Y111" i="5"/>
  <c r="Y81" i="5"/>
  <c r="Y141" i="5" s="1"/>
  <c r="O80" i="5"/>
  <c r="O140" i="5" s="1"/>
  <c r="I74" i="5"/>
  <c r="I85" i="5" s="1"/>
  <c r="I145" i="5" s="1"/>
  <c r="AC81" i="5"/>
  <c r="AC141" i="5" s="1"/>
  <c r="AC111" i="5"/>
  <c r="W109" i="5"/>
  <c r="W111" i="5"/>
  <c r="W81" i="5"/>
  <c r="W141" i="5" s="1"/>
  <c r="U76" i="5"/>
  <c r="U136" i="5" s="1"/>
  <c r="AE80" i="5"/>
  <c r="AE140" i="5" s="1"/>
  <c r="S140" i="5"/>
  <c r="X109" i="5"/>
  <c r="T47" i="5"/>
  <c r="T107" i="5" s="1"/>
  <c r="AD44" i="5"/>
  <c r="AD104" i="5" s="1"/>
  <c r="E85" i="5"/>
  <c r="E145" i="5" s="1"/>
  <c r="AA45" i="5"/>
  <c r="AA75" i="5" s="1"/>
  <c r="AA135" i="5" s="1"/>
  <c r="U125" i="5"/>
  <c r="W44" i="5"/>
  <c r="W104" i="5" s="1"/>
  <c r="AC44" i="5"/>
  <c r="AC104" i="5" s="1"/>
  <c r="AC66" i="5"/>
  <c r="AC126" i="5" s="1"/>
  <c r="AC92" i="5"/>
  <c r="E104" i="5"/>
  <c r="W95" i="5"/>
  <c r="W26" i="5"/>
  <c r="E106" i="5"/>
  <c r="E173" i="5"/>
  <c r="Z96" i="5"/>
  <c r="AA93" i="5"/>
  <c r="AC96" i="5"/>
  <c r="AD62" i="5"/>
  <c r="AD122" i="5" s="1"/>
  <c r="S94" i="5"/>
  <c r="O47" i="5"/>
  <c r="O107" i="5" s="1"/>
  <c r="Y93" i="5"/>
  <c r="C77" i="5"/>
  <c r="C137" i="5" s="1"/>
  <c r="Y48" i="5"/>
  <c r="Y108" i="5" s="1"/>
  <c r="H97" i="5"/>
  <c r="Y66" i="5"/>
  <c r="Y126" i="5" s="1"/>
  <c r="W63" i="5"/>
  <c r="W123" i="5" s="1"/>
  <c r="W65" i="5"/>
  <c r="W125" i="5" s="1"/>
  <c r="O94" i="5"/>
  <c r="W47" i="5"/>
  <c r="W77" i="5" s="1"/>
  <c r="W137" i="5" s="1"/>
  <c r="W93" i="5"/>
  <c r="AC108" i="5"/>
  <c r="AC64" i="5"/>
  <c r="AC124" i="5" s="1"/>
  <c r="O15" i="5"/>
  <c r="AA95" i="5"/>
  <c r="AC46" i="5"/>
  <c r="AC106" i="5" s="1"/>
  <c r="O93" i="5"/>
  <c r="M106" i="5"/>
  <c r="E97" i="5"/>
  <c r="F115" i="5"/>
  <c r="E78" i="5"/>
  <c r="E138" i="5" s="1"/>
  <c r="N78" i="5"/>
  <c r="F97" i="5"/>
  <c r="AC26" i="5"/>
  <c r="AB26" i="5"/>
  <c r="O92" i="5"/>
  <c r="AA37" i="5"/>
  <c r="AA97" i="5" s="1"/>
  <c r="AD37" i="5"/>
  <c r="AD97" i="5" s="1"/>
  <c r="AE21" i="5"/>
  <c r="I108" i="5"/>
  <c r="Z48" i="5"/>
  <c r="Z108" i="5" s="1"/>
  <c r="AC95" i="5"/>
  <c r="S124" i="5"/>
  <c r="Y64" i="5"/>
  <c r="Y124" i="5" s="1"/>
  <c r="Y46" i="5"/>
  <c r="H115" i="5"/>
  <c r="AE15" i="5"/>
  <c r="J74" i="5"/>
  <c r="J85" i="5" s="1"/>
  <c r="J145" i="5" s="1"/>
  <c r="L78" i="5"/>
  <c r="L138" i="5" s="1"/>
  <c r="M78" i="5"/>
  <c r="O96" i="5"/>
  <c r="U48" i="5"/>
  <c r="U108" i="5" s="1"/>
  <c r="Y94" i="5"/>
  <c r="U26" i="5"/>
  <c r="S93" i="5"/>
  <c r="S63" i="5"/>
  <c r="S123" i="5" s="1"/>
  <c r="AA65" i="5"/>
  <c r="AA125" i="5" s="1"/>
  <c r="AA47" i="5"/>
  <c r="O139" i="5"/>
  <c r="AE34" i="5"/>
  <c r="AE94" i="5" s="1"/>
  <c r="O95" i="5"/>
  <c r="AE35" i="5"/>
  <c r="Y63" i="5"/>
  <c r="Y123" i="5" s="1"/>
  <c r="V26" i="5"/>
  <c r="U96" i="5"/>
  <c r="E115" i="5"/>
  <c r="F108" i="5"/>
  <c r="C168" i="5"/>
  <c r="C174" i="5"/>
  <c r="W122" i="5"/>
  <c r="D174" i="5"/>
  <c r="D168" i="5"/>
  <c r="N97" i="5"/>
  <c r="N55" i="5"/>
  <c r="N115" i="5" s="1"/>
  <c r="AC107" i="5"/>
  <c r="AC77" i="5"/>
  <c r="AC137" i="5" s="1"/>
  <c r="X66" i="5"/>
  <c r="X126" i="5" s="1"/>
  <c r="X96" i="5"/>
  <c r="X48" i="5"/>
  <c r="M107" i="5"/>
  <c r="M77" i="5"/>
  <c r="F106" i="5"/>
  <c r="F76" i="5"/>
  <c r="F136" i="5" s="1"/>
  <c r="I106" i="5"/>
  <c r="I76" i="5"/>
  <c r="I136" i="5" s="1"/>
  <c r="K174" i="5"/>
  <c r="K168" i="5"/>
  <c r="C125" i="5"/>
  <c r="O65" i="5"/>
  <c r="O125" i="5" s="1"/>
  <c r="W78" i="5"/>
  <c r="W138" i="5" s="1"/>
  <c r="W108" i="5"/>
  <c r="H165" i="5"/>
  <c r="H171" i="5"/>
  <c r="T125" i="5"/>
  <c r="S125" i="5"/>
  <c r="AC125" i="5"/>
  <c r="L106" i="5"/>
  <c r="L76" i="5"/>
  <c r="L136" i="5" s="1"/>
  <c r="J167" i="5"/>
  <c r="J173" i="5"/>
  <c r="O26" i="5"/>
  <c r="H173" i="5"/>
  <c r="H167" i="5"/>
  <c r="L166" i="5"/>
  <c r="L172" i="5"/>
  <c r="L175" i="5"/>
  <c r="L169" i="5"/>
  <c r="I107" i="5"/>
  <c r="I77" i="5"/>
  <c r="I137" i="5" s="1"/>
  <c r="T95" i="5"/>
  <c r="F174" i="5"/>
  <c r="F168" i="5"/>
  <c r="AB64" i="5"/>
  <c r="AB124" i="5" s="1"/>
  <c r="AB46" i="5"/>
  <c r="AB94" i="5"/>
  <c r="T92" i="5"/>
  <c r="T62" i="5"/>
  <c r="T37" i="5"/>
  <c r="T97" i="5" s="1"/>
  <c r="T44" i="5"/>
  <c r="C122" i="5"/>
  <c r="C67" i="5"/>
  <c r="O62" i="5"/>
  <c r="O122" i="5" s="1"/>
  <c r="S108" i="5"/>
  <c r="AE48" i="5"/>
  <c r="S78" i="5"/>
  <c r="AB77" i="5"/>
  <c r="AB137" i="5" s="1"/>
  <c r="AB107" i="5"/>
  <c r="M74" i="5"/>
  <c r="M85" i="5" s="1"/>
  <c r="M104" i="5"/>
  <c r="I167" i="5"/>
  <c r="I173" i="5"/>
  <c r="H107" i="5"/>
  <c r="H77" i="5"/>
  <c r="H137" i="5" s="1"/>
  <c r="V78" i="5"/>
  <c r="V138" i="5" s="1"/>
  <c r="V108" i="5"/>
  <c r="O46" i="5"/>
  <c r="O106" i="5" s="1"/>
  <c r="C106" i="5"/>
  <c r="C76" i="5"/>
  <c r="J67" i="5"/>
  <c r="J127" i="5" s="1"/>
  <c r="K122" i="5"/>
  <c r="K67" i="5"/>
  <c r="K127" i="5" s="1"/>
  <c r="F134" i="5"/>
  <c r="F85" i="5"/>
  <c r="F145" i="5" s="1"/>
  <c r="T45" i="5"/>
  <c r="T63" i="5"/>
  <c r="T93" i="5"/>
  <c r="AE33" i="5"/>
  <c r="G74" i="5"/>
  <c r="G104" i="5"/>
  <c r="M97" i="5"/>
  <c r="M55" i="5"/>
  <c r="M115" i="5" s="1"/>
  <c r="J107" i="5"/>
  <c r="J77" i="5"/>
  <c r="J137" i="5" s="1"/>
  <c r="AC93" i="5"/>
  <c r="AC63" i="5"/>
  <c r="AC37" i="5"/>
  <c r="AC45" i="5"/>
  <c r="H67" i="5"/>
  <c r="H127" i="5" s="1"/>
  <c r="I174" i="5"/>
  <c r="I168" i="5"/>
  <c r="S107" i="5"/>
  <c r="AE47" i="5"/>
  <c r="AE107" i="5" s="1"/>
  <c r="S77" i="5"/>
  <c r="H108" i="5"/>
  <c r="H78" i="5"/>
  <c r="H138" i="5" s="1"/>
  <c r="Z46" i="5"/>
  <c r="Z94" i="5"/>
  <c r="Z64" i="5"/>
  <c r="Z124" i="5" s="1"/>
  <c r="Z93" i="5"/>
  <c r="Z63" i="5"/>
  <c r="Z123" i="5" s="1"/>
  <c r="Z45" i="5"/>
  <c r="H168" i="5"/>
  <c r="H174" i="5"/>
  <c r="D97" i="5"/>
  <c r="D55" i="5"/>
  <c r="D115" i="5" s="1"/>
  <c r="C97" i="5"/>
  <c r="C55" i="5"/>
  <c r="O37" i="5"/>
  <c r="S126" i="5"/>
  <c r="X105" i="5"/>
  <c r="X75" i="5"/>
  <c r="X135" i="5" s="1"/>
  <c r="G97" i="5"/>
  <c r="G55" i="5"/>
  <c r="G115" i="5" s="1"/>
  <c r="AA66" i="5"/>
  <c r="AA126" i="5" s="1"/>
  <c r="AA96" i="5"/>
  <c r="AA48" i="5"/>
  <c r="AB66" i="5"/>
  <c r="AB126" i="5" s="1"/>
  <c r="AB48" i="5"/>
  <c r="AB96" i="5"/>
  <c r="C135" i="5"/>
  <c r="O75" i="5"/>
  <c r="O135" i="5" s="1"/>
  <c r="J75" i="5"/>
  <c r="J135" i="5" s="1"/>
  <c r="J105" i="5"/>
  <c r="D104" i="5"/>
  <c r="D74" i="5"/>
  <c r="K166" i="5"/>
  <c r="K172" i="5"/>
  <c r="W94" i="5"/>
  <c r="W46" i="5"/>
  <c r="W64" i="5"/>
  <c r="W124" i="5" s="1"/>
  <c r="U93" i="5"/>
  <c r="U63" i="5"/>
  <c r="U123" i="5" s="1"/>
  <c r="U45" i="5"/>
  <c r="K104" i="5"/>
  <c r="K74" i="5"/>
  <c r="AD63" i="5"/>
  <c r="AD123" i="5" s="1"/>
  <c r="AD93" i="5"/>
  <c r="AD45" i="5"/>
  <c r="Z95" i="5"/>
  <c r="Z65" i="5"/>
  <c r="Z125" i="5" s="1"/>
  <c r="Z47" i="5"/>
  <c r="C126" i="5"/>
  <c r="O66" i="5"/>
  <c r="O126" i="5" s="1"/>
  <c r="F169" i="5"/>
  <c r="F175" i="5"/>
  <c r="O63" i="5"/>
  <c r="O123" i="5" s="1"/>
  <c r="C123" i="5"/>
  <c r="D105" i="5"/>
  <c r="D75" i="5"/>
  <c r="D135" i="5" s="1"/>
  <c r="I97" i="5"/>
  <c r="I55" i="5"/>
  <c r="I115" i="5" s="1"/>
  <c r="K108" i="5"/>
  <c r="K78" i="5"/>
  <c r="K138" i="5" s="1"/>
  <c r="L105" i="5"/>
  <c r="L75" i="5"/>
  <c r="L135" i="5" s="1"/>
  <c r="J168" i="5"/>
  <c r="J174" i="5"/>
  <c r="V44" i="5"/>
  <c r="V37" i="5"/>
  <c r="V92" i="5"/>
  <c r="V62" i="5"/>
  <c r="D106" i="5"/>
  <c r="D76" i="5"/>
  <c r="D136" i="5" s="1"/>
  <c r="AA122" i="5"/>
  <c r="G108" i="5"/>
  <c r="G78" i="5"/>
  <c r="G138" i="5" s="1"/>
  <c r="C166" i="5"/>
  <c r="C172" i="5"/>
  <c r="J175" i="5"/>
  <c r="J169" i="5"/>
  <c r="H104" i="5"/>
  <c r="H74" i="5"/>
  <c r="J172" i="5"/>
  <c r="J166" i="5"/>
  <c r="AD107" i="5"/>
  <c r="AD77" i="5"/>
  <c r="AD137" i="5" s="1"/>
  <c r="X47" i="5"/>
  <c r="X65" i="5"/>
  <c r="X125" i="5" s="1"/>
  <c r="X95" i="5"/>
  <c r="H172" i="5"/>
  <c r="H166" i="5"/>
  <c r="K175" i="5"/>
  <c r="K169" i="5"/>
  <c r="Z122" i="5"/>
  <c r="M123" i="5"/>
  <c r="M67" i="5"/>
  <c r="M127" i="5" s="1"/>
  <c r="S105" i="5"/>
  <c r="S75" i="5"/>
  <c r="AE45" i="5"/>
  <c r="T96" i="5"/>
  <c r="T66" i="5"/>
  <c r="T126" i="5" s="1"/>
  <c r="T48" i="5"/>
  <c r="F122" i="5"/>
  <c r="F67" i="5"/>
  <c r="F127" i="5" s="1"/>
  <c r="C175" i="5"/>
  <c r="C169" i="5"/>
  <c r="L67" i="5"/>
  <c r="L127" i="5" s="1"/>
  <c r="L122" i="5"/>
  <c r="J97" i="5"/>
  <c r="J55" i="5"/>
  <c r="J115" i="5" s="1"/>
  <c r="D122" i="5"/>
  <c r="D67" i="5"/>
  <c r="D127" i="5" s="1"/>
  <c r="AE79" i="5"/>
  <c r="AE139" i="5" s="1"/>
  <c r="S139" i="5"/>
  <c r="E107" i="5"/>
  <c r="E77" i="5"/>
  <c r="E137" i="5" s="1"/>
  <c r="W37" i="5"/>
  <c r="L134" i="5"/>
  <c r="L85" i="5"/>
  <c r="L145" i="5" s="1"/>
  <c r="I122" i="5"/>
  <c r="I67" i="5"/>
  <c r="I127" i="5" s="1"/>
  <c r="H105" i="5"/>
  <c r="H75" i="5"/>
  <c r="H135" i="5" s="1"/>
  <c r="N105" i="5"/>
  <c r="N75" i="5"/>
  <c r="AE46" i="5"/>
  <c r="AE106" i="5" s="1"/>
  <c r="S106" i="5"/>
  <c r="S76" i="5"/>
  <c r="L167" i="5"/>
  <c r="L173" i="5"/>
  <c r="C104" i="5"/>
  <c r="O44" i="5"/>
  <c r="O104" i="5" s="1"/>
  <c r="C74" i="5"/>
  <c r="N77" i="5"/>
  <c r="N107" i="5"/>
  <c r="T94" i="5"/>
  <c r="T64" i="5"/>
  <c r="T46" i="5"/>
  <c r="G76" i="5"/>
  <c r="G136" i="5" s="1"/>
  <c r="G106" i="5"/>
  <c r="AE22" i="5"/>
  <c r="I171" i="5"/>
  <c r="I165" i="5"/>
  <c r="L107" i="5"/>
  <c r="L77" i="5"/>
  <c r="L137" i="5" s="1"/>
  <c r="S92" i="5"/>
  <c r="S44" i="5"/>
  <c r="S62" i="5"/>
  <c r="S37" i="5"/>
  <c r="AE32" i="5"/>
  <c r="K171" i="5"/>
  <c r="K165" i="5"/>
  <c r="AC138" i="5"/>
  <c r="L171" i="5"/>
  <c r="L165" i="5"/>
  <c r="E122" i="5"/>
  <c r="E67" i="5"/>
  <c r="E127" i="5" s="1"/>
  <c r="L174" i="5"/>
  <c r="L168" i="5"/>
  <c r="K173" i="5"/>
  <c r="K167" i="5"/>
  <c r="X62" i="5"/>
  <c r="X92" i="5"/>
  <c r="X37" i="5"/>
  <c r="X44" i="5"/>
  <c r="Y105" i="5"/>
  <c r="Y75" i="5"/>
  <c r="Y135" i="5" s="1"/>
  <c r="V94" i="5"/>
  <c r="V46" i="5"/>
  <c r="V64" i="5"/>
  <c r="V124" i="5" s="1"/>
  <c r="AD94" i="5"/>
  <c r="AD46" i="5"/>
  <c r="AD64" i="5"/>
  <c r="AD124" i="5" s="1"/>
  <c r="Z104" i="5"/>
  <c r="Z74" i="5"/>
  <c r="E105" i="5"/>
  <c r="E75" i="5"/>
  <c r="E135" i="5" s="1"/>
  <c r="U122" i="5"/>
  <c r="Y104" i="5"/>
  <c r="Y74" i="5"/>
  <c r="C171" i="5"/>
  <c r="C165" i="5"/>
  <c r="C108" i="5"/>
  <c r="O48" i="5"/>
  <c r="O108" i="5" s="1"/>
  <c r="C78" i="5"/>
  <c r="V65" i="5"/>
  <c r="V125" i="5" s="1"/>
  <c r="V95" i="5"/>
  <c r="V47" i="5"/>
  <c r="E174" i="5"/>
  <c r="E168" i="5"/>
  <c r="D167" i="5"/>
  <c r="D173" i="5"/>
  <c r="Y122" i="5"/>
  <c r="W92" i="5"/>
  <c r="J108" i="5"/>
  <c r="J78" i="5"/>
  <c r="J138" i="5" s="1"/>
  <c r="C173" i="5"/>
  <c r="C167" i="5"/>
  <c r="K55" i="5"/>
  <c r="K115" i="5" s="1"/>
  <c r="K97" i="5"/>
  <c r="S141" i="5"/>
  <c r="AE81" i="5"/>
  <c r="AE141" i="5" s="1"/>
  <c r="Y95" i="5"/>
  <c r="Y47" i="5"/>
  <c r="Y65" i="5"/>
  <c r="Y125" i="5" s="1"/>
  <c r="AE24" i="5"/>
  <c r="G171" i="5"/>
  <c r="G165" i="5"/>
  <c r="N104" i="5"/>
  <c r="N74" i="5"/>
  <c r="N85" i="5" s="1"/>
  <c r="AB92" i="5"/>
  <c r="AB62" i="5"/>
  <c r="AB44" i="5"/>
  <c r="AB37" i="5"/>
  <c r="AA104" i="5"/>
  <c r="AA74" i="5"/>
  <c r="K106" i="5"/>
  <c r="K76" i="5"/>
  <c r="K136" i="5" s="1"/>
  <c r="AD108" i="5"/>
  <c r="AD78" i="5"/>
  <c r="AD138" i="5" s="1"/>
  <c r="D175" i="5"/>
  <c r="D169" i="5"/>
  <c r="N67" i="5"/>
  <c r="N127" i="5" s="1"/>
  <c r="N122" i="5"/>
  <c r="V63" i="5"/>
  <c r="V123" i="5" s="1"/>
  <c r="V45" i="5"/>
  <c r="V93" i="5"/>
  <c r="N106" i="5"/>
  <c r="N76" i="5"/>
  <c r="H169" i="5"/>
  <c r="H175" i="5"/>
  <c r="U104" i="5"/>
  <c r="U74" i="5"/>
  <c r="U55" i="5"/>
  <c r="L97" i="5"/>
  <c r="L55" i="5"/>
  <c r="L115" i="5" s="1"/>
  <c r="G173" i="5"/>
  <c r="G167" i="5"/>
  <c r="D171" i="5"/>
  <c r="D165" i="5"/>
  <c r="F173" i="5"/>
  <c r="F167" i="5"/>
  <c r="AB105" i="5"/>
  <c r="AB75" i="5"/>
  <c r="AB135" i="5" s="1"/>
  <c r="G175" i="5"/>
  <c r="G169" i="5"/>
  <c r="G168" i="5"/>
  <c r="G174" i="5"/>
  <c r="E165" i="5"/>
  <c r="E171" i="5"/>
  <c r="G166" i="5"/>
  <c r="G172" i="5"/>
  <c r="C141" i="5"/>
  <c r="O81" i="5"/>
  <c r="O141" i="5" s="1"/>
  <c r="U37" i="5"/>
  <c r="D107" i="5"/>
  <c r="D77" i="5"/>
  <c r="D137" i="5" s="1"/>
  <c r="C124" i="5"/>
  <c r="O64" i="5"/>
  <c r="O124" i="5" s="1"/>
  <c r="I105" i="5"/>
  <c r="I75" i="5"/>
  <c r="I135" i="5" s="1"/>
  <c r="H76" i="5"/>
  <c r="H136" i="5" s="1"/>
  <c r="H106" i="5"/>
  <c r="X64" i="5"/>
  <c r="X124" i="5" s="1"/>
  <c r="X94" i="5"/>
  <c r="X46" i="5"/>
  <c r="Z37" i="5"/>
  <c r="E172" i="5"/>
  <c r="E166" i="5"/>
  <c r="F165" i="5"/>
  <c r="F171" i="5"/>
  <c r="F166" i="5"/>
  <c r="F172" i="5"/>
  <c r="J171" i="5"/>
  <c r="J165" i="5"/>
  <c r="Y37" i="5"/>
  <c r="W105" i="5"/>
  <c r="W75" i="5"/>
  <c r="W135" i="5" s="1"/>
  <c r="AE36" i="5"/>
  <c r="AE96" i="5" s="1"/>
  <c r="G67" i="5"/>
  <c r="G127" i="5" s="1"/>
  <c r="AB125" i="5"/>
  <c r="S26" i="5"/>
  <c r="AD74" i="5" l="1"/>
  <c r="AD134" i="5" s="1"/>
  <c r="I134" i="5"/>
  <c r="T77" i="5"/>
  <c r="T137" i="5" s="1"/>
  <c r="W74" i="5"/>
  <c r="W134" i="5" s="1"/>
  <c r="AA105" i="5"/>
  <c r="Z78" i="5"/>
  <c r="Z138" i="5" s="1"/>
  <c r="O77" i="5"/>
  <c r="O137" i="5" s="1"/>
  <c r="AC74" i="5"/>
  <c r="AC85" i="5" s="1"/>
  <c r="AC145" i="5" s="1"/>
  <c r="Y78" i="5"/>
  <c r="Y138" i="5" s="1"/>
  <c r="U115" i="5"/>
  <c r="U97" i="5"/>
  <c r="AC76" i="5"/>
  <c r="AC136" i="5" s="1"/>
  <c r="AE95" i="5"/>
  <c r="W107" i="5"/>
  <c r="AD55" i="5"/>
  <c r="AD115" i="5" s="1"/>
  <c r="AA55" i="5"/>
  <c r="AA115" i="5" s="1"/>
  <c r="V97" i="5"/>
  <c r="AE26" i="5"/>
  <c r="Y67" i="5"/>
  <c r="Y127" i="5" s="1"/>
  <c r="J134" i="5"/>
  <c r="AE92" i="5"/>
  <c r="AA77" i="5"/>
  <c r="AA137" i="5" s="1"/>
  <c r="AA107" i="5"/>
  <c r="O97" i="5"/>
  <c r="Y106" i="5"/>
  <c r="Y76" i="5"/>
  <c r="Y136" i="5" s="1"/>
  <c r="U78" i="5"/>
  <c r="U138" i="5" s="1"/>
  <c r="Z67" i="5"/>
  <c r="Z127" i="5" s="1"/>
  <c r="AD67" i="5"/>
  <c r="AD127" i="5" s="1"/>
  <c r="AE66" i="5"/>
  <c r="AE126" i="5" s="1"/>
  <c r="U67" i="5"/>
  <c r="U127" i="5" s="1"/>
  <c r="U134" i="5"/>
  <c r="U85" i="5"/>
  <c r="U145" i="5" s="1"/>
  <c r="C138" i="5"/>
  <c r="O78" i="5"/>
  <c r="O138" i="5" s="1"/>
  <c r="Y134" i="5"/>
  <c r="Y85" i="5"/>
  <c r="Y145" i="5" s="1"/>
  <c r="T76" i="5"/>
  <c r="T136" i="5" s="1"/>
  <c r="T106" i="5"/>
  <c r="S135" i="5"/>
  <c r="AE75" i="5"/>
  <c r="AE135" i="5" s="1"/>
  <c r="Z77" i="5"/>
  <c r="Z137" i="5" s="1"/>
  <c r="Z107" i="5"/>
  <c r="U105" i="5"/>
  <c r="U75" i="5"/>
  <c r="U135" i="5" s="1"/>
  <c r="D134" i="5"/>
  <c r="D85" i="5"/>
  <c r="D145" i="5" s="1"/>
  <c r="AC97" i="5"/>
  <c r="AC55" i="5"/>
  <c r="AC115" i="5" s="1"/>
  <c r="O67" i="5"/>
  <c r="O127" i="5" s="1"/>
  <c r="C127" i="5"/>
  <c r="X108" i="5"/>
  <c r="X78" i="5"/>
  <c r="X138" i="5" s="1"/>
  <c r="V77" i="5"/>
  <c r="V137" i="5" s="1"/>
  <c r="V107" i="5"/>
  <c r="AD76" i="5"/>
  <c r="AD136" i="5" s="1"/>
  <c r="AD106" i="5"/>
  <c r="T124" i="5"/>
  <c r="AE64" i="5"/>
  <c r="AE124" i="5" s="1"/>
  <c r="W97" i="5"/>
  <c r="W55" i="5"/>
  <c r="W115" i="5" s="1"/>
  <c r="AA108" i="5"/>
  <c r="AA78" i="5"/>
  <c r="AA138" i="5" s="1"/>
  <c r="AC67" i="5"/>
  <c r="AC127" i="5" s="1"/>
  <c r="AC123" i="5"/>
  <c r="W67" i="5"/>
  <c r="W127" i="5" s="1"/>
  <c r="X104" i="5"/>
  <c r="X74" i="5"/>
  <c r="S97" i="5"/>
  <c r="AE37" i="5"/>
  <c r="V122" i="5"/>
  <c r="V67" i="5"/>
  <c r="V127" i="5" s="1"/>
  <c r="AD105" i="5"/>
  <c r="AD75" i="5"/>
  <c r="AD135" i="5" s="1"/>
  <c r="AB97" i="5"/>
  <c r="AB55" i="5"/>
  <c r="AB115" i="5" s="1"/>
  <c r="T78" i="5"/>
  <c r="T138" i="5" s="1"/>
  <c r="T108" i="5"/>
  <c r="X106" i="5"/>
  <c r="X76" i="5"/>
  <c r="X136" i="5" s="1"/>
  <c r="AB74" i="5"/>
  <c r="AB104" i="5"/>
  <c r="X122" i="5"/>
  <c r="X67" i="5"/>
  <c r="X127" i="5" s="1"/>
  <c r="S74" i="5"/>
  <c r="S55" i="5"/>
  <c r="AE44" i="5"/>
  <c r="AE104" i="5" s="1"/>
  <c r="S104" i="5"/>
  <c r="C115" i="5"/>
  <c r="O55" i="5"/>
  <c r="O115" i="5" s="1"/>
  <c r="S137" i="5"/>
  <c r="AE77" i="5"/>
  <c r="AE137" i="5" s="1"/>
  <c r="C136" i="5"/>
  <c r="O76" i="5"/>
  <c r="O136" i="5" s="1"/>
  <c r="AE108" i="5"/>
  <c r="AE65" i="5"/>
  <c r="AE125" i="5" s="1"/>
  <c r="AA134" i="5"/>
  <c r="AA85" i="5"/>
  <c r="AA145" i="5" s="1"/>
  <c r="Z106" i="5"/>
  <c r="Z76" i="5"/>
  <c r="Z136" i="5" s="1"/>
  <c r="H134" i="5"/>
  <c r="H85" i="5"/>
  <c r="H145" i="5" s="1"/>
  <c r="G134" i="5"/>
  <c r="G85" i="5"/>
  <c r="G145" i="5" s="1"/>
  <c r="Z97" i="5"/>
  <c r="Z55" i="5"/>
  <c r="Z115" i="5" s="1"/>
  <c r="W106" i="5"/>
  <c r="W76" i="5"/>
  <c r="W136" i="5" s="1"/>
  <c r="AE93" i="5"/>
  <c r="AE78" i="5"/>
  <c r="AE138" i="5" s="1"/>
  <c r="S138" i="5"/>
  <c r="T122" i="5"/>
  <c r="T67" i="5"/>
  <c r="T127" i="5" s="1"/>
  <c r="Y97" i="5"/>
  <c r="Y55" i="5"/>
  <c r="Y115" i="5" s="1"/>
  <c r="AB122" i="5"/>
  <c r="AB67" i="5"/>
  <c r="AB127" i="5" s="1"/>
  <c r="Y77" i="5"/>
  <c r="Y137" i="5" s="1"/>
  <c r="Y107" i="5"/>
  <c r="Z134" i="5"/>
  <c r="Z85" i="5"/>
  <c r="Z145" i="5" s="1"/>
  <c r="V76" i="5"/>
  <c r="V136" i="5" s="1"/>
  <c r="V106" i="5"/>
  <c r="V104" i="5"/>
  <c r="V55" i="5"/>
  <c r="V115" i="5" s="1"/>
  <c r="V74" i="5"/>
  <c r="K134" i="5"/>
  <c r="K85" i="5"/>
  <c r="K145" i="5" s="1"/>
  <c r="T123" i="5"/>
  <c r="AE63" i="5"/>
  <c r="AE123" i="5" s="1"/>
  <c r="T74" i="5"/>
  <c r="T55" i="5"/>
  <c r="T115" i="5" s="1"/>
  <c r="T104" i="5"/>
  <c r="X55" i="5"/>
  <c r="X115" i="5" s="1"/>
  <c r="X97" i="5"/>
  <c r="Z75" i="5"/>
  <c r="Z135" i="5" s="1"/>
  <c r="Z105" i="5"/>
  <c r="S122" i="5"/>
  <c r="S67" i="5"/>
  <c r="AE62" i="5"/>
  <c r="AE122" i="5" s="1"/>
  <c r="AE76" i="5"/>
  <c r="AE136" i="5" s="1"/>
  <c r="S136" i="5"/>
  <c r="X107" i="5"/>
  <c r="X77" i="5"/>
  <c r="X137" i="5" s="1"/>
  <c r="V75" i="5"/>
  <c r="V135" i="5" s="1"/>
  <c r="V105" i="5"/>
  <c r="C134" i="5"/>
  <c r="C85" i="5"/>
  <c r="O74" i="5"/>
  <c r="O134" i="5" s="1"/>
  <c r="AE105" i="5"/>
  <c r="AA67" i="5"/>
  <c r="AA127" i="5" s="1"/>
  <c r="AB78" i="5"/>
  <c r="AB138" i="5" s="1"/>
  <c r="AB108" i="5"/>
  <c r="AC105" i="5"/>
  <c r="AC75" i="5"/>
  <c r="AC135" i="5" s="1"/>
  <c r="T105" i="5"/>
  <c r="T75" i="5"/>
  <c r="T135" i="5" s="1"/>
  <c r="AB76" i="5"/>
  <c r="AB136" i="5" s="1"/>
  <c r="AB106" i="5"/>
  <c r="AD85" i="5" l="1"/>
  <c r="AD145" i="5" s="1"/>
  <c r="W85" i="5"/>
  <c r="W145" i="5" s="1"/>
  <c r="AC134" i="5"/>
  <c r="X134" i="5"/>
  <c r="X85" i="5"/>
  <c r="X145" i="5" s="1"/>
  <c r="S127" i="5"/>
  <c r="AE67" i="5"/>
  <c r="T134" i="5"/>
  <c r="T85" i="5"/>
  <c r="T145" i="5" s="1"/>
  <c r="S115" i="5"/>
  <c r="AE55" i="5"/>
  <c r="AE115" i="5" s="1"/>
  <c r="AE97" i="5"/>
  <c r="AE38" i="5"/>
  <c r="AF38" i="5" s="1"/>
  <c r="V85" i="5"/>
  <c r="V145" i="5" s="1"/>
  <c r="V134" i="5"/>
  <c r="S134" i="5"/>
  <c r="AE74" i="5"/>
  <c r="AE134" i="5" s="1"/>
  <c r="S85" i="5"/>
  <c r="C145" i="5"/>
  <c r="O85" i="5"/>
  <c r="O145" i="5" s="1"/>
  <c r="AB134" i="5"/>
  <c r="AB85" i="5"/>
  <c r="AB145" i="5" s="1"/>
  <c r="AE127" i="5" l="1"/>
  <c r="AE86" i="5"/>
  <c r="AE85" i="5"/>
  <c r="AE145" i="5" s="1"/>
  <c r="S145" i="5"/>
  <c r="L184" i="4" l="1"/>
  <c r="K184" i="4"/>
  <c r="J184" i="4"/>
  <c r="I184" i="4"/>
  <c r="H184" i="4"/>
  <c r="G184" i="4"/>
  <c r="F184" i="4"/>
  <c r="E184" i="4"/>
  <c r="D184" i="4"/>
  <c r="L181" i="4"/>
  <c r="K181" i="4"/>
  <c r="J181" i="4"/>
  <c r="I181" i="4"/>
  <c r="H181" i="4"/>
  <c r="G181" i="4"/>
  <c r="F181" i="4"/>
  <c r="E181" i="4"/>
  <c r="D181" i="4"/>
  <c r="I173" i="4"/>
  <c r="K167" i="4"/>
  <c r="L161" i="4"/>
  <c r="K161" i="4"/>
  <c r="J161" i="4"/>
  <c r="J175" i="4" s="1"/>
  <c r="I161" i="4"/>
  <c r="H161" i="4"/>
  <c r="G161" i="4"/>
  <c r="F161" i="4"/>
  <c r="E161" i="4"/>
  <c r="D161" i="4"/>
  <c r="C161" i="4"/>
  <c r="L160" i="4"/>
  <c r="L174" i="4" s="1"/>
  <c r="K160" i="4"/>
  <c r="K174" i="4" s="1"/>
  <c r="J160" i="4"/>
  <c r="J168" i="4" s="1"/>
  <c r="I160" i="4"/>
  <c r="I174" i="4" s="1"/>
  <c r="H160" i="4"/>
  <c r="H168" i="4" s="1"/>
  <c r="G160" i="4"/>
  <c r="G174" i="4" s="1"/>
  <c r="F160" i="4"/>
  <c r="F174" i="4" s="1"/>
  <c r="E160" i="4"/>
  <c r="D160" i="4"/>
  <c r="D168" i="4" s="1"/>
  <c r="C160" i="4"/>
  <c r="C174" i="4" s="1"/>
  <c r="L159" i="4"/>
  <c r="L173" i="4" s="1"/>
  <c r="K159" i="4"/>
  <c r="K173" i="4" s="1"/>
  <c r="J159" i="4"/>
  <c r="J167" i="4" s="1"/>
  <c r="I159" i="4"/>
  <c r="I167" i="4" s="1"/>
  <c r="H159" i="4"/>
  <c r="H173" i="4" s="1"/>
  <c r="G159" i="4"/>
  <c r="F159" i="4"/>
  <c r="F173" i="4" s="1"/>
  <c r="E159" i="4"/>
  <c r="D159" i="4"/>
  <c r="D173" i="4" s="1"/>
  <c r="C159" i="4"/>
  <c r="C173" i="4" s="1"/>
  <c r="L153" i="4"/>
  <c r="K153" i="4"/>
  <c r="J153" i="4"/>
  <c r="I153" i="4"/>
  <c r="H153" i="4"/>
  <c r="G153" i="4"/>
  <c r="G175" i="4" s="1"/>
  <c r="F153" i="4"/>
  <c r="E153" i="4"/>
  <c r="E169" i="4" s="1"/>
  <c r="D153" i="4"/>
  <c r="C153" i="4"/>
  <c r="AD150" i="4"/>
  <c r="AC150" i="4"/>
  <c r="AC83" i="4" s="1"/>
  <c r="AB150" i="4"/>
  <c r="AB83" i="4" s="1"/>
  <c r="AA150" i="4"/>
  <c r="AA83" i="4" s="1"/>
  <c r="Z150" i="4"/>
  <c r="Z83" i="4" s="1"/>
  <c r="Y150" i="4"/>
  <c r="X150" i="4"/>
  <c r="X83" i="4" s="1"/>
  <c r="W150" i="4"/>
  <c r="V150" i="4"/>
  <c r="U150" i="4"/>
  <c r="T150" i="4"/>
  <c r="S150" i="4"/>
  <c r="S81" i="4" s="1"/>
  <c r="AE81" i="4" s="1"/>
  <c r="AE141" i="4" s="1"/>
  <c r="AD149" i="4"/>
  <c r="AD49" i="4" s="1"/>
  <c r="AC149" i="4"/>
  <c r="AB149" i="4"/>
  <c r="AB52" i="4" s="1"/>
  <c r="AB112" i="4" s="1"/>
  <c r="AA149" i="4"/>
  <c r="Z149" i="4"/>
  <c r="Z52" i="4" s="1"/>
  <c r="Z112" i="4" s="1"/>
  <c r="Y149" i="4"/>
  <c r="Y47" i="4" s="1"/>
  <c r="X149" i="4"/>
  <c r="X46" i="4" s="1"/>
  <c r="X106" i="4" s="1"/>
  <c r="W149" i="4"/>
  <c r="W48" i="4" s="1"/>
  <c r="V149" i="4"/>
  <c r="V49" i="4" s="1"/>
  <c r="U149" i="4"/>
  <c r="T149" i="4"/>
  <c r="T47" i="4" s="1"/>
  <c r="S149" i="4"/>
  <c r="G141" i="4"/>
  <c r="C139" i="4"/>
  <c r="N112" i="4"/>
  <c r="S107" i="4"/>
  <c r="AE84" i="4"/>
  <c r="O84" i="4"/>
  <c r="AE83" i="4"/>
  <c r="AD83" i="4"/>
  <c r="Y83" i="4"/>
  <c r="W83" i="4"/>
  <c r="N82" i="4"/>
  <c r="N79" i="4"/>
  <c r="J76" i="4"/>
  <c r="J136" i="4" s="1"/>
  <c r="AE54" i="4"/>
  <c r="N53" i="4"/>
  <c r="M53" i="4"/>
  <c r="M113" i="4" s="1"/>
  <c r="L53" i="4"/>
  <c r="L113" i="4" s="1"/>
  <c r="K53" i="4"/>
  <c r="K83" i="4" s="1"/>
  <c r="K143" i="4" s="1"/>
  <c r="J53" i="4"/>
  <c r="I53" i="4"/>
  <c r="I113" i="4" s="1"/>
  <c r="H53" i="4"/>
  <c r="G53" i="4"/>
  <c r="G113" i="4" s="1"/>
  <c r="F53" i="4"/>
  <c r="F113" i="4" s="1"/>
  <c r="E53" i="4"/>
  <c r="D53" i="4"/>
  <c r="D113" i="4" s="1"/>
  <c r="C53" i="4"/>
  <c r="AC52" i="4"/>
  <c r="AA52" i="4"/>
  <c r="AA112" i="4" s="1"/>
  <c r="U52" i="4"/>
  <c r="T52" i="4"/>
  <c r="S52" i="4"/>
  <c r="S112" i="4" s="1"/>
  <c r="N52" i="4"/>
  <c r="M52" i="4"/>
  <c r="L52" i="4"/>
  <c r="K52" i="4"/>
  <c r="K112" i="4" s="1"/>
  <c r="J52" i="4"/>
  <c r="I52" i="4"/>
  <c r="I112" i="4" s="1"/>
  <c r="H52" i="4"/>
  <c r="H112" i="4" s="1"/>
  <c r="G52" i="4"/>
  <c r="G112" i="4" s="1"/>
  <c r="F52" i="4"/>
  <c r="F112" i="4" s="1"/>
  <c r="E52" i="4"/>
  <c r="D52" i="4"/>
  <c r="C52" i="4"/>
  <c r="C82" i="4" s="1"/>
  <c r="AD51" i="4"/>
  <c r="AC51" i="4"/>
  <c r="AC111" i="4" s="1"/>
  <c r="AB51" i="4"/>
  <c r="AB111" i="4" s="1"/>
  <c r="AA51" i="4"/>
  <c r="AA111" i="4" s="1"/>
  <c r="Z51" i="4"/>
  <c r="Y51" i="4"/>
  <c r="V51" i="4"/>
  <c r="V111" i="4" s="1"/>
  <c r="U51" i="4"/>
  <c r="T51" i="4"/>
  <c r="S51" i="4"/>
  <c r="S111" i="4" s="1"/>
  <c r="N51" i="4"/>
  <c r="M51" i="4"/>
  <c r="M111" i="4" s="1"/>
  <c r="L51" i="4"/>
  <c r="K51" i="4"/>
  <c r="K111" i="4" s="1"/>
  <c r="J51" i="4"/>
  <c r="J111" i="4" s="1"/>
  <c r="I51" i="4"/>
  <c r="I111" i="4" s="1"/>
  <c r="H51" i="4"/>
  <c r="H111" i="4" s="1"/>
  <c r="G51" i="4"/>
  <c r="G81" i="4" s="1"/>
  <c r="F51" i="4"/>
  <c r="E51" i="4"/>
  <c r="D51" i="4"/>
  <c r="C51" i="4"/>
  <c r="AD50" i="4"/>
  <c r="AD110" i="4" s="1"/>
  <c r="AC50" i="4"/>
  <c r="AC110" i="4" s="1"/>
  <c r="AB50" i="4"/>
  <c r="AA50" i="4"/>
  <c r="Z50" i="4"/>
  <c r="Z110" i="4" s="1"/>
  <c r="Y50" i="4"/>
  <c r="V50" i="4"/>
  <c r="U50" i="4"/>
  <c r="U110" i="4" s="1"/>
  <c r="T50" i="4"/>
  <c r="T80" i="4" s="1"/>
  <c r="T140" i="4" s="1"/>
  <c r="S50" i="4"/>
  <c r="N50" i="4"/>
  <c r="M50" i="4"/>
  <c r="M110" i="4" s="1"/>
  <c r="L50" i="4"/>
  <c r="L110" i="4" s="1"/>
  <c r="K50" i="4"/>
  <c r="K110" i="4" s="1"/>
  <c r="J50" i="4"/>
  <c r="J110" i="4" s="1"/>
  <c r="I50" i="4"/>
  <c r="I80" i="4" s="1"/>
  <c r="I140" i="4" s="1"/>
  <c r="H50" i="4"/>
  <c r="G50" i="4"/>
  <c r="G110" i="4" s="1"/>
  <c r="F50" i="4"/>
  <c r="E50" i="4"/>
  <c r="D50" i="4"/>
  <c r="C50" i="4"/>
  <c r="AC49" i="4"/>
  <c r="AB49" i="4"/>
  <c r="AB109" i="4" s="1"/>
  <c r="AA49" i="4"/>
  <c r="Z49" i="4"/>
  <c r="Z109" i="4" s="1"/>
  <c r="U49" i="4"/>
  <c r="T49" i="4"/>
  <c r="S49" i="4"/>
  <c r="AE49" i="4" s="1"/>
  <c r="AE109" i="4" s="1"/>
  <c r="O49" i="4"/>
  <c r="O109" i="4" s="1"/>
  <c r="N49" i="4"/>
  <c r="N109" i="4" s="1"/>
  <c r="M49" i="4"/>
  <c r="M109" i="4" s="1"/>
  <c r="L49" i="4"/>
  <c r="L109" i="4" s="1"/>
  <c r="K49" i="4"/>
  <c r="K79" i="4" s="1"/>
  <c r="K139" i="4" s="1"/>
  <c r="J49" i="4"/>
  <c r="I49" i="4"/>
  <c r="I109" i="4" s="1"/>
  <c r="H49" i="4"/>
  <c r="G49" i="4"/>
  <c r="G109" i="4" s="1"/>
  <c r="F49" i="4"/>
  <c r="E49" i="4"/>
  <c r="D49" i="4"/>
  <c r="D79" i="4" s="1"/>
  <c r="D139" i="4" s="1"/>
  <c r="C49" i="4"/>
  <c r="C79" i="4" s="1"/>
  <c r="O79" i="4" s="1"/>
  <c r="O139" i="4" s="1"/>
  <c r="AC48" i="4"/>
  <c r="AB48" i="4"/>
  <c r="AB108" i="4" s="1"/>
  <c r="AA48" i="4"/>
  <c r="AA108" i="4" s="1"/>
  <c r="Z48" i="4"/>
  <c r="Z108" i="4" s="1"/>
  <c r="U48" i="4"/>
  <c r="S48" i="4"/>
  <c r="O48" i="4"/>
  <c r="O108" i="4" s="1"/>
  <c r="N48" i="4"/>
  <c r="N108" i="4" s="1"/>
  <c r="M48" i="4"/>
  <c r="L48" i="4"/>
  <c r="K48" i="4"/>
  <c r="K78" i="4" s="1"/>
  <c r="K138" i="4" s="1"/>
  <c r="J48" i="4"/>
  <c r="I48" i="4"/>
  <c r="I108" i="4" s="1"/>
  <c r="H48" i="4"/>
  <c r="H108" i="4" s="1"/>
  <c r="G48" i="4"/>
  <c r="F48" i="4"/>
  <c r="F78" i="4" s="1"/>
  <c r="F138" i="4" s="1"/>
  <c r="E48" i="4"/>
  <c r="E78" i="4" s="1"/>
  <c r="E138" i="4" s="1"/>
  <c r="D48" i="4"/>
  <c r="C48" i="4"/>
  <c r="AC47" i="4"/>
  <c r="AC107" i="4" s="1"/>
  <c r="AA47" i="4"/>
  <c r="AA107" i="4" s="1"/>
  <c r="Z47" i="4"/>
  <c r="Z77" i="4" s="1"/>
  <c r="Z137" i="4" s="1"/>
  <c r="X47" i="4"/>
  <c r="X77" i="4" s="1"/>
  <c r="X137" i="4" s="1"/>
  <c r="U47" i="4"/>
  <c r="S47" i="4"/>
  <c r="N47" i="4"/>
  <c r="M47" i="4"/>
  <c r="M77" i="4" s="1"/>
  <c r="L47" i="4"/>
  <c r="K47" i="4"/>
  <c r="K107" i="4" s="1"/>
  <c r="J47" i="4"/>
  <c r="J107" i="4" s="1"/>
  <c r="I47" i="4"/>
  <c r="I107" i="4" s="1"/>
  <c r="H47" i="4"/>
  <c r="G47" i="4"/>
  <c r="F47" i="4"/>
  <c r="E47" i="4"/>
  <c r="D47" i="4"/>
  <c r="C47" i="4"/>
  <c r="AC46" i="4"/>
  <c r="AC76" i="4" s="1"/>
  <c r="AC136" i="4" s="1"/>
  <c r="AB46" i="4"/>
  <c r="AB76" i="4" s="1"/>
  <c r="AB136" i="4" s="1"/>
  <c r="AA46" i="4"/>
  <c r="Z46" i="4"/>
  <c r="U46" i="4"/>
  <c r="S46" i="4"/>
  <c r="AE46" i="4" s="1"/>
  <c r="AE106" i="4" s="1"/>
  <c r="O46" i="4"/>
  <c r="O106" i="4" s="1"/>
  <c r="N46" i="4"/>
  <c r="N76" i="4" s="1"/>
  <c r="M46" i="4"/>
  <c r="M106" i="4" s="1"/>
  <c r="L46" i="4"/>
  <c r="L106" i="4" s="1"/>
  <c r="K46" i="4"/>
  <c r="K106" i="4" s="1"/>
  <c r="J46" i="4"/>
  <c r="J106" i="4" s="1"/>
  <c r="I46" i="4"/>
  <c r="H46" i="4"/>
  <c r="G46" i="4"/>
  <c r="F46" i="4"/>
  <c r="F76" i="4" s="1"/>
  <c r="F136" i="4" s="1"/>
  <c r="E46" i="4"/>
  <c r="D46" i="4"/>
  <c r="C46" i="4"/>
  <c r="C106" i="4" s="1"/>
  <c r="AD36" i="4"/>
  <c r="AC36" i="4"/>
  <c r="AB36" i="4"/>
  <c r="AA36" i="4"/>
  <c r="Z36" i="4"/>
  <c r="Y36" i="4"/>
  <c r="X36" i="4"/>
  <c r="W36" i="4"/>
  <c r="V36" i="4"/>
  <c r="U36" i="4"/>
  <c r="T36" i="4"/>
  <c r="S36" i="4"/>
  <c r="AA35" i="4"/>
  <c r="AA45" i="4" s="1"/>
  <c r="H45" i="4"/>
  <c r="H75" i="4" s="1"/>
  <c r="W35" i="4"/>
  <c r="F45" i="4"/>
  <c r="U35" i="4"/>
  <c r="S35" i="4"/>
  <c r="AD34" i="4"/>
  <c r="AC34" i="4"/>
  <c r="AB34" i="4"/>
  <c r="AA34" i="4"/>
  <c r="Z34" i="4"/>
  <c r="Y34" i="4"/>
  <c r="X34" i="4"/>
  <c r="W34" i="4"/>
  <c r="V34" i="4"/>
  <c r="U34" i="4"/>
  <c r="T34" i="4"/>
  <c r="S34" i="4"/>
  <c r="AB33" i="4"/>
  <c r="Z33" i="4"/>
  <c r="Y33" i="4"/>
  <c r="X33" i="4"/>
  <c r="W33" i="4"/>
  <c r="AD32" i="4"/>
  <c r="AB32" i="4"/>
  <c r="AB44" i="4" s="1"/>
  <c r="AA32" i="4"/>
  <c r="AA44" i="4" s="1"/>
  <c r="J157" i="4"/>
  <c r="I157" i="4"/>
  <c r="I171" i="4" s="1"/>
  <c r="X32" i="4"/>
  <c r="F157" i="4"/>
  <c r="D44" i="4"/>
  <c r="S32" i="4"/>
  <c r="S44" i="4" s="1"/>
  <c r="O25" i="4"/>
  <c r="AD24" i="4"/>
  <c r="AC24" i="4"/>
  <c r="AB24" i="4"/>
  <c r="AA24" i="4"/>
  <c r="Z24" i="4"/>
  <c r="Y24" i="4"/>
  <c r="X24" i="4"/>
  <c r="W24" i="4"/>
  <c r="V24" i="4"/>
  <c r="U24" i="4"/>
  <c r="T24" i="4"/>
  <c r="S24" i="4"/>
  <c r="O23" i="4"/>
  <c r="AD22" i="4"/>
  <c r="AC22" i="4"/>
  <c r="AB22" i="4"/>
  <c r="AA22" i="4"/>
  <c r="Z22" i="4"/>
  <c r="Y22" i="4"/>
  <c r="W22" i="4"/>
  <c r="V22" i="4"/>
  <c r="U22" i="4"/>
  <c r="T22" i="4"/>
  <c r="S22" i="4"/>
  <c r="AD21" i="4"/>
  <c r="AA21" i="4"/>
  <c r="X21" i="4"/>
  <c r="W21" i="4"/>
  <c r="V21" i="4"/>
  <c r="U21" i="4"/>
  <c r="T21" i="4"/>
  <c r="S21" i="4"/>
  <c r="AD14" i="4"/>
  <c r="AC14" i="4"/>
  <c r="AB14" i="4"/>
  <c r="AA14" i="4"/>
  <c r="Z14" i="4"/>
  <c r="Y14" i="4"/>
  <c r="X14" i="4"/>
  <c r="W14" i="4"/>
  <c r="V14" i="4"/>
  <c r="U14" i="4"/>
  <c r="T14" i="4"/>
  <c r="S14" i="4"/>
  <c r="AC13" i="4"/>
  <c r="AB13" i="4"/>
  <c r="AA13" i="4"/>
  <c r="Z13" i="4"/>
  <c r="Y13" i="4"/>
  <c r="X13" i="4"/>
  <c r="W13" i="4"/>
  <c r="V13" i="4"/>
  <c r="U13" i="4"/>
  <c r="T13" i="4"/>
  <c r="S13" i="4"/>
  <c r="AD11" i="4"/>
  <c r="AE11" i="4" s="1"/>
  <c r="AC11" i="4"/>
  <c r="AB11" i="4"/>
  <c r="AA11" i="4"/>
  <c r="Z11" i="4"/>
  <c r="Y11" i="4"/>
  <c r="X11" i="4"/>
  <c r="W11" i="4"/>
  <c r="V11" i="4"/>
  <c r="U11" i="4"/>
  <c r="T11" i="4"/>
  <c r="S11" i="4"/>
  <c r="AC10" i="4"/>
  <c r="AB10" i="4"/>
  <c r="AA10" i="4"/>
  <c r="Z10" i="4"/>
  <c r="U10" i="4"/>
  <c r="T10" i="4"/>
  <c r="S10" i="4"/>
  <c r="R4" i="4"/>
  <c r="R4" i="2" s="1"/>
  <c r="R4" i="46" s="1"/>
  <c r="R2" i="4"/>
  <c r="R1" i="4"/>
  <c r="L168" i="4" l="1"/>
  <c r="T79" i="4"/>
  <c r="T139" i="4" s="1"/>
  <c r="U80" i="4"/>
  <c r="U140" i="4" s="1"/>
  <c r="I169" i="4"/>
  <c r="T46" i="4"/>
  <c r="T76" i="4" s="1"/>
  <c r="T136" i="4" s="1"/>
  <c r="W50" i="4"/>
  <c r="W110" i="4" s="1"/>
  <c r="W51" i="4"/>
  <c r="W111" i="4" s="1"/>
  <c r="AE51" i="4"/>
  <c r="AE111" i="4" s="1"/>
  <c r="W52" i="4"/>
  <c r="W82" i="4" s="1"/>
  <c r="W142" i="4" s="1"/>
  <c r="G80" i="4"/>
  <c r="G140" i="4" s="1"/>
  <c r="K108" i="4"/>
  <c r="J169" i="4"/>
  <c r="J173" i="4"/>
  <c r="G79" i="4"/>
  <c r="G139" i="4" s="1"/>
  <c r="U65" i="4"/>
  <c r="U125" i="4" s="1"/>
  <c r="AB47" i="4"/>
  <c r="T48" i="4"/>
  <c r="W49" i="4"/>
  <c r="X50" i="4"/>
  <c r="X110" i="4" s="1"/>
  <c r="X51" i="4"/>
  <c r="X111" i="4" s="1"/>
  <c r="X52" i="4"/>
  <c r="X82" i="4" s="1"/>
  <c r="X142" i="4" s="1"/>
  <c r="M80" i="4"/>
  <c r="C109" i="4"/>
  <c r="E175" i="4"/>
  <c r="D174" i="4"/>
  <c r="L83" i="4"/>
  <c r="L143" i="4" s="1"/>
  <c r="X49" i="4"/>
  <c r="X109" i="4" s="1"/>
  <c r="T109" i="4"/>
  <c r="S77" i="4"/>
  <c r="X48" i="4"/>
  <c r="X78" i="4" s="1"/>
  <c r="X138" i="4" s="1"/>
  <c r="M76" i="4"/>
  <c r="AA81" i="4"/>
  <c r="AA141" i="4" s="1"/>
  <c r="T110" i="4"/>
  <c r="C168" i="4"/>
  <c r="K168" i="4"/>
  <c r="S74" i="4"/>
  <c r="S85" i="4" s="1"/>
  <c r="Y48" i="4"/>
  <c r="Y108" i="4" s="1"/>
  <c r="AA77" i="4"/>
  <c r="AA137" i="4" s="1"/>
  <c r="F82" i="4"/>
  <c r="F142" i="4" s="1"/>
  <c r="F175" i="4"/>
  <c r="V79" i="4"/>
  <c r="V139" i="4" s="1"/>
  <c r="V109" i="4"/>
  <c r="AD79" i="4"/>
  <c r="AD139" i="4" s="1"/>
  <c r="AD109" i="4"/>
  <c r="J174" i="4"/>
  <c r="K76" i="4"/>
  <c r="K136" i="4" s="1"/>
  <c r="L79" i="4"/>
  <c r="L139" i="4" s="1"/>
  <c r="V81" i="4"/>
  <c r="V141" i="4" s="1"/>
  <c r="I175" i="4"/>
  <c r="S78" i="4"/>
  <c r="AE78" i="4" s="1"/>
  <c r="AE138" i="4" s="1"/>
  <c r="Y49" i="4"/>
  <c r="Y109" i="4" s="1"/>
  <c r="V52" i="4"/>
  <c r="AD52" i="4"/>
  <c r="L76" i="4"/>
  <c r="L136" i="4" s="1"/>
  <c r="AC77" i="4"/>
  <c r="AC137" i="4" s="1"/>
  <c r="M79" i="4"/>
  <c r="X81" i="4"/>
  <c r="X141" i="4" s="1"/>
  <c r="X107" i="4"/>
  <c r="S141" i="4"/>
  <c r="H175" i="4"/>
  <c r="L167" i="4"/>
  <c r="G169" i="4"/>
  <c r="Z80" i="4"/>
  <c r="Z140" i="4" s="1"/>
  <c r="AB82" i="4"/>
  <c r="AB142" i="4" s="1"/>
  <c r="Z107" i="4"/>
  <c r="AD47" i="4"/>
  <c r="AC78" i="4"/>
  <c r="AC138" i="4" s="1"/>
  <c r="D83" i="4"/>
  <c r="D143" i="4" s="1"/>
  <c r="X112" i="4"/>
  <c r="W46" i="4"/>
  <c r="W76" i="4" s="1"/>
  <c r="W136" i="4" s="1"/>
  <c r="W47" i="4"/>
  <c r="V48" i="4"/>
  <c r="AD48" i="4"/>
  <c r="Y52" i="4"/>
  <c r="I77" i="4"/>
  <c r="I137" i="4" s="1"/>
  <c r="Z78" i="4"/>
  <c r="Z138" i="4" s="1"/>
  <c r="J80" i="4"/>
  <c r="J140" i="4" s="1"/>
  <c r="AD80" i="4"/>
  <c r="AD140" i="4" s="1"/>
  <c r="H82" i="4"/>
  <c r="H142" i="4" s="1"/>
  <c r="F83" i="4"/>
  <c r="F143" i="4" s="1"/>
  <c r="N106" i="4"/>
  <c r="S108" i="4"/>
  <c r="C167" i="4"/>
  <c r="G168" i="4"/>
  <c r="W112" i="4"/>
  <c r="AD46" i="4"/>
  <c r="Y78" i="4"/>
  <c r="Y138" i="4" s="1"/>
  <c r="AC80" i="4"/>
  <c r="AC140" i="4" s="1"/>
  <c r="AE48" i="4"/>
  <c r="AE108" i="4" s="1"/>
  <c r="O52" i="4"/>
  <c r="O112" i="4" s="1"/>
  <c r="J77" i="4"/>
  <c r="J137" i="4" s="1"/>
  <c r="AA78" i="4"/>
  <c r="AA138" i="4" s="1"/>
  <c r="K80" i="4"/>
  <c r="K140" i="4" s="1"/>
  <c r="H81" i="4"/>
  <c r="H141" i="4" s="1"/>
  <c r="I82" i="4"/>
  <c r="I142" i="4" s="1"/>
  <c r="G83" i="4"/>
  <c r="G143" i="4" s="1"/>
  <c r="AB106" i="4"/>
  <c r="AC108" i="4"/>
  <c r="D169" i="4"/>
  <c r="D167" i="4"/>
  <c r="I168" i="4"/>
  <c r="H174" i="4"/>
  <c r="V46" i="4"/>
  <c r="V106" i="4" s="1"/>
  <c r="V47" i="4"/>
  <c r="S65" i="4"/>
  <c r="S125" i="4" s="1"/>
  <c r="Y46" i="4"/>
  <c r="S82" i="4"/>
  <c r="S142" i="4" s="1"/>
  <c r="K77" i="4"/>
  <c r="K137" i="4" s="1"/>
  <c r="AB78" i="4"/>
  <c r="AB138" i="4" s="1"/>
  <c r="L80" i="4"/>
  <c r="L140" i="4" s="1"/>
  <c r="K81" i="4"/>
  <c r="K141" i="4" s="1"/>
  <c r="K82" i="4"/>
  <c r="K142" i="4" s="1"/>
  <c r="I83" i="4"/>
  <c r="I143" i="4" s="1"/>
  <c r="M107" i="4"/>
  <c r="F167" i="4"/>
  <c r="W26" i="4"/>
  <c r="AD26" i="4"/>
  <c r="AD13" i="4"/>
  <c r="AE13" i="4" s="1"/>
  <c r="T32" i="4"/>
  <c r="T44" i="4" s="1"/>
  <c r="T104" i="4" s="1"/>
  <c r="I45" i="4"/>
  <c r="I75" i="4" s="1"/>
  <c r="I135" i="4" s="1"/>
  <c r="AB74" i="4"/>
  <c r="AB85" i="4" s="1"/>
  <c r="U26" i="4"/>
  <c r="V26" i="4"/>
  <c r="AD10" i="4"/>
  <c r="H158" i="4"/>
  <c r="H166" i="4" s="1"/>
  <c r="U15" i="4"/>
  <c r="AD33" i="4"/>
  <c r="AD63" i="4" s="1"/>
  <c r="AD123" i="4" s="1"/>
  <c r="J45" i="4"/>
  <c r="J75" i="4" s="1"/>
  <c r="J135" i="4" s="1"/>
  <c r="V33" i="4"/>
  <c r="X35" i="4"/>
  <c r="X45" i="4" s="1"/>
  <c r="X105" i="4" s="1"/>
  <c r="X10" i="4"/>
  <c r="X15" i="4" s="1"/>
  <c r="Z32" i="4"/>
  <c r="Y65" i="4"/>
  <c r="Y125" i="4" s="1"/>
  <c r="W10" i="4"/>
  <c r="W15" i="4" s="1"/>
  <c r="Y32" i="4"/>
  <c r="Y10" i="4"/>
  <c r="Y15" i="4" s="1"/>
  <c r="AB21" i="4"/>
  <c r="AB104" i="4" s="1"/>
  <c r="Z35" i="4"/>
  <c r="Z95" i="4" s="1"/>
  <c r="G45" i="4"/>
  <c r="G105" i="4" s="1"/>
  <c r="S45" i="4"/>
  <c r="AE45" i="4" s="1"/>
  <c r="V10" i="4"/>
  <c r="V15" i="4" s="1"/>
  <c r="AC21" i="4"/>
  <c r="AC26" i="4" s="1"/>
  <c r="N44" i="4"/>
  <c r="N104" i="4" s="1"/>
  <c r="I165" i="4"/>
  <c r="E157" i="4"/>
  <c r="E44" i="4"/>
  <c r="O32" i="4"/>
  <c r="U32" i="4"/>
  <c r="D158" i="4"/>
  <c r="O35" i="4"/>
  <c r="D45" i="4"/>
  <c r="T35" i="4"/>
  <c r="N81" i="4"/>
  <c r="N111" i="4"/>
  <c r="AA26" i="4"/>
  <c r="AA33" i="4"/>
  <c r="U95" i="4"/>
  <c r="U45" i="4"/>
  <c r="AA110" i="4"/>
  <c r="AA80" i="4"/>
  <c r="AA140" i="4" s="1"/>
  <c r="D108" i="4"/>
  <c r="D78" i="4"/>
  <c r="D138" i="4" s="1"/>
  <c r="W108" i="4"/>
  <c r="W78" i="4"/>
  <c r="W138" i="4" s="1"/>
  <c r="J109" i="4"/>
  <c r="J79" i="4"/>
  <c r="J139" i="4" s="1"/>
  <c r="H80" i="4"/>
  <c r="H140" i="4" s="1"/>
  <c r="H110" i="4"/>
  <c r="S15" i="4"/>
  <c r="AA15" i="4"/>
  <c r="Z15" i="4"/>
  <c r="O24" i="4"/>
  <c r="X44" i="4"/>
  <c r="X62" i="4"/>
  <c r="W65" i="4"/>
  <c r="W125" i="4" s="1"/>
  <c r="W95" i="4"/>
  <c r="W45" i="4"/>
  <c r="G76" i="4"/>
  <c r="G136" i="4" s="1"/>
  <c r="G106" i="4"/>
  <c r="Z106" i="4"/>
  <c r="Z76" i="4"/>
  <c r="Z136" i="4" s="1"/>
  <c r="M44" i="4"/>
  <c r="AC32" i="4"/>
  <c r="L158" i="4"/>
  <c r="L45" i="4"/>
  <c r="AB35" i="4"/>
  <c r="AB37" i="4" s="1"/>
  <c r="S26" i="4"/>
  <c r="O22" i="4"/>
  <c r="AD92" i="4"/>
  <c r="AD44" i="4"/>
  <c r="AD62" i="4"/>
  <c r="D104" i="4"/>
  <c r="D74" i="4"/>
  <c r="X22" i="4"/>
  <c r="AE22" i="4" s="1"/>
  <c r="AB93" i="4"/>
  <c r="AB63" i="4"/>
  <c r="AB123" i="4" s="1"/>
  <c r="L108" i="4"/>
  <c r="L78" i="4"/>
  <c r="L138" i="4" s="1"/>
  <c r="U79" i="4"/>
  <c r="U139" i="4" s="1"/>
  <c r="U109" i="4"/>
  <c r="E77" i="4"/>
  <c r="E137" i="4" s="1"/>
  <c r="E107" i="4"/>
  <c r="T15" i="4"/>
  <c r="T26" i="4"/>
  <c r="AE24" i="4"/>
  <c r="AE77" i="4"/>
  <c r="AE137" i="4" s="1"/>
  <c r="S137" i="4"/>
  <c r="Y21" i="4"/>
  <c r="Y26" i="4" s="1"/>
  <c r="AA105" i="4"/>
  <c r="AA75" i="4"/>
  <c r="AA135" i="4" s="1"/>
  <c r="Z21" i="4"/>
  <c r="F105" i="4"/>
  <c r="F75" i="4"/>
  <c r="F135" i="4" s="1"/>
  <c r="F111" i="4"/>
  <c r="F81" i="4"/>
  <c r="F141" i="4" s="1"/>
  <c r="O33" i="4"/>
  <c r="S33" i="4"/>
  <c r="S37" i="4" s="1"/>
  <c r="S80" i="4"/>
  <c r="AE50" i="4"/>
  <c r="AE110" i="4" s="1"/>
  <c r="S110" i="4"/>
  <c r="AC79" i="4"/>
  <c r="AC139" i="4" s="1"/>
  <c r="AC109" i="4"/>
  <c r="Y107" i="4"/>
  <c r="Y77" i="4"/>
  <c r="Y137" i="4" s="1"/>
  <c r="AB15" i="4"/>
  <c r="AC15" i="4"/>
  <c r="X92" i="4"/>
  <c r="H105" i="4"/>
  <c r="F44" i="4"/>
  <c r="H106" i="4"/>
  <c r="H76" i="4"/>
  <c r="H136" i="4" s="1"/>
  <c r="N107" i="4"/>
  <c r="N77" i="4"/>
  <c r="F158" i="4"/>
  <c r="H135" i="4"/>
  <c r="H157" i="4"/>
  <c r="S92" i="4"/>
  <c r="S62" i="4"/>
  <c r="AA92" i="4"/>
  <c r="AA62" i="4"/>
  <c r="Y93" i="4"/>
  <c r="Y63" i="4"/>
  <c r="Y123" i="4" s="1"/>
  <c r="G158" i="4"/>
  <c r="U106" i="4"/>
  <c r="U76" i="4"/>
  <c r="U136" i="4" s="1"/>
  <c r="T107" i="4"/>
  <c r="T77" i="4"/>
  <c r="T137" i="4" s="1"/>
  <c r="C110" i="4"/>
  <c r="C80" i="4"/>
  <c r="V110" i="4"/>
  <c r="V80" i="4"/>
  <c r="V140" i="4" s="1"/>
  <c r="U111" i="4"/>
  <c r="U81" i="4"/>
  <c r="U141" i="4" s="1"/>
  <c r="N113" i="4"/>
  <c r="N83" i="4"/>
  <c r="S104" i="4"/>
  <c r="AB62" i="4"/>
  <c r="Z93" i="4"/>
  <c r="AA95" i="4"/>
  <c r="AA65" i="4"/>
  <c r="AA125" i="4" s="1"/>
  <c r="D110" i="4"/>
  <c r="D80" i="4"/>
  <c r="D140" i="4" s="1"/>
  <c r="AD111" i="4"/>
  <c r="AD81" i="4"/>
  <c r="AD141" i="4" s="1"/>
  <c r="T112" i="4"/>
  <c r="T82" i="4"/>
  <c r="T142" i="4" s="1"/>
  <c r="H78" i="4"/>
  <c r="H138" i="4" s="1"/>
  <c r="I81" i="4"/>
  <c r="I141" i="4" s="1"/>
  <c r="AB81" i="4"/>
  <c r="AB141" i="4" s="1"/>
  <c r="AC106" i="4"/>
  <c r="J171" i="4"/>
  <c r="J165" i="4"/>
  <c r="I158" i="4"/>
  <c r="AE36" i="4"/>
  <c r="J44" i="4"/>
  <c r="AE44" i="4"/>
  <c r="D106" i="4"/>
  <c r="D76" i="4"/>
  <c r="D136" i="4" s="1"/>
  <c r="W106" i="4"/>
  <c r="V107" i="4"/>
  <c r="V77" i="4"/>
  <c r="V137" i="4" s="1"/>
  <c r="T78" i="4"/>
  <c r="T138" i="4" s="1"/>
  <c r="T108" i="4"/>
  <c r="E110" i="4"/>
  <c r="E80" i="4"/>
  <c r="E140" i="4" s="1"/>
  <c r="C111" i="4"/>
  <c r="C81" i="4"/>
  <c r="O51" i="4"/>
  <c r="O111" i="4" s="1"/>
  <c r="J112" i="4"/>
  <c r="J82" i="4"/>
  <c r="J142" i="4" s="1"/>
  <c r="U112" i="4"/>
  <c r="U82" i="4"/>
  <c r="U142" i="4" s="1"/>
  <c r="AC112" i="4"/>
  <c r="AC82" i="4"/>
  <c r="AC142" i="4" s="1"/>
  <c r="H113" i="4"/>
  <c r="H83" i="4"/>
  <c r="H143" i="4" s="1"/>
  <c r="S55" i="4"/>
  <c r="X76" i="4"/>
  <c r="X136" i="4" s="1"/>
  <c r="I78" i="4"/>
  <c r="I138" i="4" s="1"/>
  <c r="Z79" i="4"/>
  <c r="Z139" i="4" s="1"/>
  <c r="J81" i="4"/>
  <c r="J141" i="4" s="1"/>
  <c r="AC81" i="4"/>
  <c r="AC141" i="4" s="1"/>
  <c r="S95" i="4"/>
  <c r="F108" i="4"/>
  <c r="S138" i="4"/>
  <c r="F165" i="4"/>
  <c r="F171" i="4"/>
  <c r="W93" i="4"/>
  <c r="W63" i="4"/>
  <c r="W123" i="4" s="1"/>
  <c r="AA106" i="4"/>
  <c r="AA76" i="4"/>
  <c r="AA136" i="4" s="1"/>
  <c r="G157" i="4"/>
  <c r="X63" i="4"/>
  <c r="T111" i="4"/>
  <c r="T81" i="4"/>
  <c r="T141" i="4" s="1"/>
  <c r="E113" i="4"/>
  <c r="E83" i="4"/>
  <c r="E143" i="4" s="1"/>
  <c r="H107" i="4"/>
  <c r="H77" i="4"/>
  <c r="H137" i="4" s="1"/>
  <c r="X79" i="4"/>
  <c r="X139" i="4" s="1"/>
  <c r="I44" i="4"/>
  <c r="F109" i="4"/>
  <c r="F79" i="4"/>
  <c r="F139" i="4" s="1"/>
  <c r="O21" i="4"/>
  <c r="C157" i="4"/>
  <c r="K157" i="4"/>
  <c r="V32" i="4"/>
  <c r="T33" i="4"/>
  <c r="AE34" i="4"/>
  <c r="J158" i="4"/>
  <c r="AC35" i="4"/>
  <c r="C37" i="4"/>
  <c r="C97" i="4" s="1"/>
  <c r="K44" i="4"/>
  <c r="M45" i="4"/>
  <c r="E106" i="4"/>
  <c r="E76" i="4"/>
  <c r="E136" i="4" s="1"/>
  <c r="C77" i="4"/>
  <c r="O47" i="4"/>
  <c r="O107" i="4" s="1"/>
  <c r="AE47" i="4"/>
  <c r="AE107" i="4" s="1"/>
  <c r="J108" i="4"/>
  <c r="J78" i="4"/>
  <c r="J138" i="4" s="1"/>
  <c r="U78" i="4"/>
  <c r="U138" i="4" s="1"/>
  <c r="U108" i="4"/>
  <c r="H109" i="4"/>
  <c r="H79" i="4"/>
  <c r="H139" i="4" s="1"/>
  <c r="S109" i="4"/>
  <c r="S79" i="4"/>
  <c r="AA109" i="4"/>
  <c r="AA79" i="4"/>
  <c r="AA139" i="4" s="1"/>
  <c r="F110" i="4"/>
  <c r="F80" i="4"/>
  <c r="F140" i="4" s="1"/>
  <c r="N110" i="4"/>
  <c r="N80" i="4"/>
  <c r="Y110" i="4"/>
  <c r="Y80" i="4"/>
  <c r="Y140" i="4" s="1"/>
  <c r="D111" i="4"/>
  <c r="D81" i="4"/>
  <c r="D141" i="4" s="1"/>
  <c r="L111" i="4"/>
  <c r="L81" i="4"/>
  <c r="L141" i="4" s="1"/>
  <c r="C142" i="4"/>
  <c r="O82" i="4"/>
  <c r="O142" i="4" s="1"/>
  <c r="AB79" i="4"/>
  <c r="AB139" i="4" s="1"/>
  <c r="Z82" i="4"/>
  <c r="Z142" i="4" s="1"/>
  <c r="M83" i="4"/>
  <c r="F106" i="4"/>
  <c r="C107" i="4"/>
  <c r="D109" i="4"/>
  <c r="C112" i="4"/>
  <c r="E158" i="4"/>
  <c r="AA104" i="4"/>
  <c r="AA74" i="4"/>
  <c r="S106" i="4"/>
  <c r="S76" i="4"/>
  <c r="F107" i="4"/>
  <c r="F77" i="4"/>
  <c r="F137" i="4" s="1"/>
  <c r="G44" i="4"/>
  <c r="W109" i="4"/>
  <c r="W79" i="4"/>
  <c r="W139" i="4" s="1"/>
  <c r="H44" i="4"/>
  <c r="G108" i="4"/>
  <c r="G78" i="4"/>
  <c r="G138" i="4" s="1"/>
  <c r="E109" i="4"/>
  <c r="E79" i="4"/>
  <c r="E139" i="4" s="1"/>
  <c r="U107" i="4"/>
  <c r="U77" i="4"/>
  <c r="U137" i="4" s="1"/>
  <c r="D157" i="4"/>
  <c r="L157" i="4"/>
  <c r="W32" i="4"/>
  <c r="U33" i="4"/>
  <c r="AC33" i="4"/>
  <c r="C158" i="4"/>
  <c r="C45" i="4"/>
  <c r="K158" i="4"/>
  <c r="K45" i="4"/>
  <c r="V35" i="4"/>
  <c r="AD35" i="4"/>
  <c r="C44" i="4"/>
  <c r="L44" i="4"/>
  <c r="E45" i="4"/>
  <c r="N45" i="4"/>
  <c r="Y106" i="4"/>
  <c r="Y76" i="4"/>
  <c r="Y136" i="4" s="1"/>
  <c r="D107" i="4"/>
  <c r="D77" i="4"/>
  <c r="D137" i="4" s="1"/>
  <c r="L77" i="4"/>
  <c r="L137" i="4" s="1"/>
  <c r="L107" i="4"/>
  <c r="C108" i="4"/>
  <c r="C78" i="4"/>
  <c r="V108" i="4"/>
  <c r="V78" i="4"/>
  <c r="V138" i="4" s="1"/>
  <c r="O50" i="4"/>
  <c r="O110" i="4" s="1"/>
  <c r="E111" i="4"/>
  <c r="E81" i="4"/>
  <c r="E141" i="4" s="1"/>
  <c r="Y111" i="4"/>
  <c r="Y81" i="4"/>
  <c r="Y141" i="4" s="1"/>
  <c r="D82" i="4"/>
  <c r="D142" i="4" s="1"/>
  <c r="D112" i="4"/>
  <c r="L112" i="4"/>
  <c r="L82" i="4"/>
  <c r="L142" i="4" s="1"/>
  <c r="AE52" i="4"/>
  <c r="AE112" i="4" s="1"/>
  <c r="J113" i="4"/>
  <c r="J83" i="4"/>
  <c r="J143" i="4" s="1"/>
  <c r="Z63" i="4"/>
  <c r="Z123" i="4" s="1"/>
  <c r="C76" i="4"/>
  <c r="N78" i="4"/>
  <c r="I79" i="4"/>
  <c r="I139" i="4" s="1"/>
  <c r="M81" i="4"/>
  <c r="G82" i="4"/>
  <c r="G142" i="4" s="1"/>
  <c r="AA82" i="4"/>
  <c r="AA142" i="4" s="1"/>
  <c r="I76" i="4"/>
  <c r="I136" i="4" s="1"/>
  <c r="I106" i="4"/>
  <c r="G77" i="4"/>
  <c r="G137" i="4" s="1"/>
  <c r="G107" i="4"/>
  <c r="M78" i="4"/>
  <c r="M108" i="4"/>
  <c r="X108" i="4"/>
  <c r="AB80" i="4"/>
  <c r="AB140" i="4" s="1"/>
  <c r="AB110" i="4"/>
  <c r="Z111" i="4"/>
  <c r="Z81" i="4"/>
  <c r="Z141" i="4" s="1"/>
  <c r="E112" i="4"/>
  <c r="E82" i="4"/>
  <c r="E142" i="4" s="1"/>
  <c r="M112" i="4"/>
  <c r="M82" i="4"/>
  <c r="C113" i="4"/>
  <c r="C83" i="4"/>
  <c r="O53" i="4"/>
  <c r="O113" i="4" s="1"/>
  <c r="T106" i="4"/>
  <c r="G111" i="4"/>
  <c r="K113" i="4"/>
  <c r="K109" i="4"/>
  <c r="G173" i="4"/>
  <c r="G167" i="4"/>
  <c r="E174" i="4"/>
  <c r="E168" i="4"/>
  <c r="C175" i="4"/>
  <c r="C169" i="4"/>
  <c r="K175" i="4"/>
  <c r="K169" i="4"/>
  <c r="E108" i="4"/>
  <c r="I110" i="4"/>
  <c r="F169" i="4"/>
  <c r="E173" i="4"/>
  <c r="E167" i="4"/>
  <c r="F168" i="4"/>
  <c r="H169" i="4"/>
  <c r="D175" i="4"/>
  <c r="L175" i="4"/>
  <c r="H167" i="4"/>
  <c r="L169" i="4"/>
  <c r="S134" i="4" l="1"/>
  <c r="AE74" i="4"/>
  <c r="W80" i="4"/>
  <c r="W140" i="4" s="1"/>
  <c r="W81" i="4"/>
  <c r="W141" i="4" s="1"/>
  <c r="V76" i="4"/>
  <c r="V136" i="4" s="1"/>
  <c r="AB107" i="4"/>
  <c r="AB77" i="4"/>
  <c r="AB137" i="4" s="1"/>
  <c r="X80" i="4"/>
  <c r="X140" i="4" s="1"/>
  <c r="O95" i="4"/>
  <c r="O93" i="4"/>
  <c r="O92" i="4"/>
  <c r="Y79" i="4"/>
  <c r="Y139" i="4" s="1"/>
  <c r="AD82" i="4"/>
  <c r="AD142" i="4" s="1"/>
  <c r="AD112" i="4"/>
  <c r="Y112" i="4"/>
  <c r="Y82" i="4"/>
  <c r="Y142" i="4" s="1"/>
  <c r="V112" i="4"/>
  <c r="V82" i="4"/>
  <c r="V142" i="4" s="1"/>
  <c r="AD78" i="4"/>
  <c r="AD138" i="4" s="1"/>
  <c r="AD108" i="4"/>
  <c r="AE82" i="4"/>
  <c r="AE142" i="4" s="1"/>
  <c r="W77" i="4"/>
  <c r="W137" i="4" s="1"/>
  <c r="W107" i="4"/>
  <c r="AD107" i="4"/>
  <c r="AD77" i="4"/>
  <c r="AD137" i="4" s="1"/>
  <c r="AD106" i="4"/>
  <c r="AD76" i="4"/>
  <c r="AD136" i="4" s="1"/>
  <c r="X65" i="4"/>
  <c r="X125" i="4" s="1"/>
  <c r="G75" i="4"/>
  <c r="G135" i="4" s="1"/>
  <c r="Z37" i="4"/>
  <c r="Z55" i="4" s="1"/>
  <c r="X95" i="4"/>
  <c r="X37" i="4"/>
  <c r="X55" i="4" s="1"/>
  <c r="H172" i="4"/>
  <c r="Y45" i="4"/>
  <c r="Y105" i="4" s="1"/>
  <c r="X93" i="4"/>
  <c r="T55" i="4"/>
  <c r="T115" i="4" s="1"/>
  <c r="AE105" i="4"/>
  <c r="AD93" i="4"/>
  <c r="X75" i="4"/>
  <c r="X135" i="4" s="1"/>
  <c r="I105" i="4"/>
  <c r="AD37" i="4"/>
  <c r="AD55" i="4" s="1"/>
  <c r="AD115" i="4" s="1"/>
  <c r="S105" i="4"/>
  <c r="T92" i="4"/>
  <c r="AB134" i="4"/>
  <c r="J105" i="4"/>
  <c r="Z65" i="4"/>
  <c r="Z125" i="4" s="1"/>
  <c r="N74" i="4"/>
  <c r="N85" i="4" s="1"/>
  <c r="M97" i="4"/>
  <c r="T62" i="4"/>
  <c r="T122" i="4" s="1"/>
  <c r="Z45" i="4"/>
  <c r="Z75" i="4" s="1"/>
  <c r="Z135" i="4" s="1"/>
  <c r="X26" i="4"/>
  <c r="M55" i="4"/>
  <c r="M115" i="4" s="1"/>
  <c r="T74" i="4"/>
  <c r="T134" i="4" s="1"/>
  <c r="X123" i="4"/>
  <c r="Y37" i="4"/>
  <c r="Y95" i="4"/>
  <c r="S75" i="4"/>
  <c r="AE75" i="4" s="1"/>
  <c r="AE135" i="4" s="1"/>
  <c r="AB92" i="4"/>
  <c r="AE10" i="4"/>
  <c r="AE15" i="4" s="1"/>
  <c r="AD15" i="4"/>
  <c r="Y44" i="4"/>
  <c r="Y104" i="4" s="1"/>
  <c r="Y62" i="4"/>
  <c r="Y122" i="4" s="1"/>
  <c r="AB26" i="4"/>
  <c r="AB145" i="4" s="1"/>
  <c r="Y92" i="4"/>
  <c r="Z62" i="4"/>
  <c r="Z122" i="4" s="1"/>
  <c r="Z44" i="4"/>
  <c r="Z74" i="4" s="1"/>
  <c r="Z85" i="4" s="1"/>
  <c r="V63" i="4"/>
  <c r="V123" i="4" s="1"/>
  <c r="V93" i="4"/>
  <c r="C55" i="4"/>
  <c r="O37" i="4"/>
  <c r="F97" i="4"/>
  <c r="F55" i="4"/>
  <c r="F115" i="4" s="1"/>
  <c r="S97" i="4"/>
  <c r="X74" i="4"/>
  <c r="X104" i="4"/>
  <c r="C143" i="4"/>
  <c r="O83" i="4"/>
  <c r="O143" i="4" s="1"/>
  <c r="C136" i="4"/>
  <c r="O76" i="4"/>
  <c r="O136" i="4" s="1"/>
  <c r="K75" i="4"/>
  <c r="K135" i="4" s="1"/>
  <c r="K105" i="4"/>
  <c r="AB122" i="4"/>
  <c r="AA93" i="4"/>
  <c r="AA63" i="4"/>
  <c r="AA123" i="4" s="1"/>
  <c r="C74" i="4"/>
  <c r="C104" i="4"/>
  <c r="O44" i="4"/>
  <c r="O104" i="4" s="1"/>
  <c r="U93" i="4"/>
  <c r="U63" i="4"/>
  <c r="U123" i="4" s="1"/>
  <c r="D67" i="4"/>
  <c r="D127" i="4" s="1"/>
  <c r="G172" i="4"/>
  <c r="G166" i="4"/>
  <c r="AE21" i="4"/>
  <c r="AE104" i="4" s="1"/>
  <c r="M67" i="4"/>
  <c r="M127" i="4" s="1"/>
  <c r="W75" i="4"/>
  <c r="W135" i="4" s="1"/>
  <c r="W105" i="4"/>
  <c r="T95" i="4"/>
  <c r="T65" i="4"/>
  <c r="T45" i="4"/>
  <c r="AE35" i="4"/>
  <c r="AE95" i="4" s="1"/>
  <c r="E74" i="4"/>
  <c r="E104" i="4"/>
  <c r="L97" i="4"/>
  <c r="L55" i="4"/>
  <c r="L115" i="4" s="1"/>
  <c r="O26" i="4"/>
  <c r="AA85" i="4"/>
  <c r="AA145" i="4" s="1"/>
  <c r="AA134" i="4"/>
  <c r="AC95" i="4"/>
  <c r="AC65" i="4"/>
  <c r="AC125" i="4" s="1"/>
  <c r="AC45" i="4"/>
  <c r="V92" i="4"/>
  <c r="V62" i="4"/>
  <c r="V44" i="4"/>
  <c r="V37" i="4"/>
  <c r="V97" i="4" s="1"/>
  <c r="F166" i="4"/>
  <c r="F172" i="4"/>
  <c r="S140" i="4"/>
  <c r="AE80" i="4"/>
  <c r="AE140" i="4" s="1"/>
  <c r="AB95" i="4"/>
  <c r="AB65" i="4"/>
  <c r="AB125" i="4" s="1"/>
  <c r="AB45" i="4"/>
  <c r="D105" i="4"/>
  <c r="D75" i="4"/>
  <c r="D135" i="4" s="1"/>
  <c r="E67" i="4"/>
  <c r="E127" i="4" s="1"/>
  <c r="L67" i="4"/>
  <c r="L127" i="4" s="1"/>
  <c r="G55" i="4"/>
  <c r="G115" i="4" s="1"/>
  <c r="G97" i="4"/>
  <c r="N67" i="4"/>
  <c r="N127" i="4" s="1"/>
  <c r="J67" i="4"/>
  <c r="J127" i="4" s="1"/>
  <c r="T93" i="4"/>
  <c r="T37" i="4"/>
  <c r="T97" i="4" s="1"/>
  <c r="T63" i="4"/>
  <c r="I97" i="4"/>
  <c r="I55" i="4"/>
  <c r="I115" i="4" s="1"/>
  <c r="G67" i="4"/>
  <c r="G127" i="4" s="1"/>
  <c r="D134" i="4"/>
  <c r="D85" i="4"/>
  <c r="D145" i="4" s="1"/>
  <c r="L104" i="4"/>
  <c r="L74" i="4"/>
  <c r="AC63" i="4"/>
  <c r="AC123" i="4" s="1"/>
  <c r="AC93" i="4"/>
  <c r="H104" i="4"/>
  <c r="H74" i="4"/>
  <c r="S136" i="4"/>
  <c r="AE76" i="4"/>
  <c r="AE136" i="4" s="1"/>
  <c r="C137" i="4"/>
  <c r="O77" i="4"/>
  <c r="O137" i="4" s="1"/>
  <c r="G171" i="4"/>
  <c r="G165" i="4"/>
  <c r="C141" i="4"/>
  <c r="O81" i="4"/>
  <c r="O141" i="4" s="1"/>
  <c r="K166" i="4"/>
  <c r="K172" i="4"/>
  <c r="I67" i="4"/>
  <c r="I127" i="4" s="1"/>
  <c r="I172" i="4"/>
  <c r="I166" i="4"/>
  <c r="H67" i="4"/>
  <c r="H127" i="4" s="1"/>
  <c r="H171" i="4"/>
  <c r="H165" i="4"/>
  <c r="S93" i="4"/>
  <c r="AE33" i="4"/>
  <c r="AE93" i="4" s="1"/>
  <c r="S63" i="4"/>
  <c r="S67" i="4" s="1"/>
  <c r="AB55" i="4"/>
  <c r="AD122" i="4"/>
  <c r="C138" i="4"/>
  <c r="O78" i="4"/>
  <c r="O138" i="4" s="1"/>
  <c r="S115" i="4"/>
  <c r="AE55" i="4"/>
  <c r="O63" i="4"/>
  <c r="O123" i="4" s="1"/>
  <c r="E165" i="4"/>
  <c r="E171" i="4"/>
  <c r="K67" i="4"/>
  <c r="K127" i="4" s="1"/>
  <c r="N105" i="4"/>
  <c r="N75" i="4"/>
  <c r="O65" i="4"/>
  <c r="O125" i="4" s="1"/>
  <c r="W62" i="4"/>
  <c r="W92" i="4"/>
  <c r="W44" i="4"/>
  <c r="W37" i="4"/>
  <c r="K104" i="4"/>
  <c r="K74" i="4"/>
  <c r="O62" i="4"/>
  <c r="O122" i="4" s="1"/>
  <c r="C67" i="4"/>
  <c r="J104" i="4"/>
  <c r="J74" i="4"/>
  <c r="O80" i="4"/>
  <c r="O140" i="4" s="1"/>
  <c r="C140" i="4"/>
  <c r="H97" i="4"/>
  <c r="H55" i="4"/>
  <c r="H115" i="4" s="1"/>
  <c r="AA122" i="4"/>
  <c r="X122" i="4"/>
  <c r="V95" i="4"/>
  <c r="V65" i="4"/>
  <c r="V125" i="4" s="1"/>
  <c r="V45" i="4"/>
  <c r="N97" i="4"/>
  <c r="N55" i="4"/>
  <c r="N115" i="4" s="1"/>
  <c r="AC92" i="4"/>
  <c r="AC62" i="4"/>
  <c r="AC44" i="4"/>
  <c r="AC37" i="4"/>
  <c r="U92" i="4"/>
  <c r="U44" i="4"/>
  <c r="U37" i="4"/>
  <c r="U97" i="4" s="1"/>
  <c r="U62" i="4"/>
  <c r="S122" i="4"/>
  <c r="M74" i="4"/>
  <c r="M85" i="4" s="1"/>
  <c r="M104" i="4"/>
  <c r="D97" i="4"/>
  <c r="D55" i="4"/>
  <c r="D115" i="4" s="1"/>
  <c r="D171" i="4"/>
  <c r="D165" i="4"/>
  <c r="K171" i="4"/>
  <c r="K165" i="4"/>
  <c r="L105" i="4"/>
  <c r="L75" i="4"/>
  <c r="L135" i="4" s="1"/>
  <c r="C75" i="4"/>
  <c r="C105" i="4"/>
  <c r="O45" i="4"/>
  <c r="O105" i="4" s="1"/>
  <c r="AE32" i="4"/>
  <c r="M105" i="4"/>
  <c r="M75" i="4"/>
  <c r="J172" i="4"/>
  <c r="J166" i="4"/>
  <c r="AA37" i="4"/>
  <c r="Z92" i="4"/>
  <c r="Z26" i="4"/>
  <c r="AD104" i="4"/>
  <c r="AD74" i="4"/>
  <c r="D166" i="4"/>
  <c r="D172" i="4"/>
  <c r="E105" i="4"/>
  <c r="E75" i="4"/>
  <c r="E135" i="4" s="1"/>
  <c r="AD65" i="4"/>
  <c r="AD125" i="4" s="1"/>
  <c r="AD95" i="4"/>
  <c r="AD45" i="4"/>
  <c r="C166" i="4"/>
  <c r="C172" i="4"/>
  <c r="L171" i="4"/>
  <c r="L165" i="4"/>
  <c r="G104" i="4"/>
  <c r="G74" i="4"/>
  <c r="E172" i="4"/>
  <c r="E166" i="4"/>
  <c r="S139" i="4"/>
  <c r="AE79" i="4"/>
  <c r="AE139" i="4" s="1"/>
  <c r="K97" i="4"/>
  <c r="K55" i="4"/>
  <c r="K115" i="4" s="1"/>
  <c r="C171" i="4"/>
  <c r="C165" i="4"/>
  <c r="I74" i="4"/>
  <c r="I104" i="4"/>
  <c r="F67" i="4"/>
  <c r="F127" i="4" s="1"/>
  <c r="J55" i="4"/>
  <c r="J115" i="4" s="1"/>
  <c r="J97" i="4"/>
  <c r="F104" i="4"/>
  <c r="F74" i="4"/>
  <c r="E97" i="4"/>
  <c r="E55" i="4"/>
  <c r="E115" i="4" s="1"/>
  <c r="L166" i="4"/>
  <c r="L172" i="4"/>
  <c r="S145" i="4"/>
  <c r="AE85" i="4"/>
  <c r="U105" i="4"/>
  <c r="U75" i="4"/>
  <c r="U135" i="4" s="1"/>
  <c r="X67" i="4" l="1"/>
  <c r="X127" i="4" s="1"/>
  <c r="AD97" i="4"/>
  <c r="X97" i="4"/>
  <c r="Y75" i="4"/>
  <c r="Y135" i="4" s="1"/>
  <c r="T85" i="4"/>
  <c r="T145" i="4" s="1"/>
  <c r="Y67" i="4"/>
  <c r="Y127" i="4" s="1"/>
  <c r="S135" i="4"/>
  <c r="X115" i="4"/>
  <c r="Y74" i="4"/>
  <c r="Y134" i="4" s="1"/>
  <c r="Z134" i="4"/>
  <c r="AE134" i="4"/>
  <c r="Z105" i="4"/>
  <c r="AA67" i="4"/>
  <c r="AA127" i="4" s="1"/>
  <c r="Y97" i="4"/>
  <c r="Y55" i="4"/>
  <c r="Y115" i="4" s="1"/>
  <c r="Z104" i="4"/>
  <c r="AE26" i="4"/>
  <c r="AE145" i="4" s="1"/>
  <c r="AB115" i="4"/>
  <c r="AE62" i="4"/>
  <c r="AE122" i="4" s="1"/>
  <c r="AB97" i="4"/>
  <c r="AE92" i="4"/>
  <c r="Z67" i="4"/>
  <c r="Z127" i="4" s="1"/>
  <c r="I85" i="4"/>
  <c r="I145" i="4" s="1"/>
  <c r="I134" i="4"/>
  <c r="L134" i="4"/>
  <c r="L85" i="4"/>
  <c r="L145" i="4" s="1"/>
  <c r="C115" i="4"/>
  <c r="O55" i="4"/>
  <c r="O115" i="4" s="1"/>
  <c r="C135" i="4"/>
  <c r="O75" i="4"/>
  <c r="O135" i="4" s="1"/>
  <c r="S127" i="4"/>
  <c r="AC74" i="4"/>
  <c r="AC104" i="4"/>
  <c r="K85" i="4"/>
  <c r="K145" i="4" s="1"/>
  <c r="K134" i="4"/>
  <c r="Z115" i="4"/>
  <c r="S123" i="4"/>
  <c r="AE63" i="4"/>
  <c r="AE123" i="4" s="1"/>
  <c r="V104" i="4"/>
  <c r="V55" i="4"/>
  <c r="V115" i="4" s="1"/>
  <c r="V74" i="4"/>
  <c r="T125" i="4"/>
  <c r="AE65" i="4"/>
  <c r="AE125" i="4" s="1"/>
  <c r="C134" i="4"/>
  <c r="C85" i="4"/>
  <c r="O74" i="4"/>
  <c r="O134" i="4" s="1"/>
  <c r="AD134" i="4"/>
  <c r="AD85" i="4"/>
  <c r="AD145" i="4" s="1"/>
  <c r="AC122" i="4"/>
  <c r="AC67" i="4"/>
  <c r="AC127" i="4" s="1"/>
  <c r="J134" i="4"/>
  <c r="J85" i="4"/>
  <c r="J145" i="4" s="1"/>
  <c r="Z97" i="4"/>
  <c r="V122" i="4"/>
  <c r="V67" i="4"/>
  <c r="V127" i="4" s="1"/>
  <c r="O97" i="4"/>
  <c r="F134" i="4"/>
  <c r="F85" i="4"/>
  <c r="F145" i="4" s="1"/>
  <c r="W55" i="4"/>
  <c r="W115" i="4" s="1"/>
  <c r="W97" i="4"/>
  <c r="T123" i="4"/>
  <c r="T67" i="4"/>
  <c r="T127" i="4" s="1"/>
  <c r="U122" i="4"/>
  <c r="U67" i="4"/>
  <c r="U127" i="4" s="1"/>
  <c r="W104" i="4"/>
  <c r="W74" i="4"/>
  <c r="AC105" i="4"/>
  <c r="AC75" i="4"/>
  <c r="AC135" i="4" s="1"/>
  <c r="AB67" i="4"/>
  <c r="AB127" i="4" s="1"/>
  <c r="G134" i="4"/>
  <c r="G85" i="4"/>
  <c r="G145" i="4" s="1"/>
  <c r="AD67" i="4"/>
  <c r="AD127" i="4" s="1"/>
  <c r="X85" i="4"/>
  <c r="X145" i="4" s="1"/>
  <c r="X134" i="4"/>
  <c r="AB105" i="4"/>
  <c r="AB75" i="4"/>
  <c r="AB135" i="4" s="1"/>
  <c r="AA97" i="4"/>
  <c r="AA55" i="4"/>
  <c r="AA115" i="4" s="1"/>
  <c r="W122" i="4"/>
  <c r="W67" i="4"/>
  <c r="W127" i="4" s="1"/>
  <c r="AE37" i="4"/>
  <c r="H134" i="4"/>
  <c r="H85" i="4"/>
  <c r="H145" i="4" s="1"/>
  <c r="AD75" i="4"/>
  <c r="AD135" i="4" s="1"/>
  <c r="AD105" i="4"/>
  <c r="U104" i="4"/>
  <c r="U74" i="4"/>
  <c r="U55" i="4"/>
  <c r="U115" i="4" s="1"/>
  <c r="V75" i="4"/>
  <c r="V135" i="4" s="1"/>
  <c r="V105" i="4"/>
  <c r="C127" i="4"/>
  <c r="O67" i="4"/>
  <c r="O127" i="4" s="1"/>
  <c r="E134" i="4"/>
  <c r="E85" i="4"/>
  <c r="E145" i="4" s="1"/>
  <c r="AC97" i="4"/>
  <c r="AC55" i="4"/>
  <c r="AC115" i="4" s="1"/>
  <c r="Z145" i="4"/>
  <c r="T105" i="4"/>
  <c r="T75" i="4"/>
  <c r="T135" i="4" s="1"/>
  <c r="AE115" i="4" l="1"/>
  <c r="Y85" i="4"/>
  <c r="Y145" i="4" s="1"/>
  <c r="W134" i="4"/>
  <c r="W85" i="4"/>
  <c r="W145" i="4" s="1"/>
  <c r="C145" i="4"/>
  <c r="O85" i="4"/>
  <c r="O145" i="4" s="1"/>
  <c r="V134" i="4"/>
  <c r="V85" i="4"/>
  <c r="V145" i="4" s="1"/>
  <c r="AC85" i="4"/>
  <c r="AC145" i="4" s="1"/>
  <c r="AC134" i="4"/>
  <c r="U134" i="4"/>
  <c r="U85" i="4"/>
  <c r="U145" i="4" s="1"/>
  <c r="AE97" i="4"/>
  <c r="AE38" i="4"/>
  <c r="AE67" i="4"/>
  <c r="AE127" i="4" s="1"/>
  <c r="L184" i="2" l="1"/>
  <c r="K184" i="2"/>
  <c r="J184" i="2"/>
  <c r="I184" i="2"/>
  <c r="H184" i="2"/>
  <c r="G184" i="2"/>
  <c r="F184" i="2"/>
  <c r="E184" i="2"/>
  <c r="D184" i="2"/>
  <c r="L181" i="2"/>
  <c r="K181" i="2"/>
  <c r="J181" i="2"/>
  <c r="I181" i="2"/>
  <c r="H181" i="2"/>
  <c r="G181" i="2"/>
  <c r="F181" i="2"/>
  <c r="E181" i="2"/>
  <c r="D181" i="2"/>
  <c r="AD150" i="2"/>
  <c r="AC150" i="2"/>
  <c r="AB150" i="2"/>
  <c r="AB83" i="2" s="1"/>
  <c r="AA150" i="2"/>
  <c r="Z150" i="2"/>
  <c r="Z83" i="2" s="1"/>
  <c r="Y150" i="2"/>
  <c r="Y83" i="2" s="1"/>
  <c r="X150" i="2"/>
  <c r="W150" i="2"/>
  <c r="W83" i="2" s="1"/>
  <c r="V150" i="2"/>
  <c r="U150" i="2"/>
  <c r="T150" i="2"/>
  <c r="S150" i="2"/>
  <c r="AD149" i="2"/>
  <c r="AD51" i="2" s="1"/>
  <c r="AD111" i="2" s="1"/>
  <c r="AC149" i="2"/>
  <c r="AC52" i="2" s="1"/>
  <c r="AB149" i="2"/>
  <c r="AA149" i="2"/>
  <c r="Z149" i="2"/>
  <c r="Y149" i="2"/>
  <c r="Y52" i="2" s="1"/>
  <c r="X149" i="2"/>
  <c r="X52" i="2" s="1"/>
  <c r="W149" i="2"/>
  <c r="W52" i="2" s="1"/>
  <c r="W112" i="2" s="1"/>
  <c r="V149" i="2"/>
  <c r="V51" i="2" s="1"/>
  <c r="V111" i="2" s="1"/>
  <c r="U149" i="2"/>
  <c r="U52" i="2" s="1"/>
  <c r="T149" i="2"/>
  <c r="S149" i="2"/>
  <c r="S51" i="2" s="1"/>
  <c r="S111" i="2" s="1"/>
  <c r="AE84" i="2"/>
  <c r="O84" i="2"/>
  <c r="AE83" i="2"/>
  <c r="AD83" i="2"/>
  <c r="AC83" i="2"/>
  <c r="AA83" i="2"/>
  <c r="X83" i="2"/>
  <c r="K82" i="2"/>
  <c r="K142" i="2" s="1"/>
  <c r="H82" i="2"/>
  <c r="H142" i="2" s="1"/>
  <c r="AE54" i="2"/>
  <c r="N53" i="2"/>
  <c r="N113" i="2" s="1"/>
  <c r="M53" i="2"/>
  <c r="L53" i="2"/>
  <c r="L113" i="2" s="1"/>
  <c r="K53" i="2"/>
  <c r="J53" i="2"/>
  <c r="I53" i="2"/>
  <c r="I83" i="2" s="1"/>
  <c r="I143" i="2" s="1"/>
  <c r="H53" i="2"/>
  <c r="H113" i="2" s="1"/>
  <c r="G53" i="2"/>
  <c r="G113" i="2" s="1"/>
  <c r="F53" i="2"/>
  <c r="F113" i="2" s="1"/>
  <c r="E53" i="2"/>
  <c r="D53" i="2"/>
  <c r="D113" i="2" s="1"/>
  <c r="C53" i="2"/>
  <c r="O53" i="2" s="1"/>
  <c r="O113" i="2" s="1"/>
  <c r="AD52" i="2"/>
  <c r="AD82" i="2" s="1"/>
  <c r="AD142" i="2" s="1"/>
  <c r="AB52" i="2"/>
  <c r="AA52" i="2"/>
  <c r="AA112" i="2" s="1"/>
  <c r="Z52" i="2"/>
  <c r="T52" i="2"/>
  <c r="S52" i="2"/>
  <c r="S112" i="2" s="1"/>
  <c r="N52" i="2"/>
  <c r="N112" i="2" s="1"/>
  <c r="M52" i="2"/>
  <c r="L52" i="2"/>
  <c r="L112" i="2" s="1"/>
  <c r="K52" i="2"/>
  <c r="K112" i="2" s="1"/>
  <c r="J52" i="2"/>
  <c r="J112" i="2" s="1"/>
  <c r="I52" i="2"/>
  <c r="H52" i="2"/>
  <c r="H112" i="2" s="1"/>
  <c r="G52" i="2"/>
  <c r="G82" i="2" s="1"/>
  <c r="G142" i="2" s="1"/>
  <c r="F52" i="2"/>
  <c r="F82" i="2" s="1"/>
  <c r="F142" i="2" s="1"/>
  <c r="E52" i="2"/>
  <c r="D52" i="2"/>
  <c r="C52" i="2"/>
  <c r="C112" i="2" s="1"/>
  <c r="AB51" i="2"/>
  <c r="AA51" i="2"/>
  <c r="AA111" i="2" s="1"/>
  <c r="Z51" i="2"/>
  <c r="W51" i="2"/>
  <c r="W81" i="2" s="1"/>
  <c r="W141" i="2" s="1"/>
  <c r="T51" i="2"/>
  <c r="N51" i="2"/>
  <c r="N111" i="2" s="1"/>
  <c r="M51" i="2"/>
  <c r="L51" i="2"/>
  <c r="L81" i="2" s="1"/>
  <c r="L141" i="2" s="1"/>
  <c r="K51" i="2"/>
  <c r="J51" i="2"/>
  <c r="J111" i="2" s="1"/>
  <c r="I51" i="2"/>
  <c r="H51" i="2"/>
  <c r="H111" i="2" s="1"/>
  <c r="G51" i="2"/>
  <c r="F51" i="2"/>
  <c r="F111" i="2" s="1"/>
  <c r="E51" i="2"/>
  <c r="E111" i="2" s="1"/>
  <c r="D51" i="2"/>
  <c r="D111" i="2" s="1"/>
  <c r="C51" i="2"/>
  <c r="AD50" i="2"/>
  <c r="AD80" i="2" s="1"/>
  <c r="AD140" i="2" s="1"/>
  <c r="AB50" i="2"/>
  <c r="AA50" i="2"/>
  <c r="AA80" i="2" s="1"/>
  <c r="AA140" i="2" s="1"/>
  <c r="Z50" i="2"/>
  <c r="Z110" i="2" s="1"/>
  <c r="T50" i="2"/>
  <c r="S50" i="2"/>
  <c r="N50" i="2"/>
  <c r="M50" i="2"/>
  <c r="M80" i="2" s="1"/>
  <c r="L50" i="2"/>
  <c r="L110" i="2" s="1"/>
  <c r="K50" i="2"/>
  <c r="K80" i="2" s="1"/>
  <c r="K140" i="2" s="1"/>
  <c r="J50" i="2"/>
  <c r="J110" i="2" s="1"/>
  <c r="I50" i="2"/>
  <c r="H50" i="2"/>
  <c r="H110" i="2" s="1"/>
  <c r="G50" i="2"/>
  <c r="F50" i="2"/>
  <c r="F80" i="2" s="1"/>
  <c r="F140" i="2" s="1"/>
  <c r="E50" i="2"/>
  <c r="E80" i="2" s="1"/>
  <c r="E140" i="2" s="1"/>
  <c r="D50" i="2"/>
  <c r="D80" i="2" s="1"/>
  <c r="D140" i="2" s="1"/>
  <c r="C50" i="2"/>
  <c r="O50" i="2" s="1"/>
  <c r="O110" i="2" s="1"/>
  <c r="AB49" i="2"/>
  <c r="AB79" i="2" s="1"/>
  <c r="AA49" i="2"/>
  <c r="AA79" i="2" s="1"/>
  <c r="Z49" i="2"/>
  <c r="W49" i="2"/>
  <c r="W79" i="2" s="1"/>
  <c r="T49" i="2"/>
  <c r="N49" i="2"/>
  <c r="N79" i="2" s="1"/>
  <c r="M49" i="2"/>
  <c r="L49" i="2"/>
  <c r="K49" i="2"/>
  <c r="J49" i="2"/>
  <c r="I49" i="2"/>
  <c r="H49" i="2"/>
  <c r="G49" i="2"/>
  <c r="G79" i="2" s="1"/>
  <c r="F49" i="2"/>
  <c r="F79" i="2" s="1"/>
  <c r="E49" i="2"/>
  <c r="E79" i="2" s="1"/>
  <c r="D49" i="2"/>
  <c r="D79" i="2" s="1"/>
  <c r="C49" i="2"/>
  <c r="O49" i="2" s="1"/>
  <c r="AD36" i="2"/>
  <c r="AC36" i="2"/>
  <c r="L161" i="2"/>
  <c r="AA36" i="2"/>
  <c r="J161" i="2"/>
  <c r="I48" i="2"/>
  <c r="I78" i="2" s="1"/>
  <c r="V36" i="2"/>
  <c r="U36" i="2"/>
  <c r="U66" i="2" s="1"/>
  <c r="T36" i="2"/>
  <c r="S36" i="2"/>
  <c r="M47" i="2"/>
  <c r="L65" i="2"/>
  <c r="K65" i="2"/>
  <c r="Z35" i="2"/>
  <c r="I47" i="2"/>
  <c r="X35" i="2"/>
  <c r="F65" i="2"/>
  <c r="U35" i="2"/>
  <c r="D65" i="2"/>
  <c r="C65" i="2"/>
  <c r="AB34" i="2"/>
  <c r="K64" i="2"/>
  <c r="J159" i="2"/>
  <c r="Y34" i="2"/>
  <c r="H159" i="2"/>
  <c r="G46" i="2"/>
  <c r="F159" i="2"/>
  <c r="E46" i="2"/>
  <c r="C46" i="2"/>
  <c r="AD33" i="2"/>
  <c r="M45" i="2"/>
  <c r="AB33" i="2"/>
  <c r="AB45" i="2" s="1"/>
  <c r="J158" i="2"/>
  <c r="I63" i="2"/>
  <c r="H158" i="2"/>
  <c r="G45" i="2"/>
  <c r="F63" i="2"/>
  <c r="D158" i="2"/>
  <c r="D166" i="2" s="1"/>
  <c r="N44" i="2"/>
  <c r="N74" i="2" s="1"/>
  <c r="N85" i="2" s="1"/>
  <c r="AC32" i="2"/>
  <c r="AC62" i="2" s="1"/>
  <c r="L157" i="2"/>
  <c r="AA32" i="2"/>
  <c r="Z32" i="2"/>
  <c r="I62" i="2"/>
  <c r="X32" i="2"/>
  <c r="G44" i="2"/>
  <c r="F157" i="2"/>
  <c r="U32" i="2"/>
  <c r="D44" i="2"/>
  <c r="D74" i="2" s="1"/>
  <c r="D85" i="2" s="1"/>
  <c r="AD25" i="2"/>
  <c r="AC25" i="2"/>
  <c r="AB25" i="2"/>
  <c r="AA25" i="2"/>
  <c r="Z25" i="2"/>
  <c r="Y25" i="2"/>
  <c r="X25" i="2"/>
  <c r="W25" i="2"/>
  <c r="V25" i="2"/>
  <c r="U25" i="2"/>
  <c r="T25" i="2"/>
  <c r="S25" i="2"/>
  <c r="AD24" i="2"/>
  <c r="AC24" i="2"/>
  <c r="L153" i="2"/>
  <c r="K153" i="2"/>
  <c r="J153" i="2"/>
  <c r="I153" i="2"/>
  <c r="H153" i="2"/>
  <c r="G153" i="2"/>
  <c r="F153" i="2"/>
  <c r="E153" i="2"/>
  <c r="D153" i="2"/>
  <c r="C153" i="2"/>
  <c r="AD23" i="2"/>
  <c r="AC23" i="2"/>
  <c r="AB23" i="2"/>
  <c r="AA23" i="2"/>
  <c r="Z23" i="2"/>
  <c r="Y23" i="2"/>
  <c r="X23" i="2"/>
  <c r="V23" i="2"/>
  <c r="U23" i="2"/>
  <c r="T23" i="2"/>
  <c r="AD22" i="2"/>
  <c r="AC22" i="2"/>
  <c r="AB22" i="2"/>
  <c r="AA22" i="2"/>
  <c r="Z22" i="2"/>
  <c r="X22" i="2"/>
  <c r="W22" i="2"/>
  <c r="V22" i="2"/>
  <c r="U22" i="2"/>
  <c r="T22" i="2"/>
  <c r="S22" i="2"/>
  <c r="AD21" i="2"/>
  <c r="AC21" i="2"/>
  <c r="AB21" i="2"/>
  <c r="AA21" i="2"/>
  <c r="Z21" i="2"/>
  <c r="Y21" i="2"/>
  <c r="X21" i="2"/>
  <c r="W21" i="2"/>
  <c r="V21" i="2"/>
  <c r="U21" i="2"/>
  <c r="O13" i="2"/>
  <c r="AE13" i="2" s="1"/>
  <c r="O12" i="2"/>
  <c r="AE12" i="2" s="1"/>
  <c r="R2" i="2"/>
  <c r="R1" i="2"/>
  <c r="V48" i="2" l="1"/>
  <c r="V78" i="2" s="1"/>
  <c r="L82" i="2"/>
  <c r="L142" i="2" s="1"/>
  <c r="V50" i="2"/>
  <c r="V80" i="2" s="1"/>
  <c r="V140" i="2" s="1"/>
  <c r="V52" i="2"/>
  <c r="F83" i="2"/>
  <c r="F143" i="2" s="1"/>
  <c r="AD49" i="2"/>
  <c r="W50" i="2"/>
  <c r="W110" i="2" s="1"/>
  <c r="W111" i="2"/>
  <c r="AA48" i="2"/>
  <c r="AA78" i="2" s="1"/>
  <c r="S49" i="2"/>
  <c r="S66" i="2"/>
  <c r="S126" i="2" s="1"/>
  <c r="V49" i="2"/>
  <c r="F81" i="2"/>
  <c r="F141" i="2" s="1"/>
  <c r="Y112" i="2"/>
  <c r="Y82" i="2"/>
  <c r="Y142" i="2" s="1"/>
  <c r="U47" i="2"/>
  <c r="U77" i="2" s="1"/>
  <c r="U137" i="2" s="1"/>
  <c r="T81" i="2"/>
  <c r="T141" i="2" s="1"/>
  <c r="N83" i="2"/>
  <c r="F112" i="2"/>
  <c r="W109" i="2"/>
  <c r="T66" i="2"/>
  <c r="T126" i="2" s="1"/>
  <c r="U49" i="2"/>
  <c r="U79" i="2" s="1"/>
  <c r="AC49" i="2"/>
  <c r="AC79" i="2" s="1"/>
  <c r="U50" i="2"/>
  <c r="U110" i="2" s="1"/>
  <c r="AC50" i="2"/>
  <c r="U51" i="2"/>
  <c r="AC51" i="2"/>
  <c r="AB82" i="2"/>
  <c r="AB142" i="2" s="1"/>
  <c r="Z80" i="2"/>
  <c r="Z140" i="2" s="1"/>
  <c r="J82" i="2"/>
  <c r="J142" i="2" s="1"/>
  <c r="G112" i="2"/>
  <c r="U109" i="2"/>
  <c r="X49" i="2"/>
  <c r="X79" i="2" s="1"/>
  <c r="X50" i="2"/>
  <c r="X51" i="2"/>
  <c r="X81" i="2" s="1"/>
  <c r="X141" i="2" s="1"/>
  <c r="AE52" i="2"/>
  <c r="AE112" i="2" s="1"/>
  <c r="J80" i="2"/>
  <c r="J140" i="2" s="1"/>
  <c r="N81" i="2"/>
  <c r="N82" i="2"/>
  <c r="M110" i="2"/>
  <c r="AE51" i="2"/>
  <c r="AE111" i="2" s="1"/>
  <c r="H80" i="2"/>
  <c r="H140" i="2" s="1"/>
  <c r="H81" i="2"/>
  <c r="H141" i="2" s="1"/>
  <c r="I113" i="2"/>
  <c r="Y49" i="2"/>
  <c r="Y79" i="2" s="1"/>
  <c r="Y139" i="2" s="1"/>
  <c r="Y50" i="2"/>
  <c r="Y51" i="2"/>
  <c r="Y81" i="2" s="1"/>
  <c r="Y141" i="2" s="1"/>
  <c r="L80" i="2"/>
  <c r="L140" i="2" s="1"/>
  <c r="S81" i="2"/>
  <c r="S141" i="2" s="1"/>
  <c r="AA110" i="2"/>
  <c r="AA82" i="2"/>
  <c r="AA142" i="2" s="1"/>
  <c r="L48" i="2"/>
  <c r="L78" i="2" s="1"/>
  <c r="L138" i="2" s="1"/>
  <c r="O14" i="2"/>
  <c r="AE14" i="2" s="1"/>
  <c r="T33" i="2"/>
  <c r="T45" i="2" s="1"/>
  <c r="T105" i="2" s="1"/>
  <c r="L47" i="2"/>
  <c r="L77" i="2" s="1"/>
  <c r="L137" i="2" s="1"/>
  <c r="S24" i="2"/>
  <c r="T35" i="2"/>
  <c r="N63" i="2"/>
  <c r="N123" i="2" s="1"/>
  <c r="X34" i="2"/>
  <c r="X64" i="2" s="1"/>
  <c r="X124" i="2" s="1"/>
  <c r="U126" i="2"/>
  <c r="AC96" i="2"/>
  <c r="J65" i="2"/>
  <c r="J125" i="2" s="1"/>
  <c r="AC139" i="2"/>
  <c r="G63" i="2"/>
  <c r="G123" i="2" s="1"/>
  <c r="C94" i="2"/>
  <c r="O10" i="2"/>
  <c r="AD26" i="2"/>
  <c r="AD32" i="2"/>
  <c r="AD44" i="2" s="1"/>
  <c r="AD104" i="2" s="1"/>
  <c r="F125" i="2"/>
  <c r="L44" i="2"/>
  <c r="L74" i="2" s="1"/>
  <c r="L134" i="2" s="1"/>
  <c r="M63" i="2"/>
  <c r="M123" i="2" s="1"/>
  <c r="M55" i="2"/>
  <c r="I138" i="2"/>
  <c r="K160" i="2"/>
  <c r="K168" i="2" s="1"/>
  <c r="O23" i="2"/>
  <c r="N94" i="2"/>
  <c r="J175" i="2"/>
  <c r="K47" i="2"/>
  <c r="K77" i="2" s="1"/>
  <c r="K137" i="2" s="1"/>
  <c r="G109" i="2"/>
  <c r="K48" i="2"/>
  <c r="K108" i="2" s="1"/>
  <c r="I65" i="2"/>
  <c r="I125" i="2" s="1"/>
  <c r="D145" i="2"/>
  <c r="S23" i="2"/>
  <c r="AB32" i="2"/>
  <c r="AB62" i="2" s="1"/>
  <c r="AB122" i="2" s="1"/>
  <c r="V33" i="2"/>
  <c r="V45" i="2" s="1"/>
  <c r="X65" i="2"/>
  <c r="X47" i="2"/>
  <c r="X107" i="2" s="1"/>
  <c r="AD66" i="2"/>
  <c r="AD126" i="2" s="1"/>
  <c r="AD48" i="2"/>
  <c r="AD78" i="2" s="1"/>
  <c r="AD138" i="2" s="1"/>
  <c r="AC44" i="2"/>
  <c r="AC74" i="2" s="1"/>
  <c r="N104" i="2"/>
  <c r="X24" i="2"/>
  <c r="T32" i="2"/>
  <c r="T44" i="2" s="1"/>
  <c r="I94" i="2"/>
  <c r="Z34" i="2"/>
  <c r="Z46" i="2" s="1"/>
  <c r="Z106" i="2" s="1"/>
  <c r="H45" i="2"/>
  <c r="H105" i="2" s="1"/>
  <c r="K46" i="2"/>
  <c r="K76" i="2" s="1"/>
  <c r="K136" i="2" s="1"/>
  <c r="G139" i="2"/>
  <c r="G92" i="2"/>
  <c r="AC26" i="2"/>
  <c r="X33" i="2"/>
  <c r="X45" i="2" s="1"/>
  <c r="X75" i="2" s="1"/>
  <c r="X135" i="2" s="1"/>
  <c r="H63" i="2"/>
  <c r="H123" i="2" s="1"/>
  <c r="Z15" i="2"/>
  <c r="AB36" i="2"/>
  <c r="AB48" i="2" s="1"/>
  <c r="H46" i="2"/>
  <c r="H76" i="2" s="1"/>
  <c r="H136" i="2" s="1"/>
  <c r="F139" i="2"/>
  <c r="Y24" i="2"/>
  <c r="K125" i="2"/>
  <c r="K55" i="2"/>
  <c r="I45" i="2"/>
  <c r="I75" i="2" s="1"/>
  <c r="I135" i="2" s="1"/>
  <c r="D48" i="2"/>
  <c r="D78" i="2" s="1"/>
  <c r="D138" i="2" s="1"/>
  <c r="L109" i="2"/>
  <c r="W139" i="2"/>
  <c r="G62" i="2"/>
  <c r="G122" i="2" s="1"/>
  <c r="C64" i="2"/>
  <c r="C124" i="2" s="1"/>
  <c r="I66" i="2"/>
  <c r="I126" i="2" s="1"/>
  <c r="H92" i="2"/>
  <c r="E109" i="2"/>
  <c r="Y15" i="2"/>
  <c r="AE25" i="2"/>
  <c r="F160" i="2"/>
  <c r="F168" i="2" s="1"/>
  <c r="D125" i="2"/>
  <c r="AD96" i="2"/>
  <c r="Z24" i="2"/>
  <c r="Z26" i="2" s="1"/>
  <c r="V32" i="2"/>
  <c r="V62" i="2" s="1"/>
  <c r="V122" i="2" s="1"/>
  <c r="K124" i="2"/>
  <c r="L125" i="2"/>
  <c r="AB35" i="2"/>
  <c r="AB65" i="2" s="1"/>
  <c r="J45" i="2"/>
  <c r="J105" i="2" s="1"/>
  <c r="F47" i="2"/>
  <c r="F107" i="2" s="1"/>
  <c r="E139" i="2"/>
  <c r="H62" i="2"/>
  <c r="H122" i="2" s="1"/>
  <c r="M64" i="2"/>
  <c r="M124" i="2" s="1"/>
  <c r="J66" i="2"/>
  <c r="J126" i="2" s="1"/>
  <c r="F93" i="2"/>
  <c r="AD35" i="2"/>
  <c r="AD65" i="2" s="1"/>
  <c r="AD125" i="2" s="1"/>
  <c r="Y33" i="2"/>
  <c r="Y45" i="2" s="1"/>
  <c r="N47" i="2"/>
  <c r="N77" i="2" s="1"/>
  <c r="Z33" i="2"/>
  <c r="Z93" i="2" s="1"/>
  <c r="V35" i="2"/>
  <c r="S15" i="2"/>
  <c r="AA24" i="2"/>
  <c r="AA26" i="2" s="1"/>
  <c r="O34" i="2"/>
  <c r="AC35" i="2"/>
  <c r="AC65" i="2" s="1"/>
  <c r="AC125" i="2" s="1"/>
  <c r="J48" i="2"/>
  <c r="N64" i="2"/>
  <c r="N124" i="2" s="1"/>
  <c r="H93" i="2"/>
  <c r="H172" i="2"/>
  <c r="H166" i="2"/>
  <c r="AC122" i="2"/>
  <c r="AA15" i="2"/>
  <c r="Y94" i="2"/>
  <c r="E106" i="2"/>
  <c r="E76" i="2"/>
  <c r="E136" i="2" s="1"/>
  <c r="AC15" i="2"/>
  <c r="M105" i="2"/>
  <c r="M75" i="2"/>
  <c r="U15" i="2"/>
  <c r="I122" i="2"/>
  <c r="C106" i="2"/>
  <c r="C76" i="2"/>
  <c r="O46" i="2"/>
  <c r="O106" i="2" s="1"/>
  <c r="AA44" i="2"/>
  <c r="AA62" i="2"/>
  <c r="AA92" i="2"/>
  <c r="Z92" i="2"/>
  <c r="Z62" i="2"/>
  <c r="Z44" i="2"/>
  <c r="AB64" i="2"/>
  <c r="AB124" i="2" s="1"/>
  <c r="AB94" i="2"/>
  <c r="AB46" i="2"/>
  <c r="M107" i="2"/>
  <c r="M77" i="2"/>
  <c r="G161" i="2"/>
  <c r="W36" i="2"/>
  <c r="I44" i="2"/>
  <c r="G48" i="2"/>
  <c r="I112" i="2"/>
  <c r="I82" i="2"/>
  <c r="I142" i="2" s="1"/>
  <c r="C125" i="2"/>
  <c r="AB139" i="2"/>
  <c r="C158" i="2"/>
  <c r="C93" i="2"/>
  <c r="C63" i="2"/>
  <c r="C45" i="2"/>
  <c r="K158" i="2"/>
  <c r="K63" i="2"/>
  <c r="K123" i="2" s="1"/>
  <c r="K93" i="2"/>
  <c r="K45" i="2"/>
  <c r="G160" i="2"/>
  <c r="G65" i="2"/>
  <c r="G125" i="2" s="1"/>
  <c r="G47" i="2"/>
  <c r="H161" i="2"/>
  <c r="H48" i="2"/>
  <c r="J44" i="2"/>
  <c r="I107" i="2"/>
  <c r="I77" i="2"/>
  <c r="I137" i="2" s="1"/>
  <c r="M109" i="2"/>
  <c r="M79" i="2"/>
  <c r="C111" i="2"/>
  <c r="O51" i="2"/>
  <c r="O111" i="2" s="1"/>
  <c r="C81" i="2"/>
  <c r="K81" i="2"/>
  <c r="K141" i="2" s="1"/>
  <c r="K111" i="2"/>
  <c r="AC112" i="2"/>
  <c r="AC82" i="2"/>
  <c r="AC142" i="2" s="1"/>
  <c r="C157" i="2"/>
  <c r="C92" i="2"/>
  <c r="C62" i="2"/>
  <c r="I161" i="2"/>
  <c r="Y36" i="2"/>
  <c r="I108" i="2"/>
  <c r="X62" i="2"/>
  <c r="X44" i="2"/>
  <c r="G159" i="2"/>
  <c r="G94" i="2"/>
  <c r="G64" i="2"/>
  <c r="G124" i="2" s="1"/>
  <c r="AB105" i="2"/>
  <c r="AB75" i="2"/>
  <c r="AB135" i="2" s="1"/>
  <c r="Z109" i="2"/>
  <c r="Z79" i="2"/>
  <c r="Z139" i="2" s="1"/>
  <c r="N110" i="2"/>
  <c r="N80" i="2"/>
  <c r="M111" i="2"/>
  <c r="M81" i="2"/>
  <c r="D64" i="2"/>
  <c r="D124" i="2" s="1"/>
  <c r="I93" i="2"/>
  <c r="H94" i="2"/>
  <c r="AD110" i="2"/>
  <c r="J169" i="2"/>
  <c r="T15" i="2"/>
  <c r="AB15" i="2"/>
  <c r="O21" i="2"/>
  <c r="T24" i="2"/>
  <c r="AB24" i="2"/>
  <c r="AB26" i="2" s="1"/>
  <c r="O25" i="2"/>
  <c r="O109" i="2" s="1"/>
  <c r="E157" i="2"/>
  <c r="E92" i="2"/>
  <c r="E62" i="2"/>
  <c r="E44" i="2"/>
  <c r="M92" i="2"/>
  <c r="M62" i="2"/>
  <c r="M44" i="2"/>
  <c r="F158" i="2"/>
  <c r="F45" i="2"/>
  <c r="N93" i="2"/>
  <c r="N45" i="2"/>
  <c r="AA33" i="2"/>
  <c r="T34" i="2"/>
  <c r="J160" i="2"/>
  <c r="J47" i="2"/>
  <c r="C161" i="2"/>
  <c r="C66" i="2"/>
  <c r="K161" i="2"/>
  <c r="K66" i="2"/>
  <c r="K126" i="2" s="1"/>
  <c r="V96" i="2"/>
  <c r="V66" i="2"/>
  <c r="V126" i="2" s="1"/>
  <c r="N46" i="2"/>
  <c r="AC48" i="2"/>
  <c r="H109" i="2"/>
  <c r="H79" i="2"/>
  <c r="H139" i="2" s="1"/>
  <c r="S109" i="2"/>
  <c r="AE49" i="2"/>
  <c r="AA109" i="2"/>
  <c r="G110" i="2"/>
  <c r="G80" i="2"/>
  <c r="G140" i="2" s="1"/>
  <c r="E64" i="2"/>
  <c r="E124" i="2" s="1"/>
  <c r="S79" i="2"/>
  <c r="E81" i="2"/>
  <c r="E141" i="2" s="1"/>
  <c r="AD81" i="2"/>
  <c r="AD141" i="2" s="1"/>
  <c r="W82" i="2"/>
  <c r="W142" i="2" s="1"/>
  <c r="L92" i="2"/>
  <c r="J93" i="2"/>
  <c r="X109" i="2"/>
  <c r="L159" i="2"/>
  <c r="L94" i="2"/>
  <c r="L46" i="2"/>
  <c r="G106" i="2"/>
  <c r="G76" i="2"/>
  <c r="G136" i="2" s="1"/>
  <c r="J157" i="2"/>
  <c r="M94" i="2"/>
  <c r="AC34" i="2"/>
  <c r="Y46" i="2"/>
  <c r="X139" i="2"/>
  <c r="U82" i="2"/>
  <c r="U142" i="2" s="1"/>
  <c r="U112" i="2"/>
  <c r="V81" i="2"/>
  <c r="V141" i="2" s="1"/>
  <c r="E158" i="2"/>
  <c r="E93" i="2"/>
  <c r="U33" i="2"/>
  <c r="M46" i="2"/>
  <c r="D81" i="2"/>
  <c r="D141" i="2" s="1"/>
  <c r="J92" i="2"/>
  <c r="S21" i="2"/>
  <c r="Y22" i="2"/>
  <c r="W23" i="2"/>
  <c r="G158" i="2"/>
  <c r="G93" i="2"/>
  <c r="W33" i="2"/>
  <c r="O33" i="2"/>
  <c r="AB93" i="2"/>
  <c r="AB63" i="2"/>
  <c r="AB123" i="2" s="1"/>
  <c r="I159" i="2"/>
  <c r="I64" i="2"/>
  <c r="I124" i="2" s="1"/>
  <c r="I46" i="2"/>
  <c r="V34" i="2"/>
  <c r="C160" i="2"/>
  <c r="C95" i="2"/>
  <c r="S35" i="2"/>
  <c r="AA35" i="2"/>
  <c r="W35" i="2"/>
  <c r="X36" i="2"/>
  <c r="C44" i="2"/>
  <c r="C47" i="2"/>
  <c r="I109" i="2"/>
  <c r="I79" i="2"/>
  <c r="I139" i="2" s="1"/>
  <c r="T109" i="2"/>
  <c r="AB109" i="2"/>
  <c r="S80" i="2"/>
  <c r="S110" i="2"/>
  <c r="AE50" i="2"/>
  <c r="AE110" i="2" s="1"/>
  <c r="J62" i="2"/>
  <c r="F64" i="2"/>
  <c r="F124" i="2" s="1"/>
  <c r="Y64" i="2"/>
  <c r="Y124" i="2" s="1"/>
  <c r="T79" i="2"/>
  <c r="T139" i="2" s="1"/>
  <c r="E110" i="2"/>
  <c r="L111" i="2"/>
  <c r="AB112" i="2"/>
  <c r="I92" i="2"/>
  <c r="I157" i="2"/>
  <c r="Y32" i="2"/>
  <c r="C80" i="2"/>
  <c r="C110" i="2"/>
  <c r="U92" i="2"/>
  <c r="O35" i="2"/>
  <c r="S96" i="2"/>
  <c r="S48" i="2"/>
  <c r="AC66" i="2"/>
  <c r="AC126" i="2" s="1"/>
  <c r="G83" i="2"/>
  <c r="G143" i="2" s="1"/>
  <c r="O11" i="2"/>
  <c r="AE11" i="2" s="1"/>
  <c r="T96" i="2"/>
  <c r="M93" i="2"/>
  <c r="AC33" i="2"/>
  <c r="I160" i="2"/>
  <c r="Y35" i="2"/>
  <c r="U96" i="2"/>
  <c r="D82" i="2"/>
  <c r="D142" i="2" s="1"/>
  <c r="D112" i="2"/>
  <c r="J113" i="2"/>
  <c r="J83" i="2"/>
  <c r="J143" i="2" s="1"/>
  <c r="W15" i="2"/>
  <c r="U24" i="2"/>
  <c r="U26" i="2" s="1"/>
  <c r="X15" i="2"/>
  <c r="V15" i="2"/>
  <c r="T21" i="2"/>
  <c r="O22" i="2"/>
  <c r="V24" i="2"/>
  <c r="G157" i="2"/>
  <c r="W32" i="2"/>
  <c r="O32" i="2"/>
  <c r="S33" i="2"/>
  <c r="AD93" i="2"/>
  <c r="AD63" i="2"/>
  <c r="AD123" i="2" s="1"/>
  <c r="AD45" i="2"/>
  <c r="W34" i="2"/>
  <c r="D160" i="2"/>
  <c r="L160" i="2"/>
  <c r="E161" i="2"/>
  <c r="E66" i="2"/>
  <c r="E126" i="2" s="1"/>
  <c r="E48" i="2"/>
  <c r="M66" i="2"/>
  <c r="M126" i="2" s="1"/>
  <c r="M48" i="2"/>
  <c r="Z36" i="2"/>
  <c r="D104" i="2"/>
  <c r="U44" i="2"/>
  <c r="E45" i="2"/>
  <c r="D47" i="2"/>
  <c r="C48" i="2"/>
  <c r="T48" i="2"/>
  <c r="J109" i="2"/>
  <c r="J79" i="2"/>
  <c r="J139" i="2" s="1"/>
  <c r="U139" i="2"/>
  <c r="AB111" i="2"/>
  <c r="AB81" i="2"/>
  <c r="AB141" i="2" s="1"/>
  <c r="O52" i="2"/>
  <c r="O112" i="2" s="1"/>
  <c r="Z112" i="2"/>
  <c r="Z82" i="2"/>
  <c r="Z142" i="2" s="1"/>
  <c r="E113" i="2"/>
  <c r="E83" i="2"/>
  <c r="E143" i="2" s="1"/>
  <c r="M113" i="2"/>
  <c r="M83" i="2"/>
  <c r="E63" i="2"/>
  <c r="E123" i="2" s="1"/>
  <c r="G66" i="2"/>
  <c r="G126" i="2" s="1"/>
  <c r="C82" i="2"/>
  <c r="X92" i="2"/>
  <c r="F110" i="2"/>
  <c r="T111" i="2"/>
  <c r="AD112" i="2"/>
  <c r="I158" i="2"/>
  <c r="D159" i="2"/>
  <c r="D94" i="2"/>
  <c r="D46" i="2"/>
  <c r="O36" i="2"/>
  <c r="V110" i="2"/>
  <c r="T112" i="2"/>
  <c r="T82" i="2"/>
  <c r="T142" i="2" s="1"/>
  <c r="E94" i="2"/>
  <c r="E159" i="2"/>
  <c r="U34" i="2"/>
  <c r="U62" i="2"/>
  <c r="O24" i="2"/>
  <c r="K157" i="2"/>
  <c r="K92" i="2"/>
  <c r="K62" i="2"/>
  <c r="F173" i="2"/>
  <c r="F167" i="2"/>
  <c r="K44" i="2"/>
  <c r="Y109" i="2"/>
  <c r="X111" i="2"/>
  <c r="V112" i="2"/>
  <c r="V82" i="2"/>
  <c r="V142" i="2" s="1"/>
  <c r="H83" i="2"/>
  <c r="H143" i="2" s="1"/>
  <c r="F94" i="2"/>
  <c r="AD34" i="2"/>
  <c r="C37" i="2"/>
  <c r="W24" i="2"/>
  <c r="H157" i="2"/>
  <c r="H44" i="2"/>
  <c r="S32" i="2"/>
  <c r="AC92" i="2"/>
  <c r="I123" i="2"/>
  <c r="C159" i="2"/>
  <c r="S34" i="2"/>
  <c r="K159" i="2"/>
  <c r="K94" i="2"/>
  <c r="AA34" i="2"/>
  <c r="E160" i="2"/>
  <c r="E65" i="2"/>
  <c r="E125" i="2" s="1"/>
  <c r="M65" i="2"/>
  <c r="M125" i="2" s="1"/>
  <c r="Z65" i="2"/>
  <c r="Z47" i="2"/>
  <c r="G104" i="2"/>
  <c r="G74" i="2"/>
  <c r="G75" i="2"/>
  <c r="G135" i="2" s="1"/>
  <c r="G105" i="2"/>
  <c r="F46" i="2"/>
  <c r="E47" i="2"/>
  <c r="U48" i="2"/>
  <c r="I81" i="2"/>
  <c r="I141" i="2" s="1"/>
  <c r="I111" i="2"/>
  <c r="F123" i="2"/>
  <c r="L64" i="2"/>
  <c r="L124" i="2" s="1"/>
  <c r="U65" i="2"/>
  <c r="H66" i="2"/>
  <c r="H126" i="2" s="1"/>
  <c r="AA66" i="2"/>
  <c r="AA126" i="2" s="1"/>
  <c r="D134" i="2"/>
  <c r="D139" i="2"/>
  <c r="AA139" i="2"/>
  <c r="AA96" i="2"/>
  <c r="K110" i="2"/>
  <c r="F165" i="2"/>
  <c r="F171" i="2"/>
  <c r="L158" i="2"/>
  <c r="L93" i="2"/>
  <c r="J167" i="2"/>
  <c r="J173" i="2"/>
  <c r="H160" i="2"/>
  <c r="F161" i="2"/>
  <c r="F109" i="2"/>
  <c r="N109" i="2"/>
  <c r="F62" i="2"/>
  <c r="N62" i="2"/>
  <c r="D63" i="2"/>
  <c r="D123" i="2" s="1"/>
  <c r="L63" i="2"/>
  <c r="L123" i="2" s="1"/>
  <c r="J64" i="2"/>
  <c r="J124" i="2" s="1"/>
  <c r="H65" i="2"/>
  <c r="H125" i="2" s="1"/>
  <c r="F66" i="2"/>
  <c r="F126" i="2" s="1"/>
  <c r="N66" i="2"/>
  <c r="N126" i="2" s="1"/>
  <c r="L79" i="2"/>
  <c r="L139" i="2" s="1"/>
  <c r="AA81" i="2"/>
  <c r="AA141" i="2" s="1"/>
  <c r="D83" i="2"/>
  <c r="D143" i="2" s="1"/>
  <c r="F92" i="2"/>
  <c r="D93" i="2"/>
  <c r="D110" i="2"/>
  <c r="C109" i="2"/>
  <c r="C79" i="2"/>
  <c r="K109" i="2"/>
  <c r="K79" i="2"/>
  <c r="K139" i="2" s="1"/>
  <c r="V109" i="2"/>
  <c r="V79" i="2"/>
  <c r="V139" i="2" s="1"/>
  <c r="AD109" i="2"/>
  <c r="AD79" i="2"/>
  <c r="AD139" i="2" s="1"/>
  <c r="I110" i="2"/>
  <c r="I80" i="2"/>
  <c r="I140" i="2" s="1"/>
  <c r="T110" i="2"/>
  <c r="T80" i="2"/>
  <c r="T140" i="2" s="1"/>
  <c r="AB110" i="2"/>
  <c r="AB80" i="2"/>
  <c r="AB140" i="2" s="1"/>
  <c r="G111" i="2"/>
  <c r="G81" i="2"/>
  <c r="G141" i="2" s="1"/>
  <c r="Z111" i="2"/>
  <c r="Z81" i="2"/>
  <c r="Z141" i="2" s="1"/>
  <c r="E112" i="2"/>
  <c r="E82" i="2"/>
  <c r="E142" i="2" s="1"/>
  <c r="M112" i="2"/>
  <c r="M82" i="2"/>
  <c r="X112" i="2"/>
  <c r="X82" i="2"/>
  <c r="X142" i="2" s="1"/>
  <c r="C113" i="2"/>
  <c r="C83" i="2"/>
  <c r="K83" i="2"/>
  <c r="K143" i="2" s="1"/>
  <c r="K113" i="2"/>
  <c r="J81" i="2"/>
  <c r="J141" i="2" s="1"/>
  <c r="S82" i="2"/>
  <c r="N92" i="2"/>
  <c r="J94" i="2"/>
  <c r="D172" i="2"/>
  <c r="D92" i="2"/>
  <c r="L171" i="2"/>
  <c r="L165" i="2"/>
  <c r="J172" i="2"/>
  <c r="J166" i="2"/>
  <c r="H173" i="2"/>
  <c r="H167" i="2"/>
  <c r="D161" i="2"/>
  <c r="L175" i="2"/>
  <c r="L169" i="2"/>
  <c r="F44" i="2"/>
  <c r="D45" i="2"/>
  <c r="L45" i="2"/>
  <c r="J46" i="2"/>
  <c r="H47" i="2"/>
  <c r="F48" i="2"/>
  <c r="N48" i="2"/>
  <c r="D109" i="2"/>
  <c r="D62" i="2"/>
  <c r="L62" i="2"/>
  <c r="J63" i="2"/>
  <c r="J123" i="2" s="1"/>
  <c r="H64" i="2"/>
  <c r="H124" i="2" s="1"/>
  <c r="N65" i="2"/>
  <c r="N125" i="2" s="1"/>
  <c r="D66" i="2"/>
  <c r="D126" i="2" s="1"/>
  <c r="L66" i="2"/>
  <c r="L126" i="2" s="1"/>
  <c r="L83" i="2"/>
  <c r="L143" i="2" s="1"/>
  <c r="D157" i="2"/>
  <c r="V138" i="2" l="1"/>
  <c r="Y111" i="2"/>
  <c r="W80" i="2"/>
  <c r="W140" i="2" s="1"/>
  <c r="U80" i="2"/>
  <c r="U140" i="2" s="1"/>
  <c r="AC109" i="2"/>
  <c r="O15" i="2"/>
  <c r="AE10" i="2"/>
  <c r="U107" i="2"/>
  <c r="X125" i="2"/>
  <c r="I105" i="2"/>
  <c r="AC111" i="2"/>
  <c r="AC81" i="2"/>
  <c r="AC141" i="2" s="1"/>
  <c r="X110" i="2"/>
  <c r="X80" i="2"/>
  <c r="X140" i="2" s="1"/>
  <c r="U111" i="2"/>
  <c r="U81" i="2"/>
  <c r="U141" i="2" s="1"/>
  <c r="AC80" i="2"/>
  <c r="AC140" i="2" s="1"/>
  <c r="AC110" i="2"/>
  <c r="AE81" i="2"/>
  <c r="AE141" i="2" s="1"/>
  <c r="Y110" i="2"/>
  <c r="Y80" i="2"/>
  <c r="Y140" i="2" s="1"/>
  <c r="AD108" i="2"/>
  <c r="L108" i="2"/>
  <c r="K115" i="2"/>
  <c r="AE23" i="2"/>
  <c r="Z95" i="2"/>
  <c r="AD74" i="2"/>
  <c r="AD134" i="2" s="1"/>
  <c r="T63" i="2"/>
  <c r="T123" i="2" s="1"/>
  <c r="H75" i="2"/>
  <c r="H135" i="2" s="1"/>
  <c r="AD62" i="2"/>
  <c r="AD122" i="2" s="1"/>
  <c r="T75" i="2"/>
  <c r="T135" i="2" s="1"/>
  <c r="O94" i="2"/>
  <c r="T93" i="2"/>
  <c r="Z37" i="2"/>
  <c r="Z97" i="2" s="1"/>
  <c r="N107" i="2"/>
  <c r="T26" i="2"/>
  <c r="K107" i="2"/>
  <c r="J75" i="2"/>
  <c r="J135" i="2" s="1"/>
  <c r="T95" i="2"/>
  <c r="V63" i="2"/>
  <c r="V123" i="2" s="1"/>
  <c r="L107" i="2"/>
  <c r="T65" i="2"/>
  <c r="T125" i="2" s="1"/>
  <c r="AB92" i="2"/>
  <c r="AA108" i="2"/>
  <c r="X26" i="2"/>
  <c r="T47" i="2"/>
  <c r="T77" i="2" s="1"/>
  <c r="T137" i="2" s="1"/>
  <c r="O92" i="2"/>
  <c r="V92" i="2"/>
  <c r="AE109" i="2"/>
  <c r="X77" i="2"/>
  <c r="X137" i="2" s="1"/>
  <c r="F174" i="2"/>
  <c r="M97" i="2"/>
  <c r="X95" i="2"/>
  <c r="AD95" i="2"/>
  <c r="Y105" i="2"/>
  <c r="AD47" i="2"/>
  <c r="AD77" i="2" s="1"/>
  <c r="AD137" i="2" s="1"/>
  <c r="AC37" i="2"/>
  <c r="AC55" i="2" s="1"/>
  <c r="AC115" i="2" s="1"/>
  <c r="V93" i="2"/>
  <c r="L104" i="2"/>
  <c r="AA138" i="2"/>
  <c r="K174" i="2"/>
  <c r="X46" i="2"/>
  <c r="X94" i="2"/>
  <c r="H106" i="2"/>
  <c r="L85" i="2"/>
  <c r="L145" i="2" s="1"/>
  <c r="AB44" i="2"/>
  <c r="AB74" i="2" s="1"/>
  <c r="Z125" i="2"/>
  <c r="T62" i="2"/>
  <c r="T122" i="2" s="1"/>
  <c r="O65" i="2"/>
  <c r="O125" i="2" s="1"/>
  <c r="AB108" i="2"/>
  <c r="V44" i="2"/>
  <c r="V104" i="2" s="1"/>
  <c r="V37" i="2"/>
  <c r="AB125" i="2"/>
  <c r="K78" i="2"/>
  <c r="K138" i="2" s="1"/>
  <c r="AD92" i="2"/>
  <c r="T37" i="2"/>
  <c r="AE36" i="2"/>
  <c r="AE96" i="2" s="1"/>
  <c r="O96" i="2"/>
  <c r="K106" i="2"/>
  <c r="O95" i="2"/>
  <c r="X63" i="2"/>
  <c r="X123" i="2" s="1"/>
  <c r="Z64" i="2"/>
  <c r="Z124" i="2" s="1"/>
  <c r="X105" i="2"/>
  <c r="Z76" i="2"/>
  <c r="Z136" i="2" s="1"/>
  <c r="AB78" i="2"/>
  <c r="AB138" i="2" s="1"/>
  <c r="U95" i="2"/>
  <c r="AC47" i="2"/>
  <c r="AC107" i="2" s="1"/>
  <c r="O26" i="2"/>
  <c r="AB37" i="2"/>
  <c r="AB55" i="2" s="1"/>
  <c r="AB115" i="2" s="1"/>
  <c r="Z94" i="2"/>
  <c r="AB96" i="2"/>
  <c r="AB95" i="2"/>
  <c r="F77" i="2"/>
  <c r="F137" i="2" s="1"/>
  <c r="I67" i="2"/>
  <c r="I127" i="2" s="1"/>
  <c r="AE15" i="2"/>
  <c r="V47" i="2"/>
  <c r="V65" i="2"/>
  <c r="V125" i="2" s="1"/>
  <c r="AA37" i="2"/>
  <c r="AA97" i="2" s="1"/>
  <c r="AB66" i="2"/>
  <c r="AB126" i="2" s="1"/>
  <c r="AC104" i="2"/>
  <c r="V108" i="2"/>
  <c r="V95" i="2"/>
  <c r="D108" i="2"/>
  <c r="AC95" i="2"/>
  <c r="X93" i="2"/>
  <c r="Y75" i="2"/>
  <c r="Y135" i="2" s="1"/>
  <c r="AE24" i="2"/>
  <c r="AD15" i="2"/>
  <c r="Z45" i="2"/>
  <c r="Z63" i="2"/>
  <c r="Z123" i="2" s="1"/>
  <c r="Y63" i="2"/>
  <c r="Y123" i="2" s="1"/>
  <c r="Y93" i="2"/>
  <c r="J108" i="2"/>
  <c r="J78" i="2"/>
  <c r="J138" i="2" s="1"/>
  <c r="M115" i="2"/>
  <c r="U125" i="2"/>
  <c r="AB47" i="2"/>
  <c r="AB77" i="2" s="1"/>
  <c r="AB137" i="2" s="1"/>
  <c r="W26" i="2"/>
  <c r="D122" i="2"/>
  <c r="D67" i="2"/>
  <c r="D127" i="2" s="1"/>
  <c r="AD94" i="2"/>
  <c r="AD64" i="2"/>
  <c r="AD124" i="2" s="1"/>
  <c r="AD46" i="2"/>
  <c r="S93" i="2"/>
  <c r="AE33" i="2"/>
  <c r="S63" i="2"/>
  <c r="S45" i="2"/>
  <c r="F75" i="2"/>
  <c r="F135" i="2" s="1"/>
  <c r="F105" i="2"/>
  <c r="Z104" i="2"/>
  <c r="Z74" i="2"/>
  <c r="K67" i="2"/>
  <c r="K127" i="2" s="1"/>
  <c r="K122" i="2"/>
  <c r="I172" i="2"/>
  <c r="I166" i="2"/>
  <c r="Y95" i="2"/>
  <c r="Y65" i="2"/>
  <c r="Y125" i="2" s="1"/>
  <c r="Y47" i="2"/>
  <c r="Z107" i="2"/>
  <c r="Z77" i="2"/>
  <c r="Z137" i="2" s="1"/>
  <c r="C142" i="2"/>
  <c r="O82" i="2"/>
  <c r="O142" i="2" s="1"/>
  <c r="E105" i="2"/>
  <c r="E75" i="2"/>
  <c r="E135" i="2" s="1"/>
  <c r="M106" i="2"/>
  <c r="M76" i="2"/>
  <c r="AA74" i="2"/>
  <c r="AA104" i="2"/>
  <c r="F78" i="2"/>
  <c r="F138" i="2" s="1"/>
  <c r="F108" i="2"/>
  <c r="C143" i="2"/>
  <c r="O83" i="2"/>
  <c r="O143" i="2" s="1"/>
  <c r="C139" i="2"/>
  <c r="O79" i="2"/>
  <c r="O139" i="2" s="1"/>
  <c r="H168" i="2"/>
  <c r="H174" i="2"/>
  <c r="K167" i="2"/>
  <c r="K173" i="2"/>
  <c r="K171" i="2"/>
  <c r="K165" i="2"/>
  <c r="U104" i="2"/>
  <c r="U74" i="2"/>
  <c r="U55" i="2"/>
  <c r="U115" i="2" s="1"/>
  <c r="D174" i="2"/>
  <c r="D168" i="2"/>
  <c r="S140" i="2"/>
  <c r="AE80" i="2"/>
  <c r="AE140" i="2" s="1"/>
  <c r="L106" i="2"/>
  <c r="L76" i="2"/>
  <c r="L136" i="2" s="1"/>
  <c r="J174" i="2"/>
  <c r="J168" i="2"/>
  <c r="M122" i="2"/>
  <c r="M67" i="2"/>
  <c r="M127" i="2" s="1"/>
  <c r="X122" i="2"/>
  <c r="C122" i="2"/>
  <c r="C67" i="2"/>
  <c r="O62" i="2"/>
  <c r="O122" i="2" s="1"/>
  <c r="J104" i="2"/>
  <c r="J74" i="2"/>
  <c r="V105" i="2"/>
  <c r="V75" i="2"/>
  <c r="V135" i="2" s="1"/>
  <c r="AB106" i="2"/>
  <c r="AB76" i="2"/>
  <c r="AB136" i="2" s="1"/>
  <c r="H107" i="2"/>
  <c r="H77" i="2"/>
  <c r="H137" i="2" s="1"/>
  <c r="D175" i="2"/>
  <c r="D169" i="2"/>
  <c r="S94" i="2"/>
  <c r="S64" i="2"/>
  <c r="S46" i="2"/>
  <c r="AE34" i="2"/>
  <c r="H104" i="2"/>
  <c r="H74" i="2"/>
  <c r="K97" i="2"/>
  <c r="E108" i="2"/>
  <c r="E78" i="2"/>
  <c r="E138" i="2" s="1"/>
  <c r="W46" i="2"/>
  <c r="W94" i="2"/>
  <c r="W64" i="2"/>
  <c r="W124" i="2" s="1"/>
  <c r="W92" i="2"/>
  <c r="W62" i="2"/>
  <c r="W37" i="2"/>
  <c r="W44" i="2"/>
  <c r="AC93" i="2"/>
  <c r="AC63" i="2"/>
  <c r="AC45" i="2"/>
  <c r="AD37" i="2"/>
  <c r="T74" i="2"/>
  <c r="T55" i="2"/>
  <c r="T104" i="2"/>
  <c r="S47" i="2"/>
  <c r="S95" i="2"/>
  <c r="S65" i="2"/>
  <c r="AE35" i="2"/>
  <c r="S26" i="2"/>
  <c r="AE21" i="2"/>
  <c r="U63" i="2"/>
  <c r="U123" i="2" s="1"/>
  <c r="U45" i="2"/>
  <c r="U93" i="2"/>
  <c r="Y106" i="2"/>
  <c r="Y76" i="2"/>
  <c r="Y136" i="2" s="1"/>
  <c r="G67" i="2"/>
  <c r="G127" i="2" s="1"/>
  <c r="T64" i="2"/>
  <c r="T124" i="2" s="1"/>
  <c r="T46" i="2"/>
  <c r="T94" i="2"/>
  <c r="C141" i="2"/>
  <c r="O81" i="2"/>
  <c r="O141" i="2" s="1"/>
  <c r="H108" i="2"/>
  <c r="H78" i="2"/>
  <c r="H138" i="2" s="1"/>
  <c r="K166" i="2"/>
  <c r="K172" i="2"/>
  <c r="I97" i="2"/>
  <c r="I55" i="2"/>
  <c r="I115" i="2" s="1"/>
  <c r="J67" i="2"/>
  <c r="J127" i="2" s="1"/>
  <c r="J122" i="2"/>
  <c r="X66" i="2"/>
  <c r="X126" i="2" s="1"/>
  <c r="X48" i="2"/>
  <c r="X96" i="2"/>
  <c r="G172" i="2"/>
  <c r="G166" i="2"/>
  <c r="C175" i="2"/>
  <c r="C169" i="2"/>
  <c r="F169" i="2"/>
  <c r="F175" i="2"/>
  <c r="E107" i="2"/>
  <c r="E77" i="2"/>
  <c r="E137" i="2" s="1"/>
  <c r="D107" i="2"/>
  <c r="D77" i="2"/>
  <c r="D137" i="2" s="1"/>
  <c r="F166" i="2"/>
  <c r="F172" i="2"/>
  <c r="N78" i="2"/>
  <c r="N108" i="2"/>
  <c r="F106" i="2"/>
  <c r="F76" i="2"/>
  <c r="F136" i="2" s="1"/>
  <c r="M104" i="2"/>
  <c r="M74" i="2"/>
  <c r="M85" i="2" s="1"/>
  <c r="Z122" i="2"/>
  <c r="F122" i="2"/>
  <c r="F67" i="2"/>
  <c r="F127" i="2" s="1"/>
  <c r="J106" i="2"/>
  <c r="J76" i="2"/>
  <c r="J136" i="2" s="1"/>
  <c r="U108" i="2"/>
  <c r="U78" i="2"/>
  <c r="U138" i="2" s="1"/>
  <c r="C173" i="2"/>
  <c r="C167" i="2"/>
  <c r="H171" i="2"/>
  <c r="H165" i="2"/>
  <c r="K104" i="2"/>
  <c r="K74" i="2"/>
  <c r="D106" i="2"/>
  <c r="D76" i="2"/>
  <c r="D136" i="2" s="1"/>
  <c r="X37" i="2"/>
  <c r="AD105" i="2"/>
  <c r="AD75" i="2"/>
  <c r="AD135" i="2" s="1"/>
  <c r="G171" i="2"/>
  <c r="G165" i="2"/>
  <c r="H67" i="2"/>
  <c r="H127" i="2" s="1"/>
  <c r="C104" i="2"/>
  <c r="C74" i="2"/>
  <c r="O44" i="2"/>
  <c r="O104" i="2" s="1"/>
  <c r="O93" i="2"/>
  <c r="N55" i="2"/>
  <c r="N115" i="2" s="1"/>
  <c r="N97" i="2"/>
  <c r="L173" i="2"/>
  <c r="L167" i="2"/>
  <c r="AC78" i="2"/>
  <c r="AC138" i="2" s="1"/>
  <c r="AC108" i="2"/>
  <c r="K175" i="2"/>
  <c r="K169" i="2"/>
  <c r="AA93" i="2"/>
  <c r="AA45" i="2"/>
  <c r="AA63" i="2"/>
  <c r="AA123" i="2" s="1"/>
  <c r="E104" i="2"/>
  <c r="E74" i="2"/>
  <c r="C171" i="2"/>
  <c r="C165" i="2"/>
  <c r="H169" i="2"/>
  <c r="H175" i="2"/>
  <c r="C105" i="2"/>
  <c r="C75" i="2"/>
  <c r="O45" i="2"/>
  <c r="O105" i="2" s="1"/>
  <c r="C136" i="2"/>
  <c r="O76" i="2"/>
  <c r="O136" i="2" s="1"/>
  <c r="V26" i="2"/>
  <c r="F104" i="2"/>
  <c r="F74" i="2"/>
  <c r="M108" i="2"/>
  <c r="M78" i="2"/>
  <c r="I106" i="2"/>
  <c r="I76" i="2"/>
  <c r="I136" i="2" s="1"/>
  <c r="G168" i="2"/>
  <c r="G174" i="2"/>
  <c r="U46" i="2"/>
  <c r="U64" i="2"/>
  <c r="U124" i="2" s="1"/>
  <c r="U94" i="2"/>
  <c r="L174" i="2"/>
  <c r="L168" i="2"/>
  <c r="W95" i="2"/>
  <c r="W65" i="2"/>
  <c r="W125" i="2" s="1"/>
  <c r="W47" i="2"/>
  <c r="J97" i="2"/>
  <c r="J55" i="2"/>
  <c r="J115" i="2" s="1"/>
  <c r="S139" i="2"/>
  <c r="AE79" i="2"/>
  <c r="AE139" i="2" s="1"/>
  <c r="E97" i="2"/>
  <c r="E55" i="2"/>
  <c r="E115" i="2" s="1"/>
  <c r="G173" i="2"/>
  <c r="G167" i="2"/>
  <c r="K105" i="2"/>
  <c r="K75" i="2"/>
  <c r="K135" i="2" s="1"/>
  <c r="D97" i="2"/>
  <c r="D55" i="2"/>
  <c r="D115" i="2" s="1"/>
  <c r="E173" i="2"/>
  <c r="E167" i="2"/>
  <c r="C140" i="2"/>
  <c r="O80" i="2"/>
  <c r="O140" i="2" s="1"/>
  <c r="AA47" i="2"/>
  <c r="AA65" i="2"/>
  <c r="AA125" i="2" s="1"/>
  <c r="AA95" i="2"/>
  <c r="O64" i="2"/>
  <c r="O124" i="2" s="1"/>
  <c r="J171" i="2"/>
  <c r="J165" i="2"/>
  <c r="J107" i="2"/>
  <c r="J77" i="2"/>
  <c r="J137" i="2" s="1"/>
  <c r="X104" i="2"/>
  <c r="X74" i="2"/>
  <c r="G169" i="2"/>
  <c r="G175" i="2"/>
  <c r="S92" i="2"/>
  <c r="AE32" i="2"/>
  <c r="S44" i="2"/>
  <c r="S62" i="2"/>
  <c r="S37" i="2"/>
  <c r="I174" i="2"/>
  <c r="I168" i="2"/>
  <c r="L105" i="2"/>
  <c r="L75" i="2"/>
  <c r="L135" i="2" s="1"/>
  <c r="L97" i="2"/>
  <c r="L55" i="2"/>
  <c r="L115" i="2" s="1"/>
  <c r="G134" i="2"/>
  <c r="G85" i="2"/>
  <c r="G145" i="2" s="1"/>
  <c r="U122" i="2"/>
  <c r="T108" i="2"/>
  <c r="T78" i="2"/>
  <c r="T138" i="2" s="1"/>
  <c r="G97" i="2"/>
  <c r="G55" i="2"/>
  <c r="G115" i="2" s="1"/>
  <c r="E169" i="2"/>
  <c r="E175" i="2"/>
  <c r="AC134" i="2"/>
  <c r="AC85" i="2"/>
  <c r="AC145" i="2" s="1"/>
  <c r="Y92" i="2"/>
  <c r="Y44" i="2"/>
  <c r="Y62" i="2"/>
  <c r="Y37" i="2"/>
  <c r="C174" i="2"/>
  <c r="C168" i="2"/>
  <c r="W45" i="2"/>
  <c r="W63" i="2"/>
  <c r="W123" i="2" s="1"/>
  <c r="W93" i="2"/>
  <c r="E166" i="2"/>
  <c r="E172" i="2"/>
  <c r="C126" i="2"/>
  <c r="O66" i="2"/>
  <c r="O126" i="2" s="1"/>
  <c r="N105" i="2"/>
  <c r="N75" i="2"/>
  <c r="E67" i="2"/>
  <c r="E127" i="2" s="1"/>
  <c r="E122" i="2"/>
  <c r="G107" i="2"/>
  <c r="G77" i="2"/>
  <c r="G137" i="2" s="1"/>
  <c r="C123" i="2"/>
  <c r="O63" i="2"/>
  <c r="O123" i="2" s="1"/>
  <c r="G108" i="2"/>
  <c r="G78" i="2"/>
  <c r="G138" i="2" s="1"/>
  <c r="T92" i="2"/>
  <c r="H97" i="2"/>
  <c r="H55" i="2"/>
  <c r="H115" i="2" s="1"/>
  <c r="N106" i="2"/>
  <c r="N76" i="2"/>
  <c r="E165" i="2"/>
  <c r="E171" i="2"/>
  <c r="C166" i="2"/>
  <c r="C172" i="2"/>
  <c r="W66" i="2"/>
  <c r="W126" i="2" s="1"/>
  <c r="W96" i="2"/>
  <c r="W48" i="2"/>
  <c r="AA122" i="2"/>
  <c r="AA94" i="2"/>
  <c r="AA64" i="2"/>
  <c r="AA124" i="2" s="1"/>
  <c r="AA46" i="2"/>
  <c r="I175" i="2"/>
  <c r="I169" i="2"/>
  <c r="N122" i="2"/>
  <c r="N67" i="2"/>
  <c r="N127" i="2" s="1"/>
  <c r="I167" i="2"/>
  <c r="I173" i="2"/>
  <c r="O47" i="2"/>
  <c r="O107" i="2" s="1"/>
  <c r="C77" i="2"/>
  <c r="C107" i="2"/>
  <c r="D171" i="2"/>
  <c r="D165" i="2"/>
  <c r="L122" i="2"/>
  <c r="L67" i="2"/>
  <c r="L127" i="2" s="1"/>
  <c r="D105" i="2"/>
  <c r="D75" i="2"/>
  <c r="D135" i="2" s="1"/>
  <c r="AE82" i="2"/>
  <c r="AE142" i="2" s="1"/>
  <c r="S142" i="2"/>
  <c r="L166" i="2"/>
  <c r="L172" i="2"/>
  <c r="E174" i="2"/>
  <c r="E168" i="2"/>
  <c r="C97" i="2"/>
  <c r="O37" i="2"/>
  <c r="C55" i="2"/>
  <c r="D173" i="2"/>
  <c r="D167" i="2"/>
  <c r="C108" i="2"/>
  <c r="C78" i="2"/>
  <c r="O48" i="2"/>
  <c r="O108" i="2" s="1"/>
  <c r="Z96" i="2"/>
  <c r="Z66" i="2"/>
  <c r="Z126" i="2" s="1"/>
  <c r="Z48" i="2"/>
  <c r="Y26" i="2"/>
  <c r="S78" i="2"/>
  <c r="S108" i="2"/>
  <c r="AE48" i="2"/>
  <c r="U37" i="2"/>
  <c r="U97" i="2" s="1"/>
  <c r="I171" i="2"/>
  <c r="I165" i="2"/>
  <c r="F97" i="2"/>
  <c r="F55" i="2"/>
  <c r="F115" i="2" s="1"/>
  <c r="V94" i="2"/>
  <c r="V46" i="2"/>
  <c r="V64" i="2"/>
  <c r="AC94" i="2"/>
  <c r="AC46" i="2"/>
  <c r="AC64" i="2"/>
  <c r="AC124" i="2" s="1"/>
  <c r="Y48" i="2"/>
  <c r="Y66" i="2"/>
  <c r="Y126" i="2" s="1"/>
  <c r="Y96" i="2"/>
  <c r="I104" i="2"/>
  <c r="I74" i="2"/>
  <c r="AE22" i="2"/>
  <c r="Z55" i="2" l="1"/>
  <c r="Z115" i="2" s="1"/>
  <c r="AE94" i="2"/>
  <c r="AC97" i="2"/>
  <c r="AD85" i="2"/>
  <c r="AD145" i="2" s="1"/>
  <c r="T115" i="2"/>
  <c r="T97" i="2"/>
  <c r="V74" i="2"/>
  <c r="V134" i="2" s="1"/>
  <c r="T107" i="2"/>
  <c r="V55" i="2"/>
  <c r="V115" i="2" s="1"/>
  <c r="AB97" i="2"/>
  <c r="V97" i="2"/>
  <c r="AD107" i="2"/>
  <c r="AB104" i="2"/>
  <c r="AE108" i="2"/>
  <c r="AB67" i="2"/>
  <c r="AB127" i="2" s="1"/>
  <c r="X106" i="2"/>
  <c r="X76" i="2"/>
  <c r="X136" i="2" s="1"/>
  <c r="AE95" i="2"/>
  <c r="AC77" i="2"/>
  <c r="AC137" i="2" s="1"/>
  <c r="AB134" i="2"/>
  <c r="AB85" i="2"/>
  <c r="AB145" i="2" s="1"/>
  <c r="O97" i="2"/>
  <c r="AB107" i="2"/>
  <c r="Z75" i="2"/>
  <c r="Z135" i="2" s="1"/>
  <c r="Z105" i="2"/>
  <c r="V77" i="2"/>
  <c r="V137" i="2" s="1"/>
  <c r="V107" i="2"/>
  <c r="T67" i="2"/>
  <c r="T127" i="2" s="1"/>
  <c r="AA55" i="2"/>
  <c r="AA115" i="2" s="1"/>
  <c r="T134" i="2"/>
  <c r="T85" i="2"/>
  <c r="T145" i="2" s="1"/>
  <c r="AC76" i="2"/>
  <c r="AC136" i="2" s="1"/>
  <c r="AC106" i="2"/>
  <c r="AA105" i="2"/>
  <c r="AA75" i="2"/>
  <c r="AA135" i="2" s="1"/>
  <c r="AE26" i="2"/>
  <c r="AA67" i="2"/>
  <c r="AA127" i="2" s="1"/>
  <c r="S104" i="2"/>
  <c r="S74" i="2"/>
  <c r="S55" i="2"/>
  <c r="AE44" i="2"/>
  <c r="AE104" i="2" s="1"/>
  <c r="Y104" i="2"/>
  <c r="Y74" i="2"/>
  <c r="AE92" i="2"/>
  <c r="S125" i="2"/>
  <c r="AE65" i="2"/>
  <c r="AE125" i="2" s="1"/>
  <c r="W106" i="2"/>
  <c r="W76" i="2"/>
  <c r="W136" i="2" s="1"/>
  <c r="S124" i="2"/>
  <c r="AE64" i="2"/>
  <c r="AE124" i="2" s="1"/>
  <c r="I134" i="2"/>
  <c r="I85" i="2"/>
  <c r="I145" i="2" s="1"/>
  <c r="C137" i="2"/>
  <c r="O77" i="2"/>
  <c r="O137" i="2" s="1"/>
  <c r="W108" i="2"/>
  <c r="W78" i="2"/>
  <c r="W138" i="2" s="1"/>
  <c r="K134" i="2"/>
  <c r="K85" i="2"/>
  <c r="K145" i="2" s="1"/>
  <c r="X67" i="2"/>
  <c r="X127" i="2" s="1"/>
  <c r="Y107" i="2"/>
  <c r="Y77" i="2"/>
  <c r="Y137" i="2" s="1"/>
  <c r="U106" i="2"/>
  <c r="U76" i="2"/>
  <c r="U136" i="2" s="1"/>
  <c r="S75" i="2"/>
  <c r="AE45" i="2"/>
  <c r="AE105" i="2" s="1"/>
  <c r="S105" i="2"/>
  <c r="W77" i="2"/>
  <c r="W137" i="2" s="1"/>
  <c r="W107" i="2"/>
  <c r="C115" i="2"/>
  <c r="O55" i="2"/>
  <c r="O115" i="2" s="1"/>
  <c r="AE93" i="2"/>
  <c r="V124" i="2"/>
  <c r="V67" i="2"/>
  <c r="V127" i="2" s="1"/>
  <c r="C138" i="2"/>
  <c r="O78" i="2"/>
  <c r="O138" i="2" s="1"/>
  <c r="U67" i="2"/>
  <c r="U127" i="2" s="1"/>
  <c r="S107" i="2"/>
  <c r="AE47" i="2"/>
  <c r="AE107" i="2" s="1"/>
  <c r="S77" i="2"/>
  <c r="W104" i="2"/>
  <c r="W74" i="2"/>
  <c r="Z134" i="2"/>
  <c r="Z85" i="2"/>
  <c r="Z145" i="2" s="1"/>
  <c r="AE37" i="2"/>
  <c r="S97" i="2"/>
  <c r="AA107" i="2"/>
  <c r="AA77" i="2"/>
  <c r="AA137" i="2" s="1"/>
  <c r="F134" i="2"/>
  <c r="F85" i="2"/>
  <c r="F145" i="2" s="1"/>
  <c r="C134" i="2"/>
  <c r="C85" i="2"/>
  <c r="O74" i="2"/>
  <c r="O134" i="2" s="1"/>
  <c r="S122" i="2"/>
  <c r="AE62" i="2"/>
  <c r="AE122" i="2" s="1"/>
  <c r="S67" i="2"/>
  <c r="AA85" i="2"/>
  <c r="AA145" i="2" s="1"/>
  <c r="AA134" i="2"/>
  <c r="Y122" i="2"/>
  <c r="Y67" i="2"/>
  <c r="Y127" i="2" s="1"/>
  <c r="S106" i="2"/>
  <c r="S76" i="2"/>
  <c r="AE46" i="2"/>
  <c r="AE106" i="2" s="1"/>
  <c r="W75" i="2"/>
  <c r="W135" i="2" s="1"/>
  <c r="W105" i="2"/>
  <c r="E134" i="2"/>
  <c r="E85" i="2"/>
  <c r="E145" i="2" s="1"/>
  <c r="Z67" i="2"/>
  <c r="Z127" i="2" s="1"/>
  <c r="T106" i="2"/>
  <c r="T76" i="2"/>
  <c r="T136" i="2" s="1"/>
  <c r="U75" i="2"/>
  <c r="U135" i="2" s="1"/>
  <c r="U105" i="2"/>
  <c r="W97" i="2"/>
  <c r="W55" i="2"/>
  <c r="W115" i="2" s="1"/>
  <c r="C135" i="2"/>
  <c r="O75" i="2"/>
  <c r="O135" i="2" s="1"/>
  <c r="X97" i="2"/>
  <c r="X55" i="2"/>
  <c r="X115" i="2" s="1"/>
  <c r="Y108" i="2"/>
  <c r="Y78" i="2"/>
  <c r="Y138" i="2" s="1"/>
  <c r="Z78" i="2"/>
  <c r="Z138" i="2" s="1"/>
  <c r="Z108" i="2"/>
  <c r="Y55" i="2"/>
  <c r="Y115" i="2" s="1"/>
  <c r="Y97" i="2"/>
  <c r="AD97" i="2"/>
  <c r="AD55" i="2"/>
  <c r="AD115" i="2" s="1"/>
  <c r="AC75" i="2"/>
  <c r="AC135" i="2" s="1"/>
  <c r="AC105" i="2"/>
  <c r="C127" i="2"/>
  <c r="O67" i="2"/>
  <c r="O127" i="2" s="1"/>
  <c r="U134" i="2"/>
  <c r="U85" i="2"/>
  <c r="U145" i="2" s="1"/>
  <c r="S123" i="2"/>
  <c r="AE63" i="2"/>
  <c r="AE123" i="2" s="1"/>
  <c r="AC123" i="2"/>
  <c r="AC67" i="2"/>
  <c r="AC127" i="2" s="1"/>
  <c r="V76" i="2"/>
  <c r="V136" i="2" s="1"/>
  <c r="V106" i="2"/>
  <c r="S138" i="2"/>
  <c r="AE78" i="2"/>
  <c r="AE138" i="2" s="1"/>
  <c r="AA106" i="2"/>
  <c r="AA76" i="2"/>
  <c r="AA136" i="2" s="1"/>
  <c r="AE66" i="2"/>
  <c r="AE126" i="2" s="1"/>
  <c r="AD67" i="2"/>
  <c r="AD127" i="2" s="1"/>
  <c r="X134" i="2"/>
  <c r="X85" i="2"/>
  <c r="X145" i="2" s="1"/>
  <c r="X108" i="2"/>
  <c r="X78" i="2"/>
  <c r="X138" i="2" s="1"/>
  <c r="W122" i="2"/>
  <c r="W67" i="2"/>
  <c r="W127" i="2" s="1"/>
  <c r="H134" i="2"/>
  <c r="H85" i="2"/>
  <c r="H145" i="2" s="1"/>
  <c r="J134" i="2"/>
  <c r="J85" i="2"/>
  <c r="J145" i="2" s="1"/>
  <c r="AD106" i="2"/>
  <c r="AD76" i="2"/>
  <c r="AD136" i="2" s="1"/>
  <c r="V85" i="2" l="1"/>
  <c r="V145" i="2" s="1"/>
  <c r="W134" i="2"/>
  <c r="W85" i="2"/>
  <c r="W145" i="2" s="1"/>
  <c r="S135" i="2"/>
  <c r="AE75" i="2"/>
  <c r="AE135" i="2" s="1"/>
  <c r="S136" i="2"/>
  <c r="AE76" i="2"/>
  <c r="AE136" i="2" s="1"/>
  <c r="AE97" i="2"/>
  <c r="AE38" i="2"/>
  <c r="AF38" i="2" s="1"/>
  <c r="S115" i="2"/>
  <c r="AE55" i="2"/>
  <c r="AE115" i="2" s="1"/>
  <c r="S137" i="2"/>
  <c r="AE77" i="2"/>
  <c r="AE137" i="2" s="1"/>
  <c r="Y134" i="2"/>
  <c r="Y85" i="2"/>
  <c r="Y145" i="2" s="1"/>
  <c r="C145" i="2"/>
  <c r="O85" i="2"/>
  <c r="O145" i="2" s="1"/>
  <c r="S85" i="2"/>
  <c r="AE74" i="2"/>
  <c r="AE134" i="2" s="1"/>
  <c r="S134" i="2"/>
  <c r="S127" i="2"/>
  <c r="AE67" i="2"/>
  <c r="AE127" i="2" l="1"/>
  <c r="AE86" i="2"/>
  <c r="S145" i="2"/>
  <c r="AE85" i="2"/>
  <c r="AE145" i="2" s="1"/>
  <c r="O34" i="24" l="1"/>
  <c r="C56" i="24"/>
  <c r="C45" i="24"/>
  <c r="R34" i="24"/>
  <c r="O14" i="24"/>
  <c r="AC14" i="24"/>
  <c r="AD14" i="24" s="1"/>
  <c r="AA22" i="24"/>
  <c r="J47" i="24"/>
  <c r="J69" i="24" s="1"/>
  <c r="J58" i="24"/>
  <c r="Y36" i="24"/>
  <c r="H44" i="24"/>
  <c r="H66" i="24" s="1"/>
  <c r="H55" i="24"/>
  <c r="W33" i="24"/>
  <c r="H38" i="24"/>
  <c r="AB13" i="24"/>
  <c r="T14" i="24"/>
  <c r="V25" i="24"/>
  <c r="I59" i="24"/>
  <c r="I48" i="24"/>
  <c r="I70" i="24" s="1"/>
  <c r="X37" i="24"/>
  <c r="R14" i="24"/>
  <c r="AA13" i="24"/>
  <c r="AA14" i="24"/>
  <c r="Y22" i="24"/>
  <c r="U25" i="24"/>
  <c r="N44" i="24"/>
  <c r="N66" i="24" s="1"/>
  <c r="AC33" i="24"/>
  <c r="N55" i="24"/>
  <c r="N38" i="24"/>
  <c r="S24" i="24"/>
  <c r="T12" i="24"/>
  <c r="AB24" i="24"/>
  <c r="AB25" i="24"/>
  <c r="I46" i="24"/>
  <c r="I68" i="24" s="1"/>
  <c r="X35" i="24"/>
  <c r="I57" i="24"/>
  <c r="E38" i="24"/>
  <c r="E55" i="24"/>
  <c r="E44" i="24"/>
  <c r="E66" i="24" s="1"/>
  <c r="T33" i="24"/>
  <c r="R11" i="24"/>
  <c r="O21" i="24"/>
  <c r="C26" i="24"/>
  <c r="R21" i="24"/>
  <c r="R25" i="24"/>
  <c r="O25" i="24"/>
  <c r="O36" i="24"/>
  <c r="C47" i="24"/>
  <c r="C58" i="24"/>
  <c r="R36" i="24"/>
  <c r="Y13" i="24"/>
  <c r="AA12" i="24"/>
  <c r="O11" i="24"/>
  <c r="AC11" i="24"/>
  <c r="AD11" i="24" s="1"/>
  <c r="U11" i="24"/>
  <c r="Y14" i="24"/>
  <c r="AA24" i="24"/>
  <c r="AC23" i="24"/>
  <c r="U23" i="24"/>
  <c r="W22" i="24"/>
  <c r="Y21" i="24"/>
  <c r="J26" i="24"/>
  <c r="AA25" i="24"/>
  <c r="AC36" i="24"/>
  <c r="N47" i="24"/>
  <c r="N69" i="24" s="1"/>
  <c r="N58" i="24"/>
  <c r="F47" i="24"/>
  <c r="F69" i="24" s="1"/>
  <c r="U36" i="24"/>
  <c r="F58" i="24"/>
  <c r="H57" i="24"/>
  <c r="H46" i="24"/>
  <c r="H68" i="24" s="1"/>
  <c r="W35" i="24"/>
  <c r="J45" i="24"/>
  <c r="J67" i="24" s="1"/>
  <c r="Y34" i="24"/>
  <c r="J56" i="24"/>
  <c r="AA33" i="24"/>
  <c r="L38" i="24"/>
  <c r="L44" i="24"/>
  <c r="L66" i="24" s="1"/>
  <c r="L55" i="24"/>
  <c r="N48" i="24"/>
  <c r="N70" i="24" s="1"/>
  <c r="AC37" i="24"/>
  <c r="N59" i="24"/>
  <c r="U37" i="24"/>
  <c r="F59" i="24"/>
  <c r="F48" i="24"/>
  <c r="F70" i="24" s="1"/>
  <c r="R23" i="24"/>
  <c r="O23" i="24"/>
  <c r="L15" i="24"/>
  <c r="AA10" i="24"/>
  <c r="Y23" i="24"/>
  <c r="F26" i="24"/>
  <c r="U21" i="24"/>
  <c r="AC34" i="24"/>
  <c r="N56" i="24"/>
  <c r="N45" i="24"/>
  <c r="N67" i="24" s="1"/>
  <c r="S13" i="24"/>
  <c r="T13" i="24"/>
  <c r="AB14" i="24"/>
  <c r="X23" i="24"/>
  <c r="E26" i="24"/>
  <c r="T21" i="24"/>
  <c r="I47" i="24"/>
  <c r="I69" i="24" s="1"/>
  <c r="X36" i="24"/>
  <c r="I58" i="24"/>
  <c r="G44" i="24"/>
  <c r="G66" i="24" s="1"/>
  <c r="G38" i="24"/>
  <c r="V33" i="24"/>
  <c r="G55" i="24"/>
  <c r="R24" i="24"/>
  <c r="O24" i="24"/>
  <c r="U12" i="24"/>
  <c r="W23" i="24"/>
  <c r="Y35" i="24"/>
  <c r="Y46" i="24" s="1"/>
  <c r="J46" i="24"/>
  <c r="J68" i="24" s="1"/>
  <c r="J57" i="24"/>
  <c r="W37" i="24"/>
  <c r="H59" i="24"/>
  <c r="H48" i="24"/>
  <c r="H70" i="24" s="1"/>
  <c r="S10" i="24"/>
  <c r="D15" i="24"/>
  <c r="Z13" i="24"/>
  <c r="Z14" i="24"/>
  <c r="X22" i="24"/>
  <c r="K45" i="24"/>
  <c r="K67" i="24" s="1"/>
  <c r="Z34" i="24"/>
  <c r="K56" i="24"/>
  <c r="S11" i="24"/>
  <c r="S21" i="24"/>
  <c r="D26" i="24"/>
  <c r="S25" i="24"/>
  <c r="D47" i="24"/>
  <c r="D69" i="24" s="1"/>
  <c r="D58" i="24"/>
  <c r="S36" i="24"/>
  <c r="X13" i="24"/>
  <c r="Z12" i="24"/>
  <c r="AB11" i="24"/>
  <c r="T11" i="24"/>
  <c r="V10" i="24"/>
  <c r="G15" i="24"/>
  <c r="X14" i="24"/>
  <c r="Z24" i="24"/>
  <c r="AB23" i="24"/>
  <c r="T23" i="24"/>
  <c r="V22" i="24"/>
  <c r="X21" i="24"/>
  <c r="I26" i="24"/>
  <c r="Z25" i="24"/>
  <c r="M47" i="24"/>
  <c r="M69" i="24" s="1"/>
  <c r="AB36" i="24"/>
  <c r="M58" i="24"/>
  <c r="T36" i="24"/>
  <c r="E58" i="24"/>
  <c r="E47" i="24"/>
  <c r="E69" i="24" s="1"/>
  <c r="G46" i="24"/>
  <c r="G68" i="24" s="1"/>
  <c r="G57" i="24"/>
  <c r="V35" i="24"/>
  <c r="X34" i="24"/>
  <c r="I45" i="24"/>
  <c r="I67" i="24" s="1"/>
  <c r="I56" i="24"/>
  <c r="K55" i="24"/>
  <c r="Z33" i="24"/>
  <c r="K44" i="24"/>
  <c r="K66" i="24" s="1"/>
  <c r="K38" i="24"/>
  <c r="AB37" i="24"/>
  <c r="M48" i="24"/>
  <c r="M70" i="24" s="1"/>
  <c r="M59" i="24"/>
  <c r="E48" i="24"/>
  <c r="E70" i="24" s="1"/>
  <c r="T37" i="24"/>
  <c r="E59" i="24"/>
  <c r="R13" i="24"/>
  <c r="O13" i="24"/>
  <c r="AC13" i="24"/>
  <c r="AD13" i="24" s="1"/>
  <c r="Y11" i="24"/>
  <c r="W24" i="24"/>
  <c r="AC21" i="24"/>
  <c r="N26" i="24"/>
  <c r="AA35" i="24"/>
  <c r="AA46" i="24" s="1"/>
  <c r="L57" i="24"/>
  <c r="L46" i="24"/>
  <c r="L68" i="24" s="1"/>
  <c r="Y37" i="24"/>
  <c r="J59" i="24"/>
  <c r="J48" i="24"/>
  <c r="J70" i="24" s="1"/>
  <c r="D45" i="24"/>
  <c r="D67" i="24" s="1"/>
  <c r="S34" i="24"/>
  <c r="D56" i="24"/>
  <c r="V12" i="24"/>
  <c r="Z10" i="24"/>
  <c r="K15" i="24"/>
  <c r="Z22" i="24"/>
  <c r="AB34" i="24"/>
  <c r="M56" i="24"/>
  <c r="M45" i="24"/>
  <c r="M67" i="24" s="1"/>
  <c r="C15" i="24"/>
  <c r="R10" i="24"/>
  <c r="O12" i="24"/>
  <c r="AC12" i="24"/>
  <c r="AD12" i="24" s="1"/>
  <c r="AC24" i="24"/>
  <c r="L26" i="24"/>
  <c r="AA21" i="24"/>
  <c r="W36" i="24"/>
  <c r="H58" i="24"/>
  <c r="H47" i="24"/>
  <c r="H69" i="24" s="1"/>
  <c r="F38" i="24"/>
  <c r="U33" i="24"/>
  <c r="F55" i="24"/>
  <c r="F44" i="24"/>
  <c r="F66" i="24" s="1"/>
  <c r="D46" i="24"/>
  <c r="D68" i="24" s="1"/>
  <c r="D57" i="24"/>
  <c r="S35" i="24"/>
  <c r="V11" i="24"/>
  <c r="V23" i="24"/>
  <c r="T25" i="24"/>
  <c r="M55" i="24"/>
  <c r="M38" i="24"/>
  <c r="AB33" i="24"/>
  <c r="M44" i="24"/>
  <c r="M66" i="24" s="1"/>
  <c r="R12" i="24"/>
  <c r="O22" i="24"/>
  <c r="R22" i="24"/>
  <c r="C55" i="24"/>
  <c r="C44" i="24"/>
  <c r="C38" i="24"/>
  <c r="R33" i="24"/>
  <c r="O33" i="24"/>
  <c r="C48" i="24"/>
  <c r="C59" i="24"/>
  <c r="O37" i="24"/>
  <c r="R37" i="24"/>
  <c r="Y12" i="24"/>
  <c r="AA11" i="24"/>
  <c r="AC10" i="24"/>
  <c r="AD10" i="24" s="1"/>
  <c r="N15" i="24"/>
  <c r="O10" i="24"/>
  <c r="U10" i="24"/>
  <c r="F15" i="24"/>
  <c r="Y24" i="24"/>
  <c r="AA23" i="24"/>
  <c r="AC22" i="24"/>
  <c r="U22" i="24"/>
  <c r="H26" i="24"/>
  <c r="W21" i="24"/>
  <c r="Y25" i="24"/>
  <c r="AA36" i="24"/>
  <c r="L58" i="24"/>
  <c r="L47" i="24"/>
  <c r="L69" i="24" s="1"/>
  <c r="N46" i="24"/>
  <c r="N68" i="24" s="1"/>
  <c r="AC35" i="24"/>
  <c r="N57" i="24"/>
  <c r="F57" i="24"/>
  <c r="F46" i="24"/>
  <c r="F68" i="24" s="1"/>
  <c r="U35" i="24"/>
  <c r="W34" i="24"/>
  <c r="H45" i="24"/>
  <c r="H67" i="24" s="1"/>
  <c r="H56" i="24"/>
  <c r="J44" i="24"/>
  <c r="J66" i="24" s="1"/>
  <c r="J38" i="24"/>
  <c r="Y33" i="24"/>
  <c r="J55" i="24"/>
  <c r="L48" i="24"/>
  <c r="L70" i="24" s="1"/>
  <c r="AA37" i="24"/>
  <c r="L59" i="24"/>
  <c r="U13" i="24"/>
  <c r="U14" i="24"/>
  <c r="W25" i="24"/>
  <c r="U34" i="24"/>
  <c r="F56" i="24"/>
  <c r="F45" i="24"/>
  <c r="F67" i="24" s="1"/>
  <c r="S23" i="24"/>
  <c r="X11" i="24"/>
  <c r="V24" i="24"/>
  <c r="AB21" i="24"/>
  <c r="M26" i="24"/>
  <c r="K46" i="24"/>
  <c r="K68" i="24" s="1"/>
  <c r="Z35" i="24"/>
  <c r="K57" i="24"/>
  <c r="E45" i="24"/>
  <c r="E67" i="24" s="1"/>
  <c r="T34" i="24"/>
  <c r="E56" i="24"/>
  <c r="C57" i="24"/>
  <c r="O35" i="24"/>
  <c r="R35" i="24"/>
  <c r="C46" i="24"/>
  <c r="Y10" i="24"/>
  <c r="J15" i="24"/>
  <c r="U24" i="24"/>
  <c r="AC25" i="24"/>
  <c r="L56" i="24"/>
  <c r="AA34" i="24"/>
  <c r="L45" i="24"/>
  <c r="L67" i="24" s="1"/>
  <c r="S14" i="24"/>
  <c r="AB12" i="24"/>
  <c r="X10" i="24"/>
  <c r="I15" i="24"/>
  <c r="T24" i="24"/>
  <c r="Z21" i="24"/>
  <c r="K26" i="24"/>
  <c r="G58" i="24"/>
  <c r="V36" i="24"/>
  <c r="G47" i="24"/>
  <c r="G69" i="24" s="1"/>
  <c r="V37" i="24"/>
  <c r="G59" i="24"/>
  <c r="G48" i="24"/>
  <c r="G70" i="24" s="1"/>
  <c r="S12" i="24"/>
  <c r="S22" i="24"/>
  <c r="D44" i="24"/>
  <c r="D66" i="24" s="1"/>
  <c r="D55" i="24"/>
  <c r="D38" i="24"/>
  <c r="S33" i="24"/>
  <c r="D59" i="24"/>
  <c r="D48" i="24"/>
  <c r="D70" i="24" s="1"/>
  <c r="S37" i="24"/>
  <c r="V13" i="24"/>
  <c r="X12" i="24"/>
  <c r="Z11" i="24"/>
  <c r="M15" i="24"/>
  <c r="AB10" i="24"/>
  <c r="E15" i="24"/>
  <c r="T10" i="24"/>
  <c r="V14" i="24"/>
  <c r="X24" i="24"/>
  <c r="Z23" i="24"/>
  <c r="AB22" i="24"/>
  <c r="T22" i="24"/>
  <c r="V21" i="24"/>
  <c r="G26" i="24"/>
  <c r="X25" i="24"/>
  <c r="K47" i="24"/>
  <c r="K69" i="24" s="1"/>
  <c r="K58" i="24"/>
  <c r="Z36" i="24"/>
  <c r="M46" i="24"/>
  <c r="M68" i="24" s="1"/>
  <c r="AB35" i="24"/>
  <c r="M57" i="24"/>
  <c r="T35" i="24"/>
  <c r="E46" i="24"/>
  <c r="E68" i="24" s="1"/>
  <c r="E57" i="24"/>
  <c r="G45" i="24"/>
  <c r="G67" i="24" s="1"/>
  <c r="V34" i="24"/>
  <c r="G56" i="24"/>
  <c r="I44" i="24"/>
  <c r="I66" i="24" s="1"/>
  <c r="X33" i="24"/>
  <c r="I38" i="24"/>
  <c r="I55" i="24"/>
  <c r="Z37" i="24"/>
  <c r="K59" i="24"/>
  <c r="K48" i="24"/>
  <c r="K70" i="24" s="1"/>
  <c r="O59" i="24" l="1"/>
  <c r="Y15" i="24"/>
  <c r="S26" i="24"/>
  <c r="Y26" i="24"/>
  <c r="Y57" i="24"/>
  <c r="AA57" i="24"/>
  <c r="O58" i="24"/>
  <c r="U15" i="24"/>
  <c r="AB15" i="24"/>
  <c r="Z15" i="24"/>
  <c r="R15" i="24"/>
  <c r="Z26" i="24"/>
  <c r="J49" i="24"/>
  <c r="J71" i="24" s="1"/>
  <c r="J60" i="24"/>
  <c r="C49" i="24"/>
  <c r="C60" i="24"/>
  <c r="O38" i="24"/>
  <c r="W48" i="24"/>
  <c r="W70" i="24" s="1"/>
  <c r="W59" i="24"/>
  <c r="AA44" i="24"/>
  <c r="AA55" i="24"/>
  <c r="AA38" i="24"/>
  <c r="I49" i="24"/>
  <c r="I71" i="24" s="1"/>
  <c r="I60" i="24"/>
  <c r="Z47" i="24"/>
  <c r="Z69" i="24" s="1"/>
  <c r="Z58" i="24"/>
  <c r="D49" i="24"/>
  <c r="D71" i="24" s="1"/>
  <c r="D60" i="24"/>
  <c r="X56" i="24"/>
  <c r="X45" i="24"/>
  <c r="X67" i="24" s="1"/>
  <c r="N60" i="24"/>
  <c r="N49" i="24"/>
  <c r="N71" i="24" s="1"/>
  <c r="R45" i="24"/>
  <c r="R56" i="24"/>
  <c r="AD34" i="24"/>
  <c r="T46" i="24"/>
  <c r="T68" i="24" s="1"/>
  <c r="T57" i="24"/>
  <c r="T15" i="24"/>
  <c r="X15" i="24"/>
  <c r="AD35" i="24"/>
  <c r="R46" i="24"/>
  <c r="R57" i="24"/>
  <c r="AC57" i="24"/>
  <c r="AC46" i="24"/>
  <c r="AC68" i="24" s="1"/>
  <c r="C70" i="24"/>
  <c r="O48" i="24"/>
  <c r="O70" i="24" s="1"/>
  <c r="AD22" i="24"/>
  <c r="AA26" i="24"/>
  <c r="AB45" i="24"/>
  <c r="AB67" i="24" s="1"/>
  <c r="AB56" i="24"/>
  <c r="K60" i="24"/>
  <c r="K49" i="24"/>
  <c r="K71" i="24" s="1"/>
  <c r="S15" i="24"/>
  <c r="Y68" i="24"/>
  <c r="AC45" i="24"/>
  <c r="AC67" i="24" s="1"/>
  <c r="AC56" i="24"/>
  <c r="AD23" i="24"/>
  <c r="Y56" i="24"/>
  <c r="Y45" i="24"/>
  <c r="Y67" i="24" s="1"/>
  <c r="U47" i="24"/>
  <c r="U69" i="24" s="1"/>
  <c r="U58" i="24"/>
  <c r="X57" i="24"/>
  <c r="X46" i="24"/>
  <c r="X68" i="24" s="1"/>
  <c r="W44" i="24"/>
  <c r="W55" i="24"/>
  <c r="W38" i="24"/>
  <c r="C67" i="24"/>
  <c r="O45" i="24"/>
  <c r="O67" i="24" s="1"/>
  <c r="L49" i="24"/>
  <c r="L71" i="24" s="1"/>
  <c r="L60" i="24"/>
  <c r="R47" i="24"/>
  <c r="R58" i="24"/>
  <c r="AD36" i="24"/>
  <c r="V58" i="24"/>
  <c r="V47" i="24"/>
  <c r="V69" i="24" s="1"/>
  <c r="V15" i="24"/>
  <c r="W12" i="24"/>
  <c r="W10" i="24"/>
  <c r="H15" i="24"/>
  <c r="AB38" i="24"/>
  <c r="AB44" i="24"/>
  <c r="AB55" i="24"/>
  <c r="W58" i="24"/>
  <c r="W47" i="24"/>
  <c r="W69" i="24" s="1"/>
  <c r="C69" i="24"/>
  <c r="O47" i="24"/>
  <c r="O69" i="24" s="1"/>
  <c r="V26" i="24"/>
  <c r="C68" i="24"/>
  <c r="O46" i="24"/>
  <c r="O68" i="24" s="1"/>
  <c r="AA59" i="24"/>
  <c r="AA48" i="24"/>
  <c r="AA70" i="24" s="1"/>
  <c r="T26" i="24"/>
  <c r="AC48" i="24"/>
  <c r="AC70" i="24" s="1"/>
  <c r="AC59" i="24"/>
  <c r="S59" i="24"/>
  <c r="S48" i="24"/>
  <c r="S70" i="24" s="1"/>
  <c r="O57" i="24"/>
  <c r="Z57" i="24"/>
  <c r="Z46" i="24"/>
  <c r="Z68" i="24" s="1"/>
  <c r="W45" i="24"/>
  <c r="W67" i="24" s="1"/>
  <c r="W56" i="24"/>
  <c r="O15" i="24"/>
  <c r="U44" i="24"/>
  <c r="U38" i="24"/>
  <c r="U55" i="24"/>
  <c r="T48" i="24"/>
  <c r="T70" i="24" s="1"/>
  <c r="T59" i="24"/>
  <c r="V46" i="24"/>
  <c r="V68" i="24" s="1"/>
  <c r="V57" i="24"/>
  <c r="AC38" i="24"/>
  <c r="AC44" i="24"/>
  <c r="AC55" i="24"/>
  <c r="Y47" i="24"/>
  <c r="Y69" i="24" s="1"/>
  <c r="Y58" i="24"/>
  <c r="R59" i="24"/>
  <c r="R48" i="24"/>
  <c r="AD37" i="24"/>
  <c r="W11" i="24"/>
  <c r="AC58" i="24"/>
  <c r="AC47" i="24"/>
  <c r="AC69" i="24" s="1"/>
  <c r="E60" i="24"/>
  <c r="E49" i="24"/>
  <c r="E71" i="24" s="1"/>
  <c r="AA68" i="24"/>
  <c r="AB59" i="24"/>
  <c r="AB48" i="24"/>
  <c r="AB70" i="24" s="1"/>
  <c r="V44" i="24"/>
  <c r="V38" i="24"/>
  <c r="V55" i="24"/>
  <c r="O26" i="24"/>
  <c r="X55" i="24"/>
  <c r="X38" i="24"/>
  <c r="X44" i="24"/>
  <c r="T58" i="24"/>
  <c r="T47" i="24"/>
  <c r="T69" i="24" s="1"/>
  <c r="G49" i="24"/>
  <c r="G71" i="24" s="1"/>
  <c r="G60" i="24"/>
  <c r="H60" i="24"/>
  <c r="H49" i="24"/>
  <c r="H71" i="24" s="1"/>
  <c r="X26" i="24"/>
  <c r="V48" i="24"/>
  <c r="V70" i="24" s="1"/>
  <c r="V59" i="24"/>
  <c r="AA56" i="24"/>
  <c r="AA45" i="24"/>
  <c r="AA67" i="24" s="1"/>
  <c r="W26" i="24"/>
  <c r="W14" i="24"/>
  <c r="AC15" i="24"/>
  <c r="AD15" i="24" s="1"/>
  <c r="O55" i="24"/>
  <c r="F49" i="24"/>
  <c r="F71" i="24" s="1"/>
  <c r="F60" i="24"/>
  <c r="Y59" i="24"/>
  <c r="Y48" i="24"/>
  <c r="Y70" i="24" s="1"/>
  <c r="AC26" i="24"/>
  <c r="Z38" i="24"/>
  <c r="Z44" i="24"/>
  <c r="Z55" i="24"/>
  <c r="AB58" i="24"/>
  <c r="AB47" i="24"/>
  <c r="AB69" i="24" s="1"/>
  <c r="Z45" i="24"/>
  <c r="Z67" i="24" s="1"/>
  <c r="Z56" i="24"/>
  <c r="U26" i="24"/>
  <c r="AA15" i="24"/>
  <c r="AD25" i="24"/>
  <c r="T55" i="24"/>
  <c r="T44" i="24"/>
  <c r="T38" i="24"/>
  <c r="X48" i="24"/>
  <c r="X70" i="24" s="1"/>
  <c r="X59" i="24"/>
  <c r="O56" i="24"/>
  <c r="U48" i="24"/>
  <c r="U70" i="24" s="1"/>
  <c r="U59" i="24"/>
  <c r="S44" i="24"/>
  <c r="S55" i="24"/>
  <c r="S38" i="24"/>
  <c r="T45" i="24"/>
  <c r="T67" i="24" s="1"/>
  <c r="T56" i="24"/>
  <c r="AA58" i="24"/>
  <c r="AA47" i="24"/>
  <c r="AA69" i="24" s="1"/>
  <c r="C66" i="24"/>
  <c r="O44" i="24"/>
  <c r="O66" i="24" s="1"/>
  <c r="S45" i="24"/>
  <c r="S67" i="24" s="1"/>
  <c r="S56" i="24"/>
  <c r="AD21" i="24"/>
  <c r="R26" i="24"/>
  <c r="AB26" i="24"/>
  <c r="M60" i="24"/>
  <c r="M49" i="24"/>
  <c r="M71" i="24" s="1"/>
  <c r="Z59" i="24"/>
  <c r="Z48" i="24"/>
  <c r="Z70" i="24" s="1"/>
  <c r="V45" i="24"/>
  <c r="V67" i="24" s="1"/>
  <c r="V56" i="24"/>
  <c r="AB46" i="24"/>
  <c r="AB68" i="24" s="1"/>
  <c r="AB57" i="24"/>
  <c r="U45" i="24"/>
  <c r="U67" i="24" s="1"/>
  <c r="U56" i="24"/>
  <c r="Y38" i="24"/>
  <c r="Y44" i="24"/>
  <c r="Y55" i="24"/>
  <c r="U46" i="24"/>
  <c r="U68" i="24" s="1"/>
  <c r="U57" i="24"/>
  <c r="W13" i="24"/>
  <c r="R38" i="24"/>
  <c r="AD33" i="24"/>
  <c r="R44" i="24"/>
  <c r="R55" i="24"/>
  <c r="S46" i="24"/>
  <c r="S68" i="24" s="1"/>
  <c r="S57" i="24"/>
  <c r="S47" i="24"/>
  <c r="S69" i="24" s="1"/>
  <c r="S58" i="24"/>
  <c r="AD24" i="24"/>
  <c r="X47" i="24"/>
  <c r="X69" i="24" s="1"/>
  <c r="X58" i="24"/>
  <c r="W46" i="24"/>
  <c r="W68" i="24" s="1"/>
  <c r="W57" i="24"/>
  <c r="Y60" i="24" l="1"/>
  <c r="S60" i="24"/>
  <c r="V60" i="24"/>
  <c r="U60" i="24"/>
  <c r="Z60" i="24"/>
  <c r="AD55" i="24"/>
  <c r="AD57" i="24"/>
  <c r="AC60" i="24"/>
  <c r="AD58" i="24"/>
  <c r="AD59" i="24"/>
  <c r="T60" i="24"/>
  <c r="S49" i="24"/>
  <c r="S71" i="24" s="1"/>
  <c r="S66" i="24"/>
  <c r="AB60" i="24"/>
  <c r="Y66" i="24"/>
  <c r="Y49" i="24"/>
  <c r="Y71" i="24" s="1"/>
  <c r="V66" i="24"/>
  <c r="V49" i="24"/>
  <c r="V71" i="24" s="1"/>
  <c r="U66" i="24"/>
  <c r="U49" i="24"/>
  <c r="U71" i="24" s="1"/>
  <c r="W60" i="24"/>
  <c r="R68" i="24"/>
  <c r="AD46" i="24"/>
  <c r="AD68" i="24" s="1"/>
  <c r="AD56" i="24"/>
  <c r="AA60" i="24"/>
  <c r="AC49" i="24"/>
  <c r="AC71" i="24" s="1"/>
  <c r="AC66" i="24"/>
  <c r="AA49" i="24"/>
  <c r="AA71" i="24" s="1"/>
  <c r="AA66" i="24"/>
  <c r="X60" i="24"/>
  <c r="AD44" i="24"/>
  <c r="AD66" i="24" s="1"/>
  <c r="R66" i="24"/>
  <c r="R49" i="24"/>
  <c r="R70" i="24"/>
  <c r="AD48" i="24"/>
  <c r="AD70" i="24" s="1"/>
  <c r="C71" i="24"/>
  <c r="O49" i="24"/>
  <c r="O71" i="24" s="1"/>
  <c r="AD45" i="24"/>
  <c r="AD67" i="24" s="1"/>
  <c r="R67" i="24"/>
  <c r="W15" i="24"/>
  <c r="AD26" i="24"/>
  <c r="Z49" i="24"/>
  <c r="Z71" i="24" s="1"/>
  <c r="Z66" i="24"/>
  <c r="R69" i="24"/>
  <c r="AD47" i="24"/>
  <c r="AD69" i="24" s="1"/>
  <c r="X66" i="24"/>
  <c r="X49" i="24"/>
  <c r="X71" i="24" s="1"/>
  <c r="W66" i="24"/>
  <c r="W49" i="24"/>
  <c r="W71" i="24" s="1"/>
  <c r="O60" i="24"/>
  <c r="T49" i="24"/>
  <c r="T71" i="24" s="1"/>
  <c r="T66" i="24"/>
  <c r="R60" i="24"/>
  <c r="AD38" i="24"/>
  <c r="AB49" i="24"/>
  <c r="AB71" i="24" s="1"/>
  <c r="AB66" i="24"/>
  <c r="AD60" i="24" l="1"/>
  <c r="AD39" i="24"/>
  <c r="AE39" i="24" s="1"/>
  <c r="AD49" i="24"/>
  <c r="R71" i="24"/>
  <c r="AD71" i="24" l="1"/>
  <c r="AD50" i="24"/>
  <c r="F95" i="9" l="1"/>
  <c r="V35" i="9"/>
  <c r="O35" i="9"/>
  <c r="F160" i="9"/>
  <c r="F47" i="9"/>
  <c r="F65" i="9"/>
  <c r="F153" i="9"/>
  <c r="O24" i="9"/>
  <c r="V24" i="9"/>
  <c r="AE24" i="9" s="1"/>
  <c r="V13" i="9"/>
  <c r="V21" i="9"/>
  <c r="O21" i="9"/>
  <c r="O26" i="9"/>
  <c r="V23" i="9"/>
  <c r="AE23" i="9" s="1"/>
  <c r="O23" i="9"/>
  <c r="V12" i="9"/>
  <c r="V32" i="9"/>
  <c r="F157" i="9"/>
  <c r="O32" i="9"/>
  <c r="F62" i="9"/>
  <c r="F44" i="9"/>
  <c r="F92" i="9"/>
  <c r="F94" i="9"/>
  <c r="V34" i="9"/>
  <c r="F64" i="9"/>
  <c r="F46" i="9"/>
  <c r="O34" i="9"/>
  <c r="F159" i="9"/>
  <c r="F96" i="9"/>
  <c r="F161" i="9"/>
  <c r="V36" i="9"/>
  <c r="F66" i="9"/>
  <c r="F48" i="9"/>
  <c r="O36" i="9"/>
  <c r="F109" i="9"/>
  <c r="F139" i="9"/>
  <c r="V25" i="9"/>
  <c r="O25" i="9"/>
  <c r="V14" i="9"/>
  <c r="V10" i="9"/>
  <c r="F93" i="9"/>
  <c r="V33" i="9"/>
  <c r="F45" i="9"/>
  <c r="O33" i="9"/>
  <c r="F158" i="9"/>
  <c r="F63" i="9"/>
  <c r="V22" i="9"/>
  <c r="AE22" i="9" s="1"/>
  <c r="O22" i="9"/>
  <c r="V11" i="9"/>
  <c r="O96" i="9" l="1"/>
  <c r="O94" i="9"/>
  <c r="O95" i="9"/>
  <c r="F77" i="9"/>
  <c r="F137" i="9" s="1"/>
  <c r="F107" i="9"/>
  <c r="O105" i="9"/>
  <c r="O135" i="9"/>
  <c r="V109" i="9"/>
  <c r="AE25" i="9"/>
  <c r="V139" i="9"/>
  <c r="F169" i="9"/>
  <c r="F175" i="9"/>
  <c r="F97" i="9"/>
  <c r="F55" i="9"/>
  <c r="F115" i="9" s="1"/>
  <c r="O37" i="9"/>
  <c r="O97" i="9" s="1"/>
  <c r="O104" i="9"/>
  <c r="O134" i="9"/>
  <c r="AE105" i="9"/>
  <c r="AE135" i="9"/>
  <c r="V92" i="9"/>
  <c r="AE21" i="9"/>
  <c r="V26" i="9"/>
  <c r="AE26" i="9" s="1"/>
  <c r="F125" i="9"/>
  <c r="O65" i="9"/>
  <c r="O125" i="9" s="1"/>
  <c r="F167" i="9"/>
  <c r="F173" i="9"/>
  <c r="O107" i="9"/>
  <c r="O137" i="9"/>
  <c r="O93" i="9"/>
  <c r="F78" i="9"/>
  <c r="F138" i="9" s="1"/>
  <c r="F108" i="9"/>
  <c r="F106" i="9"/>
  <c r="F76" i="9"/>
  <c r="F136" i="9" s="1"/>
  <c r="O92" i="9"/>
  <c r="AE107" i="9"/>
  <c r="AE137" i="9"/>
  <c r="AE108" i="9"/>
  <c r="AE138" i="9"/>
  <c r="V47" i="9"/>
  <c r="V65" i="9"/>
  <c r="AE35" i="9"/>
  <c r="AE95" i="9" s="1"/>
  <c r="V95" i="9"/>
  <c r="F123" i="9"/>
  <c r="O63" i="9"/>
  <c r="O123" i="9" s="1"/>
  <c r="F75" i="9"/>
  <c r="F135" i="9" s="1"/>
  <c r="F105" i="9"/>
  <c r="F126" i="9"/>
  <c r="O66" i="9"/>
  <c r="O126" i="9" s="1"/>
  <c r="F124" i="9"/>
  <c r="O64" i="9"/>
  <c r="O124" i="9" s="1"/>
  <c r="F171" i="9"/>
  <c r="F165" i="9"/>
  <c r="O108" i="9"/>
  <c r="O138" i="9"/>
  <c r="V15" i="9"/>
  <c r="F104" i="9"/>
  <c r="F74" i="9"/>
  <c r="F174" i="9"/>
  <c r="F168" i="9"/>
  <c r="F166" i="9"/>
  <c r="F172" i="9"/>
  <c r="F122" i="9"/>
  <c r="O62" i="9"/>
  <c r="O122" i="9" s="1"/>
  <c r="F67" i="9"/>
  <c r="V45" i="9"/>
  <c r="AE33" i="9"/>
  <c r="AE93" i="9" s="1"/>
  <c r="V93" i="9"/>
  <c r="V63" i="9"/>
  <c r="O139" i="9"/>
  <c r="O109" i="9"/>
  <c r="V66" i="9"/>
  <c r="V96" i="9"/>
  <c r="AE36" i="9"/>
  <c r="V48" i="9"/>
  <c r="V46" i="9"/>
  <c r="V94" i="9"/>
  <c r="V64" i="9"/>
  <c r="AE34" i="9"/>
  <c r="AE94" i="9" s="1"/>
  <c r="V62" i="9"/>
  <c r="V44" i="9"/>
  <c r="V37" i="9"/>
  <c r="AE32" i="9"/>
  <c r="O115" i="9"/>
  <c r="O145" i="9"/>
  <c r="V124" i="9" l="1"/>
  <c r="AE64" i="9"/>
  <c r="AE124" i="9" s="1"/>
  <c r="V55" i="9"/>
  <c r="V115" i="9" s="1"/>
  <c r="V104" i="9"/>
  <c r="V74" i="9"/>
  <c r="V122" i="9"/>
  <c r="AE62" i="9"/>
  <c r="AE122" i="9" s="1"/>
  <c r="V67" i="9"/>
  <c r="V126" i="9"/>
  <c r="AE66" i="9"/>
  <c r="AE126" i="9" s="1"/>
  <c r="F134" i="9"/>
  <c r="F85" i="9"/>
  <c r="F145" i="9" s="1"/>
  <c r="AE115" i="9"/>
  <c r="AE145" i="9"/>
  <c r="V125" i="9"/>
  <c r="AE65" i="9"/>
  <c r="AE125" i="9" s="1"/>
  <c r="V76" i="9"/>
  <c r="V136" i="9" s="1"/>
  <c r="V106" i="9"/>
  <c r="V107" i="9"/>
  <c r="V77" i="9"/>
  <c r="V137" i="9" s="1"/>
  <c r="F127" i="9"/>
  <c r="O67" i="9"/>
  <c r="O127" i="9" s="1"/>
  <c r="AE104" i="9"/>
  <c r="AE134" i="9"/>
  <c r="V78" i="9"/>
  <c r="V138" i="9" s="1"/>
  <c r="V108" i="9"/>
  <c r="AE109" i="9"/>
  <c r="AE139" i="9"/>
  <c r="AE63" i="9"/>
  <c r="AE123" i="9" s="1"/>
  <c r="V123" i="9"/>
  <c r="AE92" i="9"/>
  <c r="AE37" i="9"/>
  <c r="V97" i="9"/>
  <c r="AE96" i="9"/>
  <c r="V105" i="9"/>
  <c r="V75" i="9"/>
  <c r="V135" i="9" s="1"/>
  <c r="V134" i="9" l="1"/>
  <c r="V85" i="9"/>
  <c r="V145" i="9" s="1"/>
  <c r="V127" i="9"/>
  <c r="AE67" i="9"/>
  <c r="AE97" i="9"/>
  <c r="AE38" i="9"/>
  <c r="AF38" i="9" s="1"/>
  <c r="AE127" i="9" l="1"/>
  <c r="AE86" i="9"/>
  <c r="O35" i="18" l="1"/>
  <c r="G57" i="18"/>
  <c r="G46" i="18"/>
  <c r="V35" i="18"/>
  <c r="V13" i="18"/>
  <c r="O24" i="18"/>
  <c r="V24" i="18"/>
  <c r="AD24" i="18" s="1"/>
  <c r="V14" i="30" l="1"/>
  <c r="V36" i="30"/>
  <c r="G47" i="30"/>
  <c r="O36" i="30"/>
  <c r="G58" i="30"/>
  <c r="V25" i="30"/>
  <c r="AD25" i="30" s="1"/>
  <c r="O25" i="30"/>
  <c r="V46" i="18"/>
  <c r="V57" i="18"/>
  <c r="AD35" i="18"/>
  <c r="AD57" i="18" s="1"/>
  <c r="G68" i="18"/>
  <c r="O46" i="18"/>
  <c r="O68" i="18" s="1"/>
  <c r="O57" i="18"/>
  <c r="O58" i="30" l="1"/>
  <c r="G69" i="30"/>
  <c r="O47" i="30"/>
  <c r="O69" i="30" s="1"/>
  <c r="V68" i="18"/>
  <c r="AD46" i="18"/>
  <c r="AD68" i="18" s="1"/>
  <c r="V47" i="30"/>
  <c r="V58" i="30"/>
  <c r="AD36" i="30"/>
  <c r="AD58" i="30" s="1"/>
  <c r="V69" i="30" l="1"/>
  <c r="AD47" i="30"/>
  <c r="AD69" i="30" s="1"/>
  <c r="G45" i="18" l="1"/>
  <c r="O34" i="18"/>
  <c r="V34" i="18"/>
  <c r="O21" i="18"/>
  <c r="V21" i="18"/>
  <c r="AD21" i="18" s="1"/>
  <c r="V9" i="18"/>
  <c r="V10" i="18"/>
  <c r="V20" i="18"/>
  <c r="O20" i="18"/>
  <c r="G43" i="18"/>
  <c r="G54" i="18"/>
  <c r="O32" i="18"/>
  <c r="V32" i="18"/>
  <c r="G42" i="18"/>
  <c r="V31" i="18"/>
  <c r="G53" i="18"/>
  <c r="O31" i="18"/>
  <c r="O54" i="18" l="1"/>
  <c r="V12" i="18"/>
  <c r="V14" i="18" s="1"/>
  <c r="O36" i="18"/>
  <c r="O53" i="18"/>
  <c r="G65" i="18"/>
  <c r="O43" i="18"/>
  <c r="O65" i="18" s="1"/>
  <c r="V23" i="18"/>
  <c r="AD23" i="18" s="1"/>
  <c r="O23" i="18"/>
  <c r="O56" i="18" s="1"/>
  <c r="V43" i="18"/>
  <c r="V54" i="18"/>
  <c r="AD32" i="18"/>
  <c r="AD54" i="18" s="1"/>
  <c r="V11" i="30"/>
  <c r="G44" i="30"/>
  <c r="G55" i="30"/>
  <c r="O33" i="30"/>
  <c r="V33" i="30"/>
  <c r="G47" i="18"/>
  <c r="G58" i="18"/>
  <c r="G56" i="18"/>
  <c r="O22" i="30"/>
  <c r="V22" i="30"/>
  <c r="AD22" i="30" s="1"/>
  <c r="AD34" i="18"/>
  <c r="V45" i="18"/>
  <c r="V42" i="18"/>
  <c r="V53" i="18"/>
  <c r="V36" i="18"/>
  <c r="AD31" i="18"/>
  <c r="G64" i="18"/>
  <c r="O42" i="18"/>
  <c r="G67" i="18"/>
  <c r="O45" i="18"/>
  <c r="O21" i="30"/>
  <c r="V21" i="30"/>
  <c r="G54" i="30"/>
  <c r="G37" i="30"/>
  <c r="V32" i="30"/>
  <c r="O32" i="30"/>
  <c r="G43" i="30"/>
  <c r="AD20" i="18"/>
  <c r="V10" i="30"/>
  <c r="G46" i="30"/>
  <c r="V35" i="30"/>
  <c r="O35" i="30"/>
  <c r="O67" i="18" l="1"/>
  <c r="O25" i="18"/>
  <c r="O58" i="18" s="1"/>
  <c r="V56" i="18"/>
  <c r="O64" i="18"/>
  <c r="O47" i="18"/>
  <c r="AD21" i="30"/>
  <c r="V43" i="30"/>
  <c r="V37" i="30"/>
  <c r="AD32" i="30"/>
  <c r="V54" i="30"/>
  <c r="G66" i="30"/>
  <c r="O44" i="30"/>
  <c r="O66" i="30" s="1"/>
  <c r="O24" i="30"/>
  <c r="O26" i="30" s="1"/>
  <c r="V24" i="30"/>
  <c r="AD24" i="30" s="1"/>
  <c r="G69" i="18"/>
  <c r="V25" i="18"/>
  <c r="AD25" i="18" s="1"/>
  <c r="V46" i="30"/>
  <c r="AD35" i="30"/>
  <c r="G26" i="30"/>
  <c r="AD53" i="18"/>
  <c r="AD36" i="18"/>
  <c r="V55" i="30"/>
  <c r="AD33" i="30"/>
  <c r="AD55" i="30" s="1"/>
  <c r="V44" i="30"/>
  <c r="V65" i="18"/>
  <c r="AD43" i="18"/>
  <c r="AD65" i="18" s="1"/>
  <c r="V64" i="18"/>
  <c r="AD42" i="18"/>
  <c r="G57" i="30"/>
  <c r="G65" i="30"/>
  <c r="O43" i="30"/>
  <c r="V47" i="18"/>
  <c r="O55" i="30"/>
  <c r="G48" i="30"/>
  <c r="V67" i="18"/>
  <c r="AD45" i="18"/>
  <c r="AD67" i="18" s="1"/>
  <c r="AD56" i="18"/>
  <c r="G68" i="30"/>
  <c r="O46" i="30"/>
  <c r="O37" i="30"/>
  <c r="O54" i="30"/>
  <c r="V13" i="30"/>
  <c r="V15" i="30" s="1"/>
  <c r="G59" i="30" l="1"/>
  <c r="O69" i="18"/>
  <c r="V26" i="30"/>
  <c r="AD26" i="30" s="1"/>
  <c r="O68" i="30"/>
  <c r="O57" i="30"/>
  <c r="G70" i="30"/>
  <c r="V58" i="18"/>
  <c r="O59" i="30"/>
  <c r="V69" i="18"/>
  <c r="AD64" i="18"/>
  <c r="AD47" i="18"/>
  <c r="AD37" i="18"/>
  <c r="AE37" i="18" s="1"/>
  <c r="AD58" i="18"/>
  <c r="AD59" i="18" s="1"/>
  <c r="AD57" i="30"/>
  <c r="AD54" i="30"/>
  <c r="AD37" i="30"/>
  <c r="V48" i="30"/>
  <c r="V66" i="30"/>
  <c r="AD44" i="30"/>
  <c r="AD66" i="30" s="1"/>
  <c r="V65" i="30"/>
  <c r="AD43" i="30"/>
  <c r="V68" i="30"/>
  <c r="AD46" i="30"/>
  <c r="AD68" i="30" s="1"/>
  <c r="O48" i="30"/>
  <c r="O70" i="30" s="1"/>
  <c r="O65" i="30"/>
  <c r="V57" i="30"/>
  <c r="V70" i="30" l="1"/>
  <c r="V59" i="30"/>
  <c r="AD65" i="30"/>
  <c r="AD48" i="30"/>
  <c r="AD59" i="30"/>
  <c r="AD60" i="30" s="1"/>
  <c r="AD38" i="30"/>
  <c r="AD69" i="18"/>
  <c r="AD70" i="18" s="1"/>
  <c r="AD48" i="18"/>
  <c r="AD49" i="30" l="1"/>
  <c r="AD70" i="30"/>
  <c r="AD71" i="30" s="1"/>
  <c r="J35" i="29" l="1"/>
  <c r="J36" i="34" s="1"/>
  <c r="O35" i="12"/>
  <c r="J46" i="12"/>
  <c r="Z35" i="12"/>
  <c r="J58" i="12"/>
  <c r="J55" i="12"/>
  <c r="Z10" i="12"/>
  <c r="Z21" i="12"/>
  <c r="O21" i="12"/>
  <c r="J36" i="29"/>
  <c r="J37" i="34" s="1"/>
  <c r="Z36" i="12"/>
  <c r="O36" i="12"/>
  <c r="J47" i="12"/>
  <c r="J34" i="29"/>
  <c r="J35" i="34" s="1"/>
  <c r="O34" i="12"/>
  <c r="Z34" i="12"/>
  <c r="J45" i="12"/>
  <c r="J33" i="29"/>
  <c r="J34" i="34" s="1"/>
  <c r="Z33" i="12"/>
  <c r="O33" i="12"/>
  <c r="J44" i="12"/>
  <c r="J32" i="29"/>
  <c r="J33" i="34" s="1"/>
  <c r="Z32" i="12"/>
  <c r="J43" i="12"/>
  <c r="J54" i="12"/>
  <c r="O32" i="12"/>
  <c r="J56" i="12"/>
  <c r="O26" i="12" l="1"/>
  <c r="J43" i="29"/>
  <c r="J54" i="29"/>
  <c r="J37" i="29"/>
  <c r="Z32" i="29"/>
  <c r="O32" i="29"/>
  <c r="Z11" i="12"/>
  <c r="J66" i="12"/>
  <c r="O44" i="12"/>
  <c r="O25" i="12"/>
  <c r="O58" i="12" s="1"/>
  <c r="Z25" i="12"/>
  <c r="AE25" i="12" s="1"/>
  <c r="Z45" i="12"/>
  <c r="AE34" i="12"/>
  <c r="Z47" i="12"/>
  <c r="AE36" i="12"/>
  <c r="Z10" i="29"/>
  <c r="Z24" i="12"/>
  <c r="AE24" i="12" s="1"/>
  <c r="O24" i="12"/>
  <c r="O57" i="12" s="1"/>
  <c r="J45" i="29"/>
  <c r="Z34" i="29"/>
  <c r="O34" i="29"/>
  <c r="J44" i="29"/>
  <c r="O33" i="29"/>
  <c r="Z33" i="29"/>
  <c r="Z13" i="12"/>
  <c r="Z12" i="12"/>
  <c r="J57" i="12"/>
  <c r="J67" i="12"/>
  <c r="O45" i="12"/>
  <c r="J47" i="29"/>
  <c r="Z36" i="29"/>
  <c r="O36" i="29"/>
  <c r="J65" i="12"/>
  <c r="O43" i="12"/>
  <c r="O65" i="12" s="1"/>
  <c r="J48" i="12"/>
  <c r="Z14" i="12"/>
  <c r="AE21" i="12"/>
  <c r="J59" i="12"/>
  <c r="O37" i="12"/>
  <c r="Z46" i="12"/>
  <c r="AE35" i="12"/>
  <c r="O54" i="12"/>
  <c r="AE33" i="12"/>
  <c r="Z44" i="12"/>
  <c r="J68" i="12"/>
  <c r="O46" i="12"/>
  <c r="Z23" i="12"/>
  <c r="AE23" i="12" s="1"/>
  <c r="O23" i="12"/>
  <c r="O56" i="12" s="1"/>
  <c r="Z37" i="12"/>
  <c r="Z43" i="12"/>
  <c r="Z54" i="12"/>
  <c r="AE32" i="12"/>
  <c r="J69" i="12"/>
  <c r="O47" i="12"/>
  <c r="O21" i="29"/>
  <c r="Z21" i="29"/>
  <c r="Z22" i="12"/>
  <c r="AE22" i="12" s="1"/>
  <c r="O22" i="12"/>
  <c r="O55" i="12" s="1"/>
  <c r="J46" i="29"/>
  <c r="Z35" i="29"/>
  <c r="O35" i="29"/>
  <c r="AE54" i="12" l="1"/>
  <c r="O59" i="12"/>
  <c r="O54" i="29"/>
  <c r="J55" i="29"/>
  <c r="J57" i="29"/>
  <c r="J58" i="29"/>
  <c r="O68" i="12"/>
  <c r="AE57" i="12"/>
  <c r="Z15" i="12"/>
  <c r="O69" i="12"/>
  <c r="J15" i="29"/>
  <c r="O22" i="29"/>
  <c r="O55" i="29" s="1"/>
  <c r="Z22" i="29"/>
  <c r="AE22" i="29" s="1"/>
  <c r="J70" i="12"/>
  <c r="O48" i="12"/>
  <c r="O70" i="12" s="1"/>
  <c r="Z58" i="12"/>
  <c r="Z43" i="29"/>
  <c r="AE32" i="29"/>
  <c r="Z37" i="29"/>
  <c r="Z54" i="29"/>
  <c r="AE58" i="12"/>
  <c r="O37" i="29"/>
  <c r="Z65" i="12"/>
  <c r="Z48" i="12"/>
  <c r="AE43" i="12"/>
  <c r="AE65" i="12" s="1"/>
  <c r="Z13" i="29"/>
  <c r="Z45" i="29"/>
  <c r="AE34" i="29"/>
  <c r="Z69" i="12"/>
  <c r="AE47" i="12"/>
  <c r="AE69" i="12" s="1"/>
  <c r="O66" i="12"/>
  <c r="Z14" i="29"/>
  <c r="O25" i="29"/>
  <c r="O58" i="29" s="1"/>
  <c r="Z25" i="29"/>
  <c r="AE25" i="29" s="1"/>
  <c r="Z46" i="29"/>
  <c r="AE35" i="29"/>
  <c r="Z66" i="12"/>
  <c r="AE44" i="12"/>
  <c r="AE66" i="12" s="1"/>
  <c r="J69" i="29"/>
  <c r="O47" i="29"/>
  <c r="Z55" i="12"/>
  <c r="AE37" i="12"/>
  <c r="AE55" i="12"/>
  <c r="Z44" i="29"/>
  <c r="AE33" i="29"/>
  <c r="AE56" i="12"/>
  <c r="Z68" i="12"/>
  <c r="AE46" i="12"/>
  <c r="AE68" i="12" s="1"/>
  <c r="Z12" i="29"/>
  <c r="O24" i="29"/>
  <c r="O57" i="29" s="1"/>
  <c r="Z24" i="29"/>
  <c r="AE21" i="29"/>
  <c r="J26" i="29"/>
  <c r="O26" i="29" s="1"/>
  <c r="J68" i="29"/>
  <c r="O46" i="29"/>
  <c r="Z26" i="12"/>
  <c r="AE26" i="12" s="1"/>
  <c r="O67" i="12"/>
  <c r="J67" i="29"/>
  <c r="O45" i="29"/>
  <c r="Z56" i="12"/>
  <c r="J65" i="29"/>
  <c r="J48" i="29"/>
  <c r="O43" i="29"/>
  <c r="O65" i="29" s="1"/>
  <c r="O23" i="29"/>
  <c r="O56" i="29" s="1"/>
  <c r="Z23" i="29"/>
  <c r="AE23" i="29" s="1"/>
  <c r="J66" i="29"/>
  <c r="O44" i="29"/>
  <c r="Z47" i="29"/>
  <c r="AE36" i="29"/>
  <c r="Z57" i="12"/>
  <c r="J56" i="29"/>
  <c r="Z67" i="12"/>
  <c r="AE45" i="12"/>
  <c r="AE67" i="12" s="1"/>
  <c r="Z11" i="29"/>
  <c r="AE55" i="29" l="1"/>
  <c r="Z55" i="29"/>
  <c r="O67" i="29"/>
  <c r="Z26" i="29"/>
  <c r="AE26" i="29" s="1"/>
  <c r="Z58" i="29"/>
  <c r="AE58" i="29"/>
  <c r="O68" i="29"/>
  <c r="Z15" i="29"/>
  <c r="O66" i="29"/>
  <c r="Z66" i="29"/>
  <c r="AE44" i="29"/>
  <c r="AE66" i="29" s="1"/>
  <c r="AE37" i="29"/>
  <c r="AE38" i="12"/>
  <c r="AF38" i="12" s="1"/>
  <c r="AE59" i="12"/>
  <c r="AE60" i="12" s="1"/>
  <c r="Z68" i="29"/>
  <c r="AE46" i="29"/>
  <c r="Z70" i="12"/>
  <c r="AE48" i="12"/>
  <c r="AE54" i="29"/>
  <c r="O59" i="29"/>
  <c r="Z69" i="29"/>
  <c r="AE47" i="29"/>
  <c r="AE69" i="29" s="1"/>
  <c r="Z59" i="12"/>
  <c r="Z56" i="29"/>
  <c r="AE43" i="29"/>
  <c r="AE65" i="29" s="1"/>
  <c r="Z65" i="29"/>
  <c r="Z48" i="29"/>
  <c r="O69" i="29"/>
  <c r="Z67" i="29"/>
  <c r="AE45" i="29"/>
  <c r="AE67" i="29" s="1"/>
  <c r="Z57" i="29"/>
  <c r="AE24" i="29"/>
  <c r="AE57" i="29" s="1"/>
  <c r="J70" i="29"/>
  <c r="O48" i="29"/>
  <c r="O70" i="29" s="1"/>
  <c r="AE56" i="29"/>
  <c r="J59" i="29"/>
  <c r="Z59" i="29" l="1"/>
  <c r="AE68" i="29"/>
  <c r="Z70" i="29"/>
  <c r="AE48" i="29"/>
  <c r="AE70" i="12"/>
  <c r="AE71" i="12" s="1"/>
  <c r="AE49" i="12"/>
  <c r="AE59" i="29"/>
  <c r="AE60" i="29" s="1"/>
  <c r="AE38" i="29"/>
  <c r="AE49" i="29" l="1"/>
  <c r="AE70" i="29"/>
  <c r="AE71" i="29" s="1"/>
  <c r="Z11" i="26" l="1"/>
  <c r="Z10" i="26"/>
  <c r="O22" i="26"/>
  <c r="Z22" i="26"/>
  <c r="AD22" i="26" s="1"/>
  <c r="K46" i="26"/>
  <c r="O35" i="26"/>
  <c r="K57" i="26"/>
  <c r="Z35" i="26"/>
  <c r="K48" i="26"/>
  <c r="K59" i="26"/>
  <c r="Z37" i="26"/>
  <c r="O37" i="26"/>
  <c r="Z13" i="26"/>
  <c r="Z34" i="26"/>
  <c r="K45" i="26"/>
  <c r="O34" i="26"/>
  <c r="K56" i="26"/>
  <c r="Z23" i="26"/>
  <c r="AD23" i="26" s="1"/>
  <c r="O23" i="26"/>
  <c r="Z21" i="26"/>
  <c r="O21" i="26"/>
  <c r="K58" i="26"/>
  <c r="Z36" i="26"/>
  <c r="O36" i="26"/>
  <c r="K47" i="26"/>
  <c r="Z24" i="26"/>
  <c r="AD24" i="26" s="1"/>
  <c r="O24" i="26"/>
  <c r="O26" i="26"/>
  <c r="O33" i="26"/>
  <c r="K55" i="26"/>
  <c r="Z33" i="26"/>
  <c r="K44" i="26"/>
  <c r="O55" i="26" l="1"/>
  <c r="O58" i="26"/>
  <c r="K69" i="26"/>
  <c r="O47" i="26"/>
  <c r="O69" i="26" s="1"/>
  <c r="K66" i="26"/>
  <c r="K49" i="26"/>
  <c r="O44" i="26"/>
  <c r="O66" i="26" s="1"/>
  <c r="Z14" i="26"/>
  <c r="Z57" i="26"/>
  <c r="Z46" i="26"/>
  <c r="AD35" i="26"/>
  <c r="AD57" i="26" s="1"/>
  <c r="Z58" i="26"/>
  <c r="Z47" i="26"/>
  <c r="AD36" i="26"/>
  <c r="AD58" i="26" s="1"/>
  <c r="Z38" i="26"/>
  <c r="Z55" i="26"/>
  <c r="Z44" i="26"/>
  <c r="AD33" i="26"/>
  <c r="O57" i="26"/>
  <c r="K70" i="26"/>
  <c r="O48" i="26"/>
  <c r="O25" i="26"/>
  <c r="O59" i="26" s="1"/>
  <c r="Z25" i="26"/>
  <c r="AD25" i="26" s="1"/>
  <c r="K60" i="26"/>
  <c r="O38" i="26"/>
  <c r="O60" i="26" s="1"/>
  <c r="O56" i="26"/>
  <c r="K68" i="26"/>
  <c r="O46" i="26"/>
  <c r="O68" i="26" s="1"/>
  <c r="Z56" i="26"/>
  <c r="AD34" i="26"/>
  <c r="AD56" i="26" s="1"/>
  <c r="Z45" i="26"/>
  <c r="AD21" i="26"/>
  <c r="Z12" i="26"/>
  <c r="K67" i="26"/>
  <c r="O45" i="26"/>
  <c r="O67" i="26" s="1"/>
  <c r="Z48" i="26"/>
  <c r="AD37" i="26"/>
  <c r="AD55" i="26" l="1"/>
  <c r="AD59" i="26"/>
  <c r="Z15" i="26"/>
  <c r="Z26" i="26"/>
  <c r="AD26" i="26" s="1"/>
  <c r="Z67" i="26"/>
  <c r="AD45" i="26"/>
  <c r="AD67" i="26" s="1"/>
  <c r="Z69" i="26"/>
  <c r="AD47" i="26"/>
  <c r="AD69" i="26" s="1"/>
  <c r="Z70" i="26"/>
  <c r="AD48" i="26"/>
  <c r="AD70" i="26" s="1"/>
  <c r="O70" i="26"/>
  <c r="Z49" i="26"/>
  <c r="AD44" i="26"/>
  <c r="AD66" i="26" s="1"/>
  <c r="Z66" i="26"/>
  <c r="AD38" i="26"/>
  <c r="Z59" i="26"/>
  <c r="Z68" i="26"/>
  <c r="AD46" i="26"/>
  <c r="AD68" i="26" s="1"/>
  <c r="K71" i="26"/>
  <c r="O49" i="26"/>
  <c r="O71" i="26" s="1"/>
  <c r="Z60" i="26" l="1"/>
  <c r="Z71" i="26"/>
  <c r="AD49" i="26"/>
  <c r="AD60" i="26"/>
  <c r="AD39" i="26"/>
  <c r="AE39" i="26" s="1"/>
  <c r="AD50" i="26" l="1"/>
  <c r="AD71" i="26"/>
  <c r="AA14" i="28" l="1"/>
  <c r="W14" i="28"/>
  <c r="Z14" i="28"/>
  <c r="S14" i="28"/>
  <c r="AB14" i="28"/>
  <c r="X14" i="28"/>
  <c r="Y14" i="28"/>
  <c r="AC14" i="28"/>
  <c r="U14" i="28"/>
  <c r="T14" i="28"/>
  <c r="V14" i="28"/>
  <c r="AD14" i="28"/>
  <c r="AB14" i="34" l="1"/>
  <c r="V14" i="34"/>
  <c r="T14" i="34"/>
  <c r="R14" i="34"/>
  <c r="Y14" i="34"/>
  <c r="X14" i="34"/>
  <c r="W14" i="34"/>
  <c r="S14" i="34"/>
  <c r="O14" i="34"/>
  <c r="AC14" i="34"/>
  <c r="AE14" i="28"/>
  <c r="U14" i="34"/>
  <c r="AA14" i="34"/>
  <c r="Z14" i="34"/>
  <c r="AD14" i="34" l="1"/>
  <c r="N96" i="28" l="1"/>
  <c r="AD36" i="28"/>
  <c r="N48" i="28"/>
  <c r="N66" i="28"/>
  <c r="N126" i="28" s="1"/>
  <c r="AD25" i="28"/>
  <c r="N109" i="28"/>
  <c r="AC25" i="34" l="1"/>
  <c r="N78" i="28"/>
  <c r="AD109" i="28"/>
  <c r="AD139" i="28"/>
  <c r="AD96" i="28"/>
  <c r="AD48" i="28"/>
  <c r="AD66" i="28"/>
  <c r="AD126" i="28" s="1"/>
  <c r="AC37" i="34"/>
  <c r="N48" i="34"/>
  <c r="N70" i="34" s="1"/>
  <c r="N59" i="34"/>
  <c r="AC36" i="28" l="1"/>
  <c r="M96" i="28"/>
  <c r="M66" i="28"/>
  <c r="M126" i="28" s="1"/>
  <c r="M48" i="28"/>
  <c r="AC59" i="34"/>
  <c r="AC48" i="34"/>
  <c r="AD78" i="28"/>
  <c r="M109" i="28"/>
  <c r="AC25" i="28"/>
  <c r="AB25" i="34" l="1"/>
  <c r="AC139" i="28"/>
  <c r="AC109" i="28"/>
  <c r="L109" i="28"/>
  <c r="AB25" i="28"/>
  <c r="L139" i="28"/>
  <c r="AC70" i="34"/>
  <c r="AS92" i="34"/>
  <c r="M78" i="28"/>
  <c r="AC96" i="28"/>
  <c r="AC48" i="28"/>
  <c r="AC66" i="28"/>
  <c r="AC126" i="28" s="1"/>
  <c r="L96" i="28"/>
  <c r="AB36" i="28"/>
  <c r="L48" i="28"/>
  <c r="L66" i="28"/>
  <c r="L126" i="28" s="1"/>
  <c r="L161" i="28"/>
  <c r="M59" i="34"/>
  <c r="AB37" i="34"/>
  <c r="M48" i="34"/>
  <c r="M70" i="34" s="1"/>
  <c r="AA25" i="34" l="1"/>
  <c r="K96" i="28"/>
  <c r="K161" i="28"/>
  <c r="K48" i="28"/>
  <c r="K66" i="28"/>
  <c r="K126" i="28" s="1"/>
  <c r="AA36" i="28"/>
  <c r="L78" i="28"/>
  <c r="AB48" i="34"/>
  <c r="AB59" i="34"/>
  <c r="AB66" i="28"/>
  <c r="AB126" i="28" s="1"/>
  <c r="AB96" i="28"/>
  <c r="AB48" i="28"/>
  <c r="AB139" i="28"/>
  <c r="AB109" i="28"/>
  <c r="AA37" i="34"/>
  <c r="L48" i="34"/>
  <c r="L70" i="34" s="1"/>
  <c r="L59" i="34"/>
  <c r="K109" i="28"/>
  <c r="AA25" i="28"/>
  <c r="K139" i="28"/>
  <c r="AC78" i="28"/>
  <c r="Z25" i="34" l="1"/>
  <c r="F109" i="28"/>
  <c r="F139" i="28"/>
  <c r="V25" i="28"/>
  <c r="Z37" i="34"/>
  <c r="K59" i="34"/>
  <c r="K48" i="34"/>
  <c r="K70" i="34" s="1"/>
  <c r="I161" i="28"/>
  <c r="I96" i="28"/>
  <c r="I66" i="28"/>
  <c r="I126" i="28" s="1"/>
  <c r="I48" i="28"/>
  <c r="Y36" i="28"/>
  <c r="AB78" i="28"/>
  <c r="AA59" i="34"/>
  <c r="AA48" i="34"/>
  <c r="U36" i="28"/>
  <c r="E96" i="28"/>
  <c r="E161" i="28"/>
  <c r="E66" i="28"/>
  <c r="E126" i="28" s="1"/>
  <c r="E48" i="28"/>
  <c r="H66" i="28"/>
  <c r="H126" i="28" s="1"/>
  <c r="X36" i="28"/>
  <c r="H96" i="28"/>
  <c r="H161" i="28"/>
  <c r="H48" i="28"/>
  <c r="E139" i="28"/>
  <c r="U25" i="28"/>
  <c r="E109" i="28"/>
  <c r="AR92" i="34"/>
  <c r="AB70" i="34"/>
  <c r="AA109" i="28"/>
  <c r="AA139" i="28"/>
  <c r="AA66" i="28"/>
  <c r="AA126" i="28" s="1"/>
  <c r="AA96" i="28"/>
  <c r="AA48" i="28"/>
  <c r="I139" i="28"/>
  <c r="I109" i="28"/>
  <c r="Y25" i="28"/>
  <c r="K78" i="28"/>
  <c r="J96" i="28"/>
  <c r="J48" i="28"/>
  <c r="J161" i="28"/>
  <c r="J66" i="28"/>
  <c r="J126" i="28" s="1"/>
  <c r="Z36" i="28"/>
  <c r="Z25" i="28"/>
  <c r="J139" i="28"/>
  <c r="J109" i="28"/>
  <c r="W36" i="28"/>
  <c r="G48" i="28"/>
  <c r="G161" i="28"/>
  <c r="G66" i="28"/>
  <c r="G126" i="28" s="1"/>
  <c r="G96" i="28"/>
  <c r="F48" i="28"/>
  <c r="F66" i="28"/>
  <c r="F126" i="28" s="1"/>
  <c r="V36" i="28"/>
  <c r="F161" i="28"/>
  <c r="F96" i="28"/>
  <c r="X25" i="28"/>
  <c r="H109" i="28"/>
  <c r="H139" i="28"/>
  <c r="W25" i="28"/>
  <c r="G109" i="28"/>
  <c r="G139" i="28"/>
  <c r="X25" i="34" l="1"/>
  <c r="W25" i="34"/>
  <c r="T25" i="34"/>
  <c r="U25" i="34"/>
  <c r="V25" i="34"/>
  <c r="Y25" i="34"/>
  <c r="H59" i="34"/>
  <c r="W37" i="34"/>
  <c r="H48" i="34"/>
  <c r="H70" i="34" s="1"/>
  <c r="J48" i="34"/>
  <c r="J70" i="34" s="1"/>
  <c r="Y37" i="34"/>
  <c r="J59" i="34"/>
  <c r="U48" i="28"/>
  <c r="U96" i="28"/>
  <c r="U66" i="28"/>
  <c r="U126" i="28" s="1"/>
  <c r="AA70" i="34"/>
  <c r="AQ92" i="34"/>
  <c r="I48" i="34"/>
  <c r="I70" i="34" s="1"/>
  <c r="X37" i="34"/>
  <c r="I59" i="34"/>
  <c r="V109" i="28"/>
  <c r="V139" i="28"/>
  <c r="V37" i="34"/>
  <c r="G48" i="34"/>
  <c r="G70" i="34" s="1"/>
  <c r="G59" i="34"/>
  <c r="E59" i="34"/>
  <c r="T37" i="34"/>
  <c r="E48" i="34"/>
  <c r="E70" i="34" s="1"/>
  <c r="Y139" i="28"/>
  <c r="Y109" i="28"/>
  <c r="I78" i="28"/>
  <c r="G78" i="28"/>
  <c r="W96" i="28"/>
  <c r="W48" i="28"/>
  <c r="W66" i="28"/>
  <c r="W126" i="28" s="1"/>
  <c r="U109" i="28"/>
  <c r="U139" i="28"/>
  <c r="V66" i="28"/>
  <c r="V126" i="28" s="1"/>
  <c r="V96" i="28"/>
  <c r="V48" i="28"/>
  <c r="X139" i="28"/>
  <c r="X109" i="28"/>
  <c r="Z139" i="28"/>
  <c r="Z109" i="28"/>
  <c r="F78" i="28"/>
  <c r="H78" i="28"/>
  <c r="F48" i="34"/>
  <c r="F70" i="34" s="1"/>
  <c r="U37" i="34"/>
  <c r="F59" i="34"/>
  <c r="AA78" i="28"/>
  <c r="J78" i="28"/>
  <c r="X48" i="28"/>
  <c r="X96" i="28"/>
  <c r="X66" i="28"/>
  <c r="X126" i="28" s="1"/>
  <c r="W139" i="28"/>
  <c r="W109" i="28"/>
  <c r="Z96" i="28"/>
  <c r="Z48" i="28"/>
  <c r="Z66" i="28"/>
  <c r="Z126" i="28" s="1"/>
  <c r="E78" i="28"/>
  <c r="Y66" i="28"/>
  <c r="Y126" i="28" s="1"/>
  <c r="Y48" i="28"/>
  <c r="Y96" i="28"/>
  <c r="Z59" i="34"/>
  <c r="Z48" i="34"/>
  <c r="Y78" i="28" l="1"/>
  <c r="V59" i="34"/>
  <c r="V48" i="34"/>
  <c r="U78" i="28"/>
  <c r="C66" i="28"/>
  <c r="S36" i="28"/>
  <c r="C96" i="28"/>
  <c r="C161" i="28"/>
  <c r="O36" i="28"/>
  <c r="C48" i="28"/>
  <c r="V78" i="28"/>
  <c r="W59" i="34"/>
  <c r="W48" i="34"/>
  <c r="X48" i="34"/>
  <c r="X59" i="34"/>
  <c r="Z78" i="28"/>
  <c r="U48" i="34"/>
  <c r="U59" i="34"/>
  <c r="W78" i="28"/>
  <c r="Y48" i="34"/>
  <c r="Y59" i="34"/>
  <c r="X78" i="28"/>
  <c r="T36" i="28"/>
  <c r="D96" i="28"/>
  <c r="D66" i="28"/>
  <c r="D126" i="28" s="1"/>
  <c r="D161" i="28"/>
  <c r="D48" i="28"/>
  <c r="T48" i="34"/>
  <c r="T59" i="34"/>
  <c r="D139" i="28"/>
  <c r="D109" i="28"/>
  <c r="T25" i="28"/>
  <c r="Z70" i="34"/>
  <c r="AP92" i="34"/>
  <c r="C109" i="28"/>
  <c r="C139" i="28"/>
  <c r="S25" i="28"/>
  <c r="O25" i="28"/>
  <c r="S25" i="34" l="1"/>
  <c r="T139" i="28"/>
  <c r="T109" i="28"/>
  <c r="AM92" i="34"/>
  <c r="W70" i="34"/>
  <c r="C126" i="28"/>
  <c r="O66" i="28"/>
  <c r="O126" i="28" s="1"/>
  <c r="T66" i="28"/>
  <c r="T126" i="28" s="1"/>
  <c r="T96" i="28"/>
  <c r="T48" i="28"/>
  <c r="U70" i="34"/>
  <c r="AK92" i="34"/>
  <c r="AO92" i="34"/>
  <c r="Y70" i="34"/>
  <c r="S48" i="28"/>
  <c r="S66" i="28"/>
  <c r="AE36" i="28"/>
  <c r="S96" i="28"/>
  <c r="R25" i="34"/>
  <c r="T70" i="34"/>
  <c r="AJ92" i="34"/>
  <c r="C78" i="28"/>
  <c r="O48" i="28"/>
  <c r="V70" i="34"/>
  <c r="AL92" i="34"/>
  <c r="O109" i="28"/>
  <c r="O139" i="28"/>
  <c r="AE25" i="28"/>
  <c r="S109" i="28"/>
  <c r="S139" i="28"/>
  <c r="D48" i="34"/>
  <c r="D70" i="34" s="1"/>
  <c r="D59" i="34"/>
  <c r="S37" i="34"/>
  <c r="AN92" i="34"/>
  <c r="X70" i="34"/>
  <c r="C48" i="34"/>
  <c r="R37" i="34"/>
  <c r="O37" i="34"/>
  <c r="C59" i="34"/>
  <c r="D78" i="28"/>
  <c r="AD25" i="34" l="1"/>
  <c r="O78" i="28"/>
  <c r="AE139" i="28"/>
  <c r="AE109" i="28"/>
  <c r="S48" i="34"/>
  <c r="S59" i="34"/>
  <c r="AE96" i="28"/>
  <c r="O59" i="34"/>
  <c r="AE66" i="28"/>
  <c r="AE126" i="28" s="1"/>
  <c r="S126" i="28"/>
  <c r="R48" i="34"/>
  <c r="R59" i="34"/>
  <c r="AD37" i="34"/>
  <c r="S78" i="28"/>
  <c r="AE48" i="28"/>
  <c r="O48" i="34"/>
  <c r="O70" i="34" s="1"/>
  <c r="C70" i="34"/>
  <c r="T78" i="28"/>
  <c r="AD59" i="34" l="1"/>
  <c r="AH92" i="34"/>
  <c r="R70" i="34"/>
  <c r="AD48" i="34"/>
  <c r="AD70" i="34" s="1"/>
  <c r="AE78" i="28"/>
  <c r="S70" i="34"/>
  <c r="AI92" i="34"/>
  <c r="AT92" i="34" l="1"/>
  <c r="V11" i="6" l="1"/>
  <c r="S13" i="6"/>
  <c r="AC12" i="6"/>
  <c r="M15" i="6"/>
  <c r="AC10" i="6"/>
  <c r="Y13" i="6"/>
  <c r="Z11" i="6"/>
  <c r="Y12" i="6"/>
  <c r="AD11" i="6"/>
  <c r="AE11" i="6" s="1"/>
  <c r="N15" i="6"/>
  <c r="AD10" i="6"/>
  <c r="S12" i="6"/>
  <c r="X11" i="6"/>
  <c r="F15" i="6"/>
  <c r="V10" i="6"/>
  <c r="W10" i="6"/>
  <c r="AB12" i="6"/>
  <c r="G15" i="6"/>
  <c r="W13" i="6"/>
  <c r="AB11" i="6"/>
  <c r="V12" i="6"/>
  <c r="T10" i="6"/>
  <c r="D15" i="6"/>
  <c r="J15" i="6"/>
  <c r="Z13" i="6"/>
  <c r="U12" i="6"/>
  <c r="AB10" i="6"/>
  <c r="L15" i="6"/>
  <c r="Z10" i="6"/>
  <c r="W12" i="6"/>
  <c r="Y10" i="6"/>
  <c r="I15" i="6"/>
  <c r="AA13" i="6"/>
  <c r="AA10" i="6"/>
  <c r="K15" i="6"/>
  <c r="X13" i="6"/>
  <c r="T11" i="6"/>
  <c r="H15" i="6"/>
  <c r="X10" i="6"/>
  <c r="AA12" i="6"/>
  <c r="W11" i="6"/>
  <c r="Y11" i="6"/>
  <c r="S11" i="6"/>
  <c r="AD13" i="6"/>
  <c r="AE13" i="6" s="1"/>
  <c r="U13" i="6"/>
  <c r="V13" i="6"/>
  <c r="U11" i="6"/>
  <c r="Z12" i="6"/>
  <c r="AC13" i="6"/>
  <c r="AC11" i="6"/>
  <c r="AB13" i="6"/>
  <c r="T12" i="6"/>
  <c r="X12" i="6"/>
  <c r="AD12" i="6"/>
  <c r="AE12" i="6" s="1"/>
  <c r="T13" i="6"/>
  <c r="AA11" i="6"/>
  <c r="E15" i="6"/>
  <c r="U10" i="6"/>
  <c r="V15" i="6" l="1"/>
  <c r="U15" i="6"/>
  <c r="AC13" i="28"/>
  <c r="Z13" i="28"/>
  <c r="Z11" i="28"/>
  <c r="AA11" i="28"/>
  <c r="T12" i="28"/>
  <c r="U13" i="28"/>
  <c r="W11" i="28"/>
  <c r="Z15" i="6"/>
  <c r="O15" i="28"/>
  <c r="AD10" i="28"/>
  <c r="T13" i="28"/>
  <c r="Z12" i="28"/>
  <c r="Y10" i="28"/>
  <c r="W13" i="28"/>
  <c r="V10" i="28"/>
  <c r="AE10" i="6"/>
  <c r="AE15" i="6" s="1"/>
  <c r="AD15" i="6"/>
  <c r="Y13" i="28"/>
  <c r="Z10" i="28"/>
  <c r="S12" i="28"/>
  <c r="AA12" i="28"/>
  <c r="T10" i="28"/>
  <c r="AB13" i="28"/>
  <c r="AB15" i="6"/>
  <c r="AD11" i="28"/>
  <c r="AE11" i="28" s="1"/>
  <c r="AD12" i="28"/>
  <c r="AE12" i="28" s="1"/>
  <c r="AC11" i="28"/>
  <c r="X10" i="28"/>
  <c r="AA10" i="28"/>
  <c r="U12" i="28"/>
  <c r="X11" i="28"/>
  <c r="AC10" i="28"/>
  <c r="T11" i="28"/>
  <c r="AB11" i="28"/>
  <c r="AC12" i="28"/>
  <c r="X13" i="28"/>
  <c r="Y15" i="6"/>
  <c r="W15" i="6"/>
  <c r="S11" i="28"/>
  <c r="AA15" i="6"/>
  <c r="V12" i="28"/>
  <c r="AB12" i="28"/>
  <c r="Y12" i="28"/>
  <c r="AC15" i="6"/>
  <c r="V11" i="28"/>
  <c r="X12" i="28"/>
  <c r="AA13" i="28"/>
  <c r="AD13" i="28"/>
  <c r="AE13" i="28" s="1"/>
  <c r="AB10" i="28"/>
  <c r="U11" i="28"/>
  <c r="T15" i="6"/>
  <c r="S13" i="28"/>
  <c r="U10" i="28"/>
  <c r="V13" i="28"/>
  <c r="X15" i="6"/>
  <c r="W12" i="28"/>
  <c r="Y11" i="28"/>
  <c r="W10" i="28"/>
  <c r="Y12" i="34" l="1"/>
  <c r="V11" i="34"/>
  <c r="Y11" i="34"/>
  <c r="X11" i="34"/>
  <c r="W12" i="34"/>
  <c r="W13" i="34"/>
  <c r="R13" i="34"/>
  <c r="U12" i="34"/>
  <c r="S13" i="34"/>
  <c r="Y13" i="34"/>
  <c r="U11" i="34"/>
  <c r="U13" i="34"/>
  <c r="R11" i="34"/>
  <c r="AA11" i="34"/>
  <c r="R12" i="34"/>
  <c r="S12" i="34"/>
  <c r="AB13" i="34"/>
  <c r="AA12" i="34"/>
  <c r="X13" i="34"/>
  <c r="T13" i="34"/>
  <c r="W11" i="34"/>
  <c r="T11" i="34"/>
  <c r="Z13" i="34"/>
  <c r="T12" i="34"/>
  <c r="AB11" i="34"/>
  <c r="AA13" i="34"/>
  <c r="V12" i="34"/>
  <c r="AB12" i="34"/>
  <c r="V13" i="34"/>
  <c r="Z12" i="34"/>
  <c r="X12" i="34"/>
  <c r="S11" i="34"/>
  <c r="Z11" i="34"/>
  <c r="AC15" i="28"/>
  <c r="U15" i="28"/>
  <c r="AB15" i="28"/>
  <c r="V15" i="28"/>
  <c r="X15" i="28"/>
  <c r="AA10" i="34"/>
  <c r="U10" i="34"/>
  <c r="Z15" i="28"/>
  <c r="AA15" i="28"/>
  <c r="O12" i="34"/>
  <c r="AC12" i="34"/>
  <c r="AD12" i="34" s="1"/>
  <c r="Y10" i="34"/>
  <c r="X10" i="34"/>
  <c r="AB10" i="34"/>
  <c r="W15" i="28"/>
  <c r="S10" i="34"/>
  <c r="O11" i="34"/>
  <c r="AC11" i="34"/>
  <c r="AD11" i="34" s="1"/>
  <c r="AD15" i="28"/>
  <c r="AE10" i="28"/>
  <c r="AE15" i="28" s="1"/>
  <c r="Z10" i="34"/>
  <c r="V10" i="34"/>
  <c r="W10" i="34"/>
  <c r="O10" i="34"/>
  <c r="AC10" i="34"/>
  <c r="T10" i="34"/>
  <c r="AC13" i="34"/>
  <c r="AD13" i="34" s="1"/>
  <c r="O13" i="34"/>
  <c r="T15" i="28"/>
  <c r="S10" i="6"/>
  <c r="S15" i="6" s="1"/>
  <c r="C15" i="6"/>
  <c r="Y15" i="28"/>
  <c r="O15" i="34" l="1"/>
  <c r="P15" i="34" s="1"/>
  <c r="Z15" i="34"/>
  <c r="V15" i="34"/>
  <c r="U15" i="34"/>
  <c r="X15" i="34"/>
  <c r="AB15" i="34"/>
  <c r="W15" i="34"/>
  <c r="Y15" i="34"/>
  <c r="AA15" i="34"/>
  <c r="T15" i="34"/>
  <c r="S15" i="34"/>
  <c r="S10" i="28"/>
  <c r="S15" i="28" s="1"/>
  <c r="C15" i="28"/>
  <c r="AC15" i="34"/>
  <c r="AD15" i="34" s="1"/>
  <c r="AD10" i="34"/>
  <c r="R10" i="34" l="1"/>
  <c r="R15" i="34" s="1"/>
  <c r="AD23" i="6" l="1"/>
  <c r="E26" i="6"/>
  <c r="U21" i="6"/>
  <c r="X21" i="6"/>
  <c r="H26" i="6"/>
  <c r="Z21" i="6"/>
  <c r="H63" i="6"/>
  <c r="H123" i="6" s="1"/>
  <c r="H158" i="6"/>
  <c r="H45" i="6"/>
  <c r="H93" i="6"/>
  <c r="X33" i="6"/>
  <c r="G159" i="6"/>
  <c r="W34" i="6"/>
  <c r="G64" i="6"/>
  <c r="G124" i="6" s="1"/>
  <c r="G46" i="6"/>
  <c r="G94" i="6"/>
  <c r="G95" i="6"/>
  <c r="G47" i="6"/>
  <c r="G65" i="6"/>
  <c r="G125" i="6" s="1"/>
  <c r="W35" i="6"/>
  <c r="G160" i="6"/>
  <c r="E92" i="6"/>
  <c r="E157" i="6"/>
  <c r="E37" i="6"/>
  <c r="E44" i="6"/>
  <c r="E62" i="6"/>
  <c r="U32" i="6"/>
  <c r="H37" i="6"/>
  <c r="H55" i="6" s="1"/>
  <c r="H92" i="6"/>
  <c r="H62" i="6"/>
  <c r="X32" i="6"/>
  <c r="H157" i="6"/>
  <c r="H44" i="6"/>
  <c r="T24" i="6"/>
  <c r="D153" i="6"/>
  <c r="D138" i="6"/>
  <c r="D108" i="6"/>
  <c r="H94" i="6"/>
  <c r="H64" i="6"/>
  <c r="H124" i="6" s="1"/>
  <c r="X34" i="6"/>
  <c r="H46" i="6"/>
  <c r="H159" i="6"/>
  <c r="N108" i="6"/>
  <c r="AD24" i="6"/>
  <c r="Y34" i="6"/>
  <c r="I64" i="6"/>
  <c r="I124" i="6" s="1"/>
  <c r="I94" i="6"/>
  <c r="I159" i="6"/>
  <c r="I46" i="6"/>
  <c r="U22" i="6"/>
  <c r="H47" i="6"/>
  <c r="H65" i="6"/>
  <c r="H125" i="6" s="1"/>
  <c r="H95" i="6"/>
  <c r="H160" i="6"/>
  <c r="X35" i="6"/>
  <c r="AA23" i="6"/>
  <c r="L94" i="6"/>
  <c r="L64" i="6"/>
  <c r="L124" i="6" s="1"/>
  <c r="AB34" i="6"/>
  <c r="L159" i="6"/>
  <c r="L46" i="6"/>
  <c r="M94" i="6"/>
  <c r="M64" i="6"/>
  <c r="M124" i="6" s="1"/>
  <c r="AC34" i="6"/>
  <c r="M46" i="6"/>
  <c r="J95" i="6"/>
  <c r="Z35" i="6"/>
  <c r="J47" i="6"/>
  <c r="J65" i="6"/>
  <c r="J125" i="6" s="1"/>
  <c r="J160" i="6"/>
  <c r="T32" i="6"/>
  <c r="D62" i="6"/>
  <c r="D92" i="6"/>
  <c r="D157" i="6"/>
  <c r="D44" i="6"/>
  <c r="D37" i="6"/>
  <c r="F159" i="6"/>
  <c r="V34" i="6"/>
  <c r="F64" i="6"/>
  <c r="F124" i="6" s="1"/>
  <c r="F94" i="6"/>
  <c r="F46" i="6"/>
  <c r="L26" i="6"/>
  <c r="AB21" i="6"/>
  <c r="AB35" i="6"/>
  <c r="L47" i="6"/>
  <c r="L65" i="6"/>
  <c r="L125" i="6" s="1"/>
  <c r="L95" i="6"/>
  <c r="L160" i="6"/>
  <c r="F153" i="6"/>
  <c r="V24" i="6"/>
  <c r="F138" i="6"/>
  <c r="F108" i="6"/>
  <c r="AC21" i="6"/>
  <c r="M26" i="6"/>
  <c r="F37" i="6"/>
  <c r="V32" i="6"/>
  <c r="F62" i="6"/>
  <c r="F92" i="6"/>
  <c r="F44" i="6"/>
  <c r="F157" i="6"/>
  <c r="M47" i="6"/>
  <c r="AC35" i="6"/>
  <c r="M65" i="6"/>
  <c r="M125" i="6" s="1"/>
  <c r="M95" i="6"/>
  <c r="E153" i="6"/>
  <c r="U24" i="6"/>
  <c r="E138" i="6"/>
  <c r="E108" i="6"/>
  <c r="W32" i="6"/>
  <c r="G44" i="6"/>
  <c r="G92" i="6"/>
  <c r="G157" i="6"/>
  <c r="G62" i="6"/>
  <c r="G37" i="6"/>
  <c r="N95" i="6"/>
  <c r="AD35" i="6"/>
  <c r="N65" i="6"/>
  <c r="N125" i="6" s="1"/>
  <c r="N47" i="6"/>
  <c r="Y23" i="6"/>
  <c r="H153" i="6"/>
  <c r="X24" i="6"/>
  <c r="H108" i="6"/>
  <c r="H138" i="6"/>
  <c r="J92" i="6"/>
  <c r="J157" i="6"/>
  <c r="J44" i="6"/>
  <c r="Z32" i="6"/>
  <c r="J37" i="6"/>
  <c r="J62" i="6"/>
  <c r="AA21" i="6"/>
  <c r="K26" i="6"/>
  <c r="J153" i="6"/>
  <c r="Z24" i="6"/>
  <c r="J108" i="6"/>
  <c r="J138" i="6"/>
  <c r="K95" i="6"/>
  <c r="K47" i="6"/>
  <c r="K65" i="6"/>
  <c r="K125" i="6" s="1"/>
  <c r="K160" i="6"/>
  <c r="AA35" i="6"/>
  <c r="I93" i="6"/>
  <c r="Y22" i="6"/>
  <c r="J93" i="6"/>
  <c r="J63" i="6"/>
  <c r="J123" i="6" s="1"/>
  <c r="J45" i="6"/>
  <c r="J158" i="6"/>
  <c r="Z33" i="6"/>
  <c r="C65" i="6"/>
  <c r="C160" i="6"/>
  <c r="S35" i="6"/>
  <c r="O35" i="6"/>
  <c r="C95" i="6"/>
  <c r="C47" i="6"/>
  <c r="J26" i="6"/>
  <c r="Z22" i="6"/>
  <c r="AB24" i="6"/>
  <c r="L108" i="6"/>
  <c r="L138" i="6"/>
  <c r="L153" i="6"/>
  <c r="K63" i="6"/>
  <c r="K123" i="6" s="1"/>
  <c r="AA33" i="6"/>
  <c r="K45" i="6"/>
  <c r="K158" i="6"/>
  <c r="K93" i="6"/>
  <c r="AC24" i="6"/>
  <c r="M108" i="6"/>
  <c r="K64" i="6"/>
  <c r="K124" i="6" s="1"/>
  <c r="K46" i="6"/>
  <c r="K94" i="6"/>
  <c r="AA34" i="6"/>
  <c r="K159" i="6"/>
  <c r="D64" i="6"/>
  <c r="D124" i="6" s="1"/>
  <c r="D159" i="6"/>
  <c r="D46" i="6"/>
  <c r="T34" i="6"/>
  <c r="D94" i="6"/>
  <c r="C158" i="6"/>
  <c r="C93" i="6"/>
  <c r="C45" i="6"/>
  <c r="C63" i="6"/>
  <c r="S33" i="6"/>
  <c r="O33" i="6"/>
  <c r="Y33" i="6"/>
  <c r="I158" i="6"/>
  <c r="I45" i="6"/>
  <c r="I63" i="6"/>
  <c r="I123" i="6" s="1"/>
  <c r="L44" i="6"/>
  <c r="AB32" i="6"/>
  <c r="L62" i="6"/>
  <c r="L157" i="6"/>
  <c r="L92" i="6"/>
  <c r="M37" i="6"/>
  <c r="M62" i="6"/>
  <c r="M92" i="6"/>
  <c r="AC32" i="6"/>
  <c r="M44" i="6"/>
  <c r="AD21" i="6"/>
  <c r="N26" i="6"/>
  <c r="L37" i="6"/>
  <c r="L45" i="6"/>
  <c r="L63" i="6"/>
  <c r="L123" i="6" s="1"/>
  <c r="L93" i="6"/>
  <c r="L158" i="6"/>
  <c r="AB33" i="6"/>
  <c r="V23" i="6"/>
  <c r="T35" i="6"/>
  <c r="D95" i="6"/>
  <c r="D65" i="6"/>
  <c r="D125" i="6" s="1"/>
  <c r="D47" i="6"/>
  <c r="D160" i="6"/>
  <c r="S22" i="6"/>
  <c r="O22" i="6"/>
  <c r="J94" i="6"/>
  <c r="J159" i="6"/>
  <c r="Z34" i="6"/>
  <c r="J46" i="6"/>
  <c r="J64" i="6"/>
  <c r="J124" i="6" s="1"/>
  <c r="S23" i="6"/>
  <c r="O23" i="6"/>
  <c r="M63" i="6"/>
  <c r="M123" i="6" s="1"/>
  <c r="M93" i="6"/>
  <c r="M45" i="6"/>
  <c r="AC33" i="6"/>
  <c r="AA22" i="6"/>
  <c r="Z23" i="6"/>
  <c r="N37" i="6"/>
  <c r="N55" i="6" s="1"/>
  <c r="N93" i="6"/>
  <c r="AD33" i="6"/>
  <c r="N63" i="6"/>
  <c r="N123" i="6" s="1"/>
  <c r="N45" i="6"/>
  <c r="V22" i="6"/>
  <c r="AB23" i="6"/>
  <c r="U23" i="6"/>
  <c r="N64" i="6"/>
  <c r="N124" i="6" s="1"/>
  <c r="AD34" i="6"/>
  <c r="N46" i="6"/>
  <c r="N94" i="6"/>
  <c r="D26" i="6"/>
  <c r="T21" i="6"/>
  <c r="N92" i="6"/>
  <c r="N44" i="6"/>
  <c r="AD32" i="6"/>
  <c r="N62" i="6"/>
  <c r="AB22" i="6"/>
  <c r="T33" i="6"/>
  <c r="D45" i="6"/>
  <c r="D158" i="6"/>
  <c r="D63" i="6"/>
  <c r="D123" i="6" s="1"/>
  <c r="D93" i="6"/>
  <c r="U33" i="6"/>
  <c r="E45" i="6"/>
  <c r="E158" i="6"/>
  <c r="E63" i="6"/>
  <c r="E123" i="6" s="1"/>
  <c r="E93" i="6"/>
  <c r="AD22" i="6"/>
  <c r="G93" i="6"/>
  <c r="G45" i="6"/>
  <c r="G63" i="6"/>
  <c r="G123" i="6" s="1"/>
  <c r="W33" i="6"/>
  <c r="G158" i="6"/>
  <c r="AC23" i="6"/>
  <c r="W21" i="6"/>
  <c r="G26" i="6"/>
  <c r="V21" i="6"/>
  <c r="F26" i="6"/>
  <c r="T22" i="6"/>
  <c r="C157" i="6"/>
  <c r="C62" i="6"/>
  <c r="S32" i="6"/>
  <c r="C44" i="6"/>
  <c r="C92" i="6"/>
  <c r="O32" i="6"/>
  <c r="C37" i="6"/>
  <c r="W22" i="6"/>
  <c r="I153" i="6"/>
  <c r="Y24" i="6"/>
  <c r="I108" i="6"/>
  <c r="I138" i="6"/>
  <c r="U34" i="6"/>
  <c r="E159" i="6"/>
  <c r="E64" i="6"/>
  <c r="E124" i="6" s="1"/>
  <c r="E46" i="6"/>
  <c r="E94" i="6"/>
  <c r="K153" i="6"/>
  <c r="AA24" i="6"/>
  <c r="K138" i="6"/>
  <c r="K108" i="6"/>
  <c r="AC22" i="6"/>
  <c r="F45" i="6"/>
  <c r="F158" i="6"/>
  <c r="F93" i="6"/>
  <c r="V33" i="6"/>
  <c r="F63" i="6"/>
  <c r="F123" i="6" s="1"/>
  <c r="I26" i="6"/>
  <c r="Y21" i="6"/>
  <c r="T23" i="6"/>
  <c r="C46" i="6"/>
  <c r="O34" i="6"/>
  <c r="S34" i="6"/>
  <c r="C64" i="6"/>
  <c r="C159" i="6"/>
  <c r="C94" i="6"/>
  <c r="X22" i="6"/>
  <c r="W23" i="6"/>
  <c r="E95" i="6"/>
  <c r="E160" i="6"/>
  <c r="U35" i="6"/>
  <c r="E65" i="6"/>
  <c r="E125" i="6" s="1"/>
  <c r="E47" i="6"/>
  <c r="X23" i="6"/>
  <c r="V35" i="6"/>
  <c r="F95" i="6"/>
  <c r="F65" i="6"/>
  <c r="F125" i="6" s="1"/>
  <c r="F160" i="6"/>
  <c r="F47" i="6"/>
  <c r="S24" i="6"/>
  <c r="C153" i="6"/>
  <c r="C108" i="6"/>
  <c r="C138" i="6"/>
  <c r="O24" i="6"/>
  <c r="G153" i="6"/>
  <c r="W24" i="6"/>
  <c r="G108" i="6"/>
  <c r="G138" i="6"/>
  <c r="Y32" i="6"/>
  <c r="I92" i="6"/>
  <c r="I157" i="6"/>
  <c r="I37" i="6"/>
  <c r="I55" i="6" s="1"/>
  <c r="I62" i="6"/>
  <c r="I44" i="6"/>
  <c r="I65" i="6"/>
  <c r="I125" i="6" s="1"/>
  <c r="I47" i="6"/>
  <c r="I95" i="6"/>
  <c r="I160" i="6"/>
  <c r="Y35" i="6"/>
  <c r="K37" i="6"/>
  <c r="K157" i="6"/>
  <c r="AA32" i="6"/>
  <c r="K62" i="6"/>
  <c r="K92" i="6"/>
  <c r="K44" i="6"/>
  <c r="S21" i="6"/>
  <c r="C26" i="6"/>
  <c r="O21" i="6"/>
  <c r="V94" i="6" l="1"/>
  <c r="V26" i="6"/>
  <c r="T26" i="6"/>
  <c r="AD26" i="6"/>
  <c r="AB26" i="6"/>
  <c r="AE23" i="6"/>
  <c r="O92" i="6"/>
  <c r="O93" i="6"/>
  <c r="U26" i="6"/>
  <c r="I97" i="6"/>
  <c r="N115" i="6"/>
  <c r="H115" i="6"/>
  <c r="K104" i="6"/>
  <c r="K74" i="6"/>
  <c r="K153" i="28"/>
  <c r="K108" i="28"/>
  <c r="AA24" i="28"/>
  <c r="K138" i="28"/>
  <c r="Y108" i="6"/>
  <c r="Y138" i="6"/>
  <c r="D166" i="6"/>
  <c r="D172" i="6"/>
  <c r="L138" i="28"/>
  <c r="AB24" i="28"/>
  <c r="L153" i="28"/>
  <c r="L108" i="28"/>
  <c r="X138" i="6"/>
  <c r="X108" i="6"/>
  <c r="E169" i="6"/>
  <c r="E175" i="6"/>
  <c r="L76" i="6"/>
  <c r="L136" i="6" s="1"/>
  <c r="L106" i="6"/>
  <c r="X94" i="6"/>
  <c r="X64" i="6"/>
  <c r="X124" i="6" s="1"/>
  <c r="X46" i="6"/>
  <c r="D175" i="6"/>
  <c r="D169" i="6"/>
  <c r="W34" i="28"/>
  <c r="G46" i="28"/>
  <c r="G94" i="28"/>
  <c r="G64" i="28"/>
  <c r="G124" i="28" s="1"/>
  <c r="G159" i="28"/>
  <c r="X21" i="28"/>
  <c r="O96" i="6"/>
  <c r="O108" i="6"/>
  <c r="O138" i="6"/>
  <c r="T23" i="28"/>
  <c r="Z34" i="28"/>
  <c r="J94" i="28"/>
  <c r="J64" i="28"/>
  <c r="J124" i="28" s="1"/>
  <c r="J46" i="28"/>
  <c r="J159" i="28"/>
  <c r="L92" i="28"/>
  <c r="L157" i="28"/>
  <c r="AB32" i="28"/>
  <c r="L62" i="28"/>
  <c r="L44" i="28"/>
  <c r="AA21" i="28"/>
  <c r="K26" i="28"/>
  <c r="K27" i="28" s="1"/>
  <c r="Z37" i="6"/>
  <c r="Z92" i="6"/>
  <c r="Z62" i="6"/>
  <c r="Z44" i="6"/>
  <c r="H169" i="6"/>
  <c r="H175" i="6"/>
  <c r="F37" i="28"/>
  <c r="F157" i="28"/>
  <c r="V32" i="28"/>
  <c r="F92" i="28"/>
  <c r="F44" i="28"/>
  <c r="F62" i="28"/>
  <c r="Z65" i="6"/>
  <c r="Z125" i="6" s="1"/>
  <c r="Z47" i="6"/>
  <c r="Z95" i="6"/>
  <c r="L173" i="6"/>
  <c r="L167" i="6"/>
  <c r="H168" i="6"/>
  <c r="H174" i="6"/>
  <c r="T108" i="6"/>
  <c r="T138" i="6"/>
  <c r="U44" i="6"/>
  <c r="U62" i="6"/>
  <c r="U92" i="6"/>
  <c r="U37" i="6"/>
  <c r="G106" i="6"/>
  <c r="G76" i="6"/>
  <c r="G136" i="6" s="1"/>
  <c r="H63" i="28"/>
  <c r="H123" i="28" s="1"/>
  <c r="H158" i="28"/>
  <c r="H93" i="28"/>
  <c r="H45" i="28"/>
  <c r="X33" i="28"/>
  <c r="K67" i="6"/>
  <c r="K127" i="6" s="1"/>
  <c r="K122" i="6"/>
  <c r="I47" i="28"/>
  <c r="I65" i="28"/>
  <c r="I125" i="28" s="1"/>
  <c r="Y35" i="28"/>
  <c r="I95" i="28"/>
  <c r="I160" i="28"/>
  <c r="E47" i="28"/>
  <c r="U35" i="28"/>
  <c r="E65" i="28"/>
  <c r="E125" i="28" s="1"/>
  <c r="E95" i="28"/>
  <c r="E160" i="28"/>
  <c r="S34" i="28"/>
  <c r="C159" i="28"/>
  <c r="C46" i="28"/>
  <c r="C94" i="28"/>
  <c r="C64" i="28"/>
  <c r="O34" i="28"/>
  <c r="F172" i="6"/>
  <c r="F166" i="6"/>
  <c r="AA108" i="6"/>
  <c r="AA138" i="6"/>
  <c r="U94" i="6"/>
  <c r="U46" i="6"/>
  <c r="U64" i="6"/>
  <c r="U124" i="6" s="1"/>
  <c r="O22" i="28"/>
  <c r="W22" i="28"/>
  <c r="AC23" i="28"/>
  <c r="U93" i="6"/>
  <c r="U63" i="6"/>
  <c r="U123" i="6" s="1"/>
  <c r="U45" i="6"/>
  <c r="T45" i="6"/>
  <c r="T93" i="6"/>
  <c r="T63" i="6"/>
  <c r="T123" i="6" s="1"/>
  <c r="T21" i="28"/>
  <c r="D26" i="28"/>
  <c r="D27" i="28" s="1"/>
  <c r="M105" i="6"/>
  <c r="M75" i="6"/>
  <c r="M104" i="6"/>
  <c r="M74" i="6"/>
  <c r="M85" i="6" s="1"/>
  <c r="L165" i="6"/>
  <c r="L171" i="6"/>
  <c r="I172" i="6"/>
  <c r="I166" i="6"/>
  <c r="S93" i="6"/>
  <c r="S63" i="6"/>
  <c r="S45" i="6"/>
  <c r="AE33" i="6"/>
  <c r="D64" i="28"/>
  <c r="D124" i="28" s="1"/>
  <c r="T34" i="28"/>
  <c r="D159" i="28"/>
  <c r="D94" i="28"/>
  <c r="D46" i="28"/>
  <c r="K106" i="6"/>
  <c r="K76" i="6"/>
  <c r="K136" i="6" s="1"/>
  <c r="K166" i="6"/>
  <c r="K172" i="6"/>
  <c r="O95" i="6"/>
  <c r="J45" i="28"/>
  <c r="J158" i="28"/>
  <c r="J63" i="28"/>
  <c r="J123" i="28" s="1"/>
  <c r="Z33" i="28"/>
  <c r="J93" i="28"/>
  <c r="AA26" i="6"/>
  <c r="J74" i="6"/>
  <c r="J104" i="6"/>
  <c r="G104" i="6"/>
  <c r="G74" i="6"/>
  <c r="F171" i="6"/>
  <c r="F165" i="6"/>
  <c r="L107" i="6"/>
  <c r="L77" i="6"/>
  <c r="L137" i="6" s="1"/>
  <c r="F159" i="28"/>
  <c r="F46" i="28"/>
  <c r="F64" i="28"/>
  <c r="F124" i="28" s="1"/>
  <c r="V34" i="28"/>
  <c r="D122" i="6"/>
  <c r="D67" i="6"/>
  <c r="D127" i="6" s="1"/>
  <c r="AB64" i="6"/>
  <c r="AB124" i="6" s="1"/>
  <c r="AB46" i="6"/>
  <c r="AB94" i="6"/>
  <c r="I76" i="6"/>
  <c r="I136" i="6" s="1"/>
  <c r="I106" i="6"/>
  <c r="AD108" i="6"/>
  <c r="AD138" i="6"/>
  <c r="H74" i="6"/>
  <c r="H104" i="6"/>
  <c r="E122" i="6"/>
  <c r="E67" i="6"/>
  <c r="E127" i="6" s="1"/>
  <c r="AA62" i="6"/>
  <c r="AA37" i="6"/>
  <c r="AA92" i="6"/>
  <c r="AA44" i="6"/>
  <c r="I77" i="6"/>
  <c r="I137" i="6" s="1"/>
  <c r="I107" i="6"/>
  <c r="I74" i="6"/>
  <c r="I104" i="6"/>
  <c r="V47" i="6"/>
  <c r="V65" i="6"/>
  <c r="V125" i="6" s="1"/>
  <c r="V95" i="6"/>
  <c r="E77" i="6"/>
  <c r="E137" i="6" s="1"/>
  <c r="E107" i="6"/>
  <c r="O94" i="6"/>
  <c r="F105" i="6"/>
  <c r="F75" i="6"/>
  <c r="F135" i="6" s="1"/>
  <c r="K175" i="6"/>
  <c r="K169" i="6"/>
  <c r="W93" i="6"/>
  <c r="C104" i="6"/>
  <c r="O44" i="6"/>
  <c r="O104" i="6" s="1"/>
  <c r="C74" i="6"/>
  <c r="G172" i="6"/>
  <c r="G166" i="6"/>
  <c r="U23" i="28"/>
  <c r="T47" i="6"/>
  <c r="T65" i="6"/>
  <c r="T125" i="6" s="1"/>
  <c r="T95" i="6"/>
  <c r="AC62" i="6"/>
  <c r="AC92" i="6"/>
  <c r="AC44" i="6"/>
  <c r="AC37" i="6"/>
  <c r="L122" i="6"/>
  <c r="L67" i="6"/>
  <c r="L127" i="6" s="1"/>
  <c r="I63" i="28"/>
  <c r="I123" i="28" s="1"/>
  <c r="I45" i="28"/>
  <c r="Y33" i="28"/>
  <c r="I158" i="28"/>
  <c r="I93" i="28"/>
  <c r="C123" i="6"/>
  <c r="O63" i="6"/>
  <c r="O123" i="6" s="1"/>
  <c r="K93" i="28"/>
  <c r="AA33" i="28"/>
  <c r="K45" i="28"/>
  <c r="K63" i="28"/>
  <c r="K123" i="28" s="1"/>
  <c r="K158" i="28"/>
  <c r="AB108" i="6"/>
  <c r="AB138" i="6"/>
  <c r="S47" i="6"/>
  <c r="S65" i="6"/>
  <c r="S95" i="6"/>
  <c r="AE35" i="6"/>
  <c r="Y22" i="28"/>
  <c r="J171" i="6"/>
  <c r="J165" i="6"/>
  <c r="Y23" i="28"/>
  <c r="W44" i="6"/>
  <c r="W62" i="6"/>
  <c r="W37" i="6"/>
  <c r="W92" i="6"/>
  <c r="F74" i="6"/>
  <c r="F104" i="6"/>
  <c r="AC26" i="6"/>
  <c r="F153" i="28"/>
  <c r="V24" i="28"/>
  <c r="F108" i="28"/>
  <c r="F138" i="28"/>
  <c r="AB47" i="6"/>
  <c r="AB65" i="6"/>
  <c r="AB125" i="6" s="1"/>
  <c r="AB95" i="6"/>
  <c r="L26" i="28"/>
  <c r="L27" i="28" s="1"/>
  <c r="AB21" i="28"/>
  <c r="V64" i="6"/>
  <c r="V124" i="6" s="1"/>
  <c r="V46" i="6"/>
  <c r="T92" i="6"/>
  <c r="T37" i="6"/>
  <c r="T62" i="6"/>
  <c r="T44" i="6"/>
  <c r="M76" i="6"/>
  <c r="M106" i="6"/>
  <c r="I173" i="6"/>
  <c r="I167" i="6"/>
  <c r="H165" i="6"/>
  <c r="H171" i="6"/>
  <c r="E104" i="6"/>
  <c r="E74" i="6"/>
  <c r="W94" i="6"/>
  <c r="W64" i="6"/>
  <c r="W124" i="6" s="1"/>
  <c r="W46" i="6"/>
  <c r="C124" i="6"/>
  <c r="O64" i="6"/>
  <c r="O124" i="6" s="1"/>
  <c r="O37" i="6"/>
  <c r="C55" i="6"/>
  <c r="C97" i="6"/>
  <c r="N104" i="6"/>
  <c r="N74" i="6"/>
  <c r="N85" i="6" s="1"/>
  <c r="AD63" i="6"/>
  <c r="AD123" i="6" s="1"/>
  <c r="AD45" i="6"/>
  <c r="AD93" i="6"/>
  <c r="AC93" i="6"/>
  <c r="AC63" i="6"/>
  <c r="AC123" i="6" s="1"/>
  <c r="AC45" i="6"/>
  <c r="D77" i="6"/>
  <c r="D137" i="6" s="1"/>
  <c r="D107" i="6"/>
  <c r="L172" i="6"/>
  <c r="L166" i="6"/>
  <c r="AA46" i="6"/>
  <c r="AA94" i="6"/>
  <c r="AA64" i="6"/>
  <c r="AA124" i="6" s="1"/>
  <c r="D105" i="6"/>
  <c r="D75" i="6"/>
  <c r="D135" i="6" s="1"/>
  <c r="M63" i="28"/>
  <c r="M123" i="28" s="1"/>
  <c r="M45" i="28"/>
  <c r="AC33" i="28"/>
  <c r="M93" i="28"/>
  <c r="G153" i="28"/>
  <c r="W24" i="28"/>
  <c r="G108" i="28"/>
  <c r="G138" i="28"/>
  <c r="S37" i="6"/>
  <c r="S92" i="6"/>
  <c r="S44" i="6"/>
  <c r="AE32" i="6"/>
  <c r="S62" i="6"/>
  <c r="AE22" i="6"/>
  <c r="L105" i="6"/>
  <c r="L75" i="6"/>
  <c r="L135" i="6" s="1"/>
  <c r="J26" i="28"/>
  <c r="J27" i="28" s="1"/>
  <c r="Z22" i="28"/>
  <c r="K160" i="28"/>
  <c r="K47" i="28"/>
  <c r="K95" i="28"/>
  <c r="K65" i="28"/>
  <c r="K125" i="28" s="1"/>
  <c r="AA35" i="28"/>
  <c r="U24" i="28"/>
  <c r="E108" i="28"/>
  <c r="E138" i="28"/>
  <c r="E153" i="28"/>
  <c r="V108" i="6"/>
  <c r="V138" i="6"/>
  <c r="L159" i="28"/>
  <c r="AB34" i="28"/>
  <c r="L64" i="28"/>
  <c r="L124" i="28" s="1"/>
  <c r="L94" i="28"/>
  <c r="L46" i="28"/>
  <c r="C26" i="28"/>
  <c r="O21" i="28"/>
  <c r="S21" i="28"/>
  <c r="K55" i="6"/>
  <c r="K115" i="6" s="1"/>
  <c r="K97" i="6"/>
  <c r="I115" i="6"/>
  <c r="W108" i="6"/>
  <c r="W138" i="6"/>
  <c r="S138" i="6"/>
  <c r="S108" i="6"/>
  <c r="AE24" i="6"/>
  <c r="U47" i="6"/>
  <c r="U95" i="6"/>
  <c r="U65" i="6"/>
  <c r="U125" i="6" s="1"/>
  <c r="C122" i="6"/>
  <c r="O62" i="6"/>
  <c r="O122" i="6" s="1"/>
  <c r="C67" i="6"/>
  <c r="W26" i="6"/>
  <c r="E45" i="28"/>
  <c r="E93" i="28"/>
  <c r="E63" i="28"/>
  <c r="E123" i="28" s="1"/>
  <c r="U33" i="28"/>
  <c r="E158" i="28"/>
  <c r="D63" i="28"/>
  <c r="D123" i="28" s="1"/>
  <c r="D45" i="28"/>
  <c r="T33" i="28"/>
  <c r="D158" i="28"/>
  <c r="D93" i="28"/>
  <c r="N122" i="6"/>
  <c r="N67" i="6"/>
  <c r="N127" i="6" s="1"/>
  <c r="N46" i="28"/>
  <c r="N64" i="28"/>
  <c r="N124" i="28" s="1"/>
  <c r="AD34" i="28"/>
  <c r="N94" i="28"/>
  <c r="N105" i="6"/>
  <c r="N75" i="6"/>
  <c r="S22" i="28"/>
  <c r="L97" i="6"/>
  <c r="L55" i="6"/>
  <c r="L115" i="6" s="1"/>
  <c r="L104" i="6"/>
  <c r="L74" i="6"/>
  <c r="C75" i="6"/>
  <c r="O45" i="6"/>
  <c r="O105" i="6" s="1"/>
  <c r="C105" i="6"/>
  <c r="D106" i="6"/>
  <c r="D76" i="6"/>
  <c r="D136" i="6" s="1"/>
  <c r="AC108" i="6"/>
  <c r="AC138" i="6"/>
  <c r="AA63" i="6"/>
  <c r="AA123" i="6" s="1"/>
  <c r="AA45" i="6"/>
  <c r="AA93" i="6"/>
  <c r="Z26" i="6"/>
  <c r="O65" i="6"/>
  <c r="O125" i="6" s="1"/>
  <c r="C125" i="6"/>
  <c r="Z45" i="6"/>
  <c r="Z63" i="6"/>
  <c r="Z123" i="6" s="1"/>
  <c r="Z93" i="6"/>
  <c r="AA47" i="6"/>
  <c r="AA95" i="6"/>
  <c r="AA65" i="6"/>
  <c r="AA125" i="6" s="1"/>
  <c r="J95" i="28"/>
  <c r="J153" i="28"/>
  <c r="J108" i="28"/>
  <c r="Z24" i="28"/>
  <c r="J138" i="28"/>
  <c r="H138" i="28"/>
  <c r="X24" i="28"/>
  <c r="H153" i="28"/>
  <c r="H108" i="28"/>
  <c r="N107" i="6"/>
  <c r="N77" i="6"/>
  <c r="G97" i="6"/>
  <c r="G55" i="6"/>
  <c r="G115" i="6" s="1"/>
  <c r="AC35" i="28"/>
  <c r="M65" i="28"/>
  <c r="M125" i="28" s="1"/>
  <c r="M47" i="28"/>
  <c r="F67" i="6"/>
  <c r="F127" i="6" s="1"/>
  <c r="F122" i="6"/>
  <c r="F175" i="6"/>
  <c r="F169" i="6"/>
  <c r="D92" i="28"/>
  <c r="T32" i="28"/>
  <c r="D157" i="28"/>
  <c r="D62" i="28"/>
  <c r="D37" i="28"/>
  <c r="D44" i="28"/>
  <c r="Z35" i="28"/>
  <c r="J160" i="28"/>
  <c r="J47" i="28"/>
  <c r="J65" i="28"/>
  <c r="J125" i="28" s="1"/>
  <c r="M46" i="28"/>
  <c r="M64" i="28"/>
  <c r="M124" i="28" s="1"/>
  <c r="AC34" i="28"/>
  <c r="M94" i="28"/>
  <c r="H95" i="28"/>
  <c r="H47" i="28"/>
  <c r="X35" i="28"/>
  <c r="H65" i="28"/>
  <c r="H125" i="28" s="1"/>
  <c r="H160" i="28"/>
  <c r="H159" i="28"/>
  <c r="H94" i="28"/>
  <c r="H46" i="28"/>
  <c r="H64" i="28"/>
  <c r="H124" i="28" s="1"/>
  <c r="X34" i="28"/>
  <c r="X44" i="6"/>
  <c r="X62" i="6"/>
  <c r="X92" i="6"/>
  <c r="X37" i="6"/>
  <c r="E44" i="28"/>
  <c r="E62" i="28"/>
  <c r="E37" i="28"/>
  <c r="E157" i="28"/>
  <c r="U32" i="28"/>
  <c r="E92" i="28"/>
  <c r="W95" i="6"/>
  <c r="W65" i="6"/>
  <c r="W125" i="6" s="1"/>
  <c r="W47" i="6"/>
  <c r="X93" i="6"/>
  <c r="X63" i="6"/>
  <c r="X123" i="6" s="1"/>
  <c r="X45" i="6"/>
  <c r="X23" i="28"/>
  <c r="V93" i="6"/>
  <c r="V63" i="6"/>
  <c r="V123" i="6" s="1"/>
  <c r="V45" i="6"/>
  <c r="E173" i="6"/>
  <c r="E167" i="6"/>
  <c r="E166" i="6"/>
  <c r="E172" i="6"/>
  <c r="O35" i="28"/>
  <c r="S35" i="28"/>
  <c r="C47" i="28"/>
  <c r="C160" i="28"/>
  <c r="C95" i="28"/>
  <c r="C65" i="28"/>
  <c r="D171" i="6"/>
  <c r="D165" i="6"/>
  <c r="X65" i="6"/>
  <c r="X125" i="6" s="1"/>
  <c r="X47" i="6"/>
  <c r="X95" i="6"/>
  <c r="H172" i="6"/>
  <c r="H166" i="6"/>
  <c r="E94" i="28"/>
  <c r="E64" i="28"/>
  <c r="E124" i="28" s="1"/>
  <c r="U34" i="28"/>
  <c r="E159" i="28"/>
  <c r="E46" i="28"/>
  <c r="AD22" i="28"/>
  <c r="L37" i="28"/>
  <c r="L45" i="28"/>
  <c r="AB33" i="28"/>
  <c r="L93" i="28"/>
  <c r="L63" i="28"/>
  <c r="L123" i="28" s="1"/>
  <c r="L158" i="28"/>
  <c r="K171" i="6"/>
  <c r="K165" i="6"/>
  <c r="C175" i="6"/>
  <c r="C169" i="6"/>
  <c r="H26" i="28"/>
  <c r="H27" i="28" s="1"/>
  <c r="X22" i="28"/>
  <c r="AB23" i="28"/>
  <c r="C158" i="28"/>
  <c r="C45" i="28"/>
  <c r="C93" i="28"/>
  <c r="S33" i="28"/>
  <c r="C63" i="28"/>
  <c r="O33" i="28"/>
  <c r="K105" i="6"/>
  <c r="K75" i="6"/>
  <c r="K135" i="6" s="1"/>
  <c r="C168" i="6"/>
  <c r="C174" i="6"/>
  <c r="AC21" i="28"/>
  <c r="M26" i="28"/>
  <c r="M27" i="28" s="1"/>
  <c r="AC94" i="6"/>
  <c r="AC46" i="6"/>
  <c r="AC64" i="6"/>
  <c r="AC124" i="6" s="1"/>
  <c r="H107" i="6"/>
  <c r="H77" i="6"/>
  <c r="H137" i="6" s="1"/>
  <c r="K62" i="28"/>
  <c r="K157" i="28"/>
  <c r="K37" i="28"/>
  <c r="K92" i="28"/>
  <c r="AA32" i="28"/>
  <c r="K44" i="28"/>
  <c r="S24" i="28"/>
  <c r="C153" i="28"/>
  <c r="C138" i="28"/>
  <c r="C108" i="28"/>
  <c r="O24" i="28"/>
  <c r="AC22" i="28"/>
  <c r="E106" i="6"/>
  <c r="E76" i="6"/>
  <c r="E136" i="6" s="1"/>
  <c r="I153" i="28"/>
  <c r="Y24" i="28"/>
  <c r="I108" i="28"/>
  <c r="I138" i="28"/>
  <c r="C37" i="28"/>
  <c r="C44" i="28"/>
  <c r="C62" i="28"/>
  <c r="O32" i="28"/>
  <c r="C92" i="28"/>
  <c r="C157" i="28"/>
  <c r="S32" i="28"/>
  <c r="O26" i="6"/>
  <c r="G105" i="6"/>
  <c r="G75" i="6"/>
  <c r="G135" i="6" s="1"/>
  <c r="AD92" i="6"/>
  <c r="AD62" i="6"/>
  <c r="AD44" i="6"/>
  <c r="AD37" i="6"/>
  <c r="AD46" i="6"/>
  <c r="AD64" i="6"/>
  <c r="AD124" i="6" s="1"/>
  <c r="AA22" i="28"/>
  <c r="S23" i="28"/>
  <c r="O23" i="28"/>
  <c r="J106" i="6"/>
  <c r="J76" i="6"/>
  <c r="J136" i="6" s="1"/>
  <c r="D160" i="28"/>
  <c r="T35" i="28"/>
  <c r="D47" i="28"/>
  <c r="D65" i="28"/>
  <c r="D125" i="28" s="1"/>
  <c r="D95" i="28"/>
  <c r="N97" i="6"/>
  <c r="M122" i="6"/>
  <c r="M67" i="6"/>
  <c r="M127" i="6" s="1"/>
  <c r="D173" i="6"/>
  <c r="D167" i="6"/>
  <c r="K159" i="28"/>
  <c r="K94" i="28"/>
  <c r="K64" i="28"/>
  <c r="K124" i="28" s="1"/>
  <c r="K46" i="28"/>
  <c r="AA34" i="28"/>
  <c r="J166" i="6"/>
  <c r="J172" i="6"/>
  <c r="K174" i="6"/>
  <c r="K168" i="6"/>
  <c r="Z138" i="6"/>
  <c r="Z108" i="6"/>
  <c r="Z32" i="28"/>
  <c r="J157" i="28"/>
  <c r="J92" i="28"/>
  <c r="J44" i="28"/>
  <c r="J62" i="28"/>
  <c r="J37" i="28"/>
  <c r="G157" i="28"/>
  <c r="G92" i="28"/>
  <c r="G37" i="28"/>
  <c r="W32" i="28"/>
  <c r="G44" i="28"/>
  <c r="G62" i="28"/>
  <c r="M107" i="6"/>
  <c r="M77" i="6"/>
  <c r="V44" i="6"/>
  <c r="V62" i="6"/>
  <c r="V92" i="6"/>
  <c r="V37" i="6"/>
  <c r="L160" i="28"/>
  <c r="L95" i="28"/>
  <c r="L65" i="28"/>
  <c r="L125" i="28" s="1"/>
  <c r="AB35" i="28"/>
  <c r="L47" i="28"/>
  <c r="D97" i="6"/>
  <c r="D55" i="6"/>
  <c r="D115" i="6" s="1"/>
  <c r="J168" i="6"/>
  <c r="J174" i="6"/>
  <c r="AA23" i="28"/>
  <c r="U22" i="28"/>
  <c r="Y64" i="6"/>
  <c r="Y124" i="6" s="1"/>
  <c r="Y46" i="6"/>
  <c r="Y94" i="6"/>
  <c r="H173" i="6"/>
  <c r="H167" i="6"/>
  <c r="T24" i="28"/>
  <c r="D108" i="28"/>
  <c r="D138" i="28"/>
  <c r="D153" i="28"/>
  <c r="H122" i="6"/>
  <c r="H67" i="6"/>
  <c r="H127" i="6" s="1"/>
  <c r="E165" i="6"/>
  <c r="E171" i="6"/>
  <c r="G65" i="28"/>
  <c r="G125" i="28" s="1"/>
  <c r="G95" i="28"/>
  <c r="G47" i="28"/>
  <c r="W35" i="28"/>
  <c r="G160" i="28"/>
  <c r="H97" i="6"/>
  <c r="AD94" i="6"/>
  <c r="I174" i="6"/>
  <c r="I168" i="6"/>
  <c r="F174" i="6"/>
  <c r="F168" i="6"/>
  <c r="Y21" i="28"/>
  <c r="I26" i="28"/>
  <c r="I27" i="28" s="1"/>
  <c r="T22" i="28"/>
  <c r="J167" i="6"/>
  <c r="J173" i="6"/>
  <c r="K107" i="6"/>
  <c r="K77" i="6"/>
  <c r="K137" i="6" s="1"/>
  <c r="J97" i="6"/>
  <c r="J55" i="6"/>
  <c r="J115" i="6" s="1"/>
  <c r="G171" i="6"/>
  <c r="G165" i="6"/>
  <c r="J77" i="6"/>
  <c r="J137" i="6" s="1"/>
  <c r="J107" i="6"/>
  <c r="G107" i="6"/>
  <c r="G77" i="6"/>
  <c r="G137" i="6" s="1"/>
  <c r="E26" i="28"/>
  <c r="E27" i="28" s="1"/>
  <c r="U21" i="28"/>
  <c r="Y62" i="6"/>
  <c r="Y37" i="6"/>
  <c r="Y55" i="6" s="1"/>
  <c r="Y44" i="6"/>
  <c r="Y92" i="6"/>
  <c r="AE34" i="6"/>
  <c r="S64" i="6"/>
  <c r="S94" i="6"/>
  <c r="S46" i="6"/>
  <c r="Y26" i="6"/>
  <c r="I169" i="6"/>
  <c r="I175" i="6"/>
  <c r="E105" i="6"/>
  <c r="E75" i="6"/>
  <c r="E135" i="6" s="1"/>
  <c r="F94" i="28"/>
  <c r="V23" i="28"/>
  <c r="I105" i="6"/>
  <c r="I75" i="6"/>
  <c r="I135" i="6" s="1"/>
  <c r="I122" i="6"/>
  <c r="I67" i="6"/>
  <c r="I127" i="6" s="1"/>
  <c r="F160" i="28"/>
  <c r="F65" i="28"/>
  <c r="F125" i="28" s="1"/>
  <c r="F47" i="28"/>
  <c r="V35" i="28"/>
  <c r="F95" i="28"/>
  <c r="C106" i="6"/>
  <c r="C76" i="6"/>
  <c r="O46" i="6"/>
  <c r="O106" i="6" s="1"/>
  <c r="W21" i="28"/>
  <c r="G26" i="28"/>
  <c r="G27" i="28" s="1"/>
  <c r="W63" i="6"/>
  <c r="W123" i="6" s="1"/>
  <c r="W45" i="6"/>
  <c r="AB22" i="28"/>
  <c r="N76" i="6"/>
  <c r="N106" i="6"/>
  <c r="M62" i="28"/>
  <c r="M37" i="28"/>
  <c r="M44" i="28"/>
  <c r="AC32" i="28"/>
  <c r="M92" i="28"/>
  <c r="AB37" i="6"/>
  <c r="AB44" i="6"/>
  <c r="AB62" i="6"/>
  <c r="AB92" i="6"/>
  <c r="Y45" i="6"/>
  <c r="Y63" i="6"/>
  <c r="Y123" i="6" s="1"/>
  <c r="T46" i="6"/>
  <c r="T94" i="6"/>
  <c r="T64" i="6"/>
  <c r="T124" i="6" s="1"/>
  <c r="M95" i="28"/>
  <c r="AC24" i="28"/>
  <c r="M108" i="28"/>
  <c r="Y93" i="6"/>
  <c r="N47" i="28"/>
  <c r="AD35" i="28"/>
  <c r="N65" i="28"/>
  <c r="N125" i="28" s="1"/>
  <c r="N95" i="28"/>
  <c r="AC95" i="6"/>
  <c r="AC47" i="6"/>
  <c r="AC65" i="6"/>
  <c r="AC125" i="6" s="1"/>
  <c r="F173" i="6"/>
  <c r="F167" i="6"/>
  <c r="AD24" i="28"/>
  <c r="N108" i="28"/>
  <c r="H92" i="28"/>
  <c r="X32" i="28"/>
  <c r="H157" i="28"/>
  <c r="H62" i="28"/>
  <c r="H44" i="28"/>
  <c r="H37" i="28"/>
  <c r="E55" i="6"/>
  <c r="E115" i="6" s="1"/>
  <c r="E97" i="6"/>
  <c r="G168" i="6"/>
  <c r="G174" i="6"/>
  <c r="G167" i="6"/>
  <c r="G173" i="6"/>
  <c r="Z21" i="28"/>
  <c r="I37" i="28"/>
  <c r="I157" i="28"/>
  <c r="Y32" i="28"/>
  <c r="I62" i="28"/>
  <c r="I44" i="28"/>
  <c r="I92" i="28"/>
  <c r="G175" i="6"/>
  <c r="G169" i="6"/>
  <c r="E168" i="6"/>
  <c r="E174" i="6"/>
  <c r="F45" i="28"/>
  <c r="V33" i="28"/>
  <c r="F63" i="28"/>
  <c r="F123" i="28" s="1"/>
  <c r="F93" i="28"/>
  <c r="F158" i="28"/>
  <c r="S26" i="6"/>
  <c r="AE21" i="6"/>
  <c r="Y95" i="6"/>
  <c r="Y47" i="6"/>
  <c r="Y65" i="6"/>
  <c r="Y125" i="6" s="1"/>
  <c r="I165" i="6"/>
  <c r="I171" i="6"/>
  <c r="F77" i="6"/>
  <c r="F137" i="6" s="1"/>
  <c r="F107" i="6"/>
  <c r="W23" i="28"/>
  <c r="C173" i="6"/>
  <c r="C167" i="6"/>
  <c r="C171" i="6"/>
  <c r="C165" i="6"/>
  <c r="V21" i="28"/>
  <c r="F26" i="28"/>
  <c r="F27" i="28" s="1"/>
  <c r="W33" i="28"/>
  <c r="G63" i="28"/>
  <c r="G123" i="28" s="1"/>
  <c r="G93" i="28"/>
  <c r="G158" i="28"/>
  <c r="G45" i="28"/>
  <c r="N44" i="28"/>
  <c r="N62" i="28"/>
  <c r="N92" i="28"/>
  <c r="AD32" i="28"/>
  <c r="N37" i="28"/>
  <c r="V22" i="28"/>
  <c r="N63" i="28"/>
  <c r="N123" i="28" s="1"/>
  <c r="AD33" i="28"/>
  <c r="N93" i="28"/>
  <c r="N45" i="28"/>
  <c r="Z23" i="28"/>
  <c r="Z94" i="6"/>
  <c r="Z64" i="6"/>
  <c r="Z124" i="6" s="1"/>
  <c r="Z46" i="6"/>
  <c r="D168" i="6"/>
  <c r="D174" i="6"/>
  <c r="AB45" i="6"/>
  <c r="AB63" i="6"/>
  <c r="AB123" i="6" s="1"/>
  <c r="AB93" i="6"/>
  <c r="AD21" i="28"/>
  <c r="N26" i="28"/>
  <c r="N27" i="28" s="1"/>
  <c r="M55" i="6"/>
  <c r="M115" i="6" s="1"/>
  <c r="M97" i="6"/>
  <c r="C166" i="6"/>
  <c r="C172" i="6"/>
  <c r="K173" i="6"/>
  <c r="K167" i="6"/>
  <c r="L175" i="6"/>
  <c r="L169" i="6"/>
  <c r="O47" i="6"/>
  <c r="O107" i="6" s="1"/>
  <c r="C107" i="6"/>
  <c r="C77" i="6"/>
  <c r="J105" i="6"/>
  <c r="J75" i="6"/>
  <c r="J135" i="6" s="1"/>
  <c r="J175" i="6"/>
  <c r="J169" i="6"/>
  <c r="J122" i="6"/>
  <c r="J67" i="6"/>
  <c r="J127" i="6" s="1"/>
  <c r="AD47" i="6"/>
  <c r="AD65" i="6"/>
  <c r="AD125" i="6" s="1"/>
  <c r="AD95" i="6"/>
  <c r="G122" i="6"/>
  <c r="G67" i="6"/>
  <c r="G127" i="6" s="1"/>
  <c r="U108" i="6"/>
  <c r="U138" i="6"/>
  <c r="F97" i="6"/>
  <c r="F55" i="6"/>
  <c r="F115" i="6" s="1"/>
  <c r="L174" i="6"/>
  <c r="L168" i="6"/>
  <c r="F106" i="6"/>
  <c r="F76" i="6"/>
  <c r="F136" i="6" s="1"/>
  <c r="D104" i="6"/>
  <c r="D74" i="6"/>
  <c r="Y34" i="28"/>
  <c r="I159" i="28"/>
  <c r="I46" i="28"/>
  <c r="I94" i="28"/>
  <c r="I64" i="28"/>
  <c r="I124" i="28" s="1"/>
  <c r="H76" i="6"/>
  <c r="H136" i="6" s="1"/>
  <c r="H106" i="6"/>
  <c r="H105" i="6"/>
  <c r="H75" i="6"/>
  <c r="H135" i="6" s="1"/>
  <c r="X26" i="6"/>
  <c r="AD23" i="28"/>
  <c r="G55" i="28" l="1"/>
  <c r="G115" i="28" s="1"/>
  <c r="T97" i="6"/>
  <c r="AA22" i="34"/>
  <c r="Y23" i="34"/>
  <c r="U22" i="34"/>
  <c r="X24" i="34"/>
  <c r="W22" i="34"/>
  <c r="Y24" i="34"/>
  <c r="T23" i="34"/>
  <c r="Z24" i="34"/>
  <c r="AC23" i="34"/>
  <c r="AC24" i="34"/>
  <c r="U24" i="34"/>
  <c r="X22" i="34"/>
  <c r="V24" i="34"/>
  <c r="AB23" i="34"/>
  <c r="V22" i="34"/>
  <c r="V23" i="34"/>
  <c r="S22" i="34"/>
  <c r="X23" i="34"/>
  <c r="S23" i="34"/>
  <c r="S24" i="34"/>
  <c r="T22" i="34"/>
  <c r="AA24" i="34"/>
  <c r="AA23" i="34"/>
  <c r="AC22" i="34"/>
  <c r="Y22" i="34"/>
  <c r="Z22" i="34"/>
  <c r="W23" i="34"/>
  <c r="W24" i="34"/>
  <c r="AB22" i="34"/>
  <c r="T24" i="34"/>
  <c r="AB24" i="34"/>
  <c r="U23" i="34"/>
  <c r="Z23" i="34"/>
  <c r="G97" i="28"/>
  <c r="V97" i="6"/>
  <c r="W94" i="28"/>
  <c r="O95" i="28"/>
  <c r="AE92" i="6"/>
  <c r="AB26" i="28"/>
  <c r="Y93" i="28"/>
  <c r="Y115" i="6"/>
  <c r="AE94" i="6"/>
  <c r="U97" i="6"/>
  <c r="O93" i="28"/>
  <c r="AD26" i="28"/>
  <c r="AE93" i="6"/>
  <c r="AC34" i="34"/>
  <c r="N45" i="34"/>
  <c r="N67" i="34" s="1"/>
  <c r="N56" i="34"/>
  <c r="I67" i="28"/>
  <c r="I127" i="28" s="1"/>
  <c r="I122" i="28"/>
  <c r="H122" i="28"/>
  <c r="H67" i="28"/>
  <c r="H127" i="28" s="1"/>
  <c r="AD95" i="28"/>
  <c r="AD65" i="28"/>
  <c r="AD125" i="28" s="1"/>
  <c r="AD47" i="28"/>
  <c r="O76" i="6"/>
  <c r="O136" i="6" s="1"/>
  <c r="C136" i="6"/>
  <c r="G122" i="28"/>
  <c r="G67" i="28"/>
  <c r="G127" i="28" s="1"/>
  <c r="U46" i="28"/>
  <c r="U64" i="28"/>
  <c r="U124" i="28" s="1"/>
  <c r="D104" i="28"/>
  <c r="D74" i="28"/>
  <c r="T93" i="28"/>
  <c r="T45" i="28"/>
  <c r="T63" i="28"/>
  <c r="T123" i="28" s="1"/>
  <c r="Z63" i="28"/>
  <c r="Z123" i="28" s="1"/>
  <c r="Z45" i="28"/>
  <c r="F55" i="34"/>
  <c r="F44" i="34"/>
  <c r="F66" i="34" s="1"/>
  <c r="U33" i="34"/>
  <c r="F38" i="34"/>
  <c r="W33" i="34"/>
  <c r="H44" i="34"/>
  <c r="H66" i="34" s="1"/>
  <c r="H55" i="34"/>
  <c r="H38" i="34"/>
  <c r="X21" i="34"/>
  <c r="J122" i="28"/>
  <c r="J67" i="28"/>
  <c r="J127" i="28" s="1"/>
  <c r="AD55" i="6"/>
  <c r="AD115" i="6" s="1"/>
  <c r="AD97" i="6"/>
  <c r="D55" i="34"/>
  <c r="D38" i="34"/>
  <c r="S33" i="34"/>
  <c r="D44" i="34"/>
  <c r="D66" i="34" s="1"/>
  <c r="N46" i="34"/>
  <c r="N68" i="34" s="1"/>
  <c r="AC35" i="34"/>
  <c r="N57" i="34"/>
  <c r="S26" i="28"/>
  <c r="Z93" i="28"/>
  <c r="W108" i="28"/>
  <c r="W138" i="28"/>
  <c r="V95" i="28"/>
  <c r="V138" i="28"/>
  <c r="V108" i="28"/>
  <c r="AC74" i="6"/>
  <c r="AC104" i="6"/>
  <c r="V64" i="28"/>
  <c r="V124" i="28" s="1"/>
  <c r="V46" i="28"/>
  <c r="V94" i="28"/>
  <c r="O46" i="28"/>
  <c r="O106" i="28" s="1"/>
  <c r="C106" i="28"/>
  <c r="C76" i="28"/>
  <c r="W75" i="6"/>
  <c r="W135" i="6" s="1"/>
  <c r="W105" i="6"/>
  <c r="Y106" i="6"/>
  <c r="Y76" i="6"/>
  <c r="Y136" i="6" s="1"/>
  <c r="J104" i="28"/>
  <c r="J74" i="28"/>
  <c r="AD104" i="6"/>
  <c r="AD74" i="6"/>
  <c r="C44" i="34"/>
  <c r="C55" i="34"/>
  <c r="R33" i="34"/>
  <c r="C38" i="34"/>
  <c r="O33" i="34"/>
  <c r="Y138" i="28"/>
  <c r="Y108" i="28"/>
  <c r="K55" i="28"/>
  <c r="K115" i="28" s="1"/>
  <c r="K97" i="28"/>
  <c r="AC76" i="6"/>
  <c r="AC136" i="6" s="1"/>
  <c r="AC106" i="6"/>
  <c r="C172" i="28"/>
  <c r="C166" i="28"/>
  <c r="L55" i="28"/>
  <c r="L115" i="28" s="1"/>
  <c r="L97" i="28"/>
  <c r="C125" i="28"/>
  <c r="O65" i="28"/>
  <c r="O125" i="28" s="1"/>
  <c r="E165" i="28"/>
  <c r="E171" i="28"/>
  <c r="M106" i="28"/>
  <c r="M76" i="28"/>
  <c r="D55" i="28"/>
  <c r="D115" i="28" s="1"/>
  <c r="D97" i="28"/>
  <c r="R22" i="34"/>
  <c r="L167" i="28"/>
  <c r="L173" i="28"/>
  <c r="AA47" i="28"/>
  <c r="AA95" i="28"/>
  <c r="AA65" i="28"/>
  <c r="AA125" i="28" s="1"/>
  <c r="G175" i="28"/>
  <c r="G169" i="28"/>
  <c r="O55" i="6"/>
  <c r="O115" i="6" s="1"/>
  <c r="C115" i="6"/>
  <c r="E134" i="6"/>
  <c r="E85" i="6"/>
  <c r="E145" i="6" s="1"/>
  <c r="T74" i="6"/>
  <c r="T104" i="6"/>
  <c r="T55" i="6"/>
  <c r="T115" i="6" s="1"/>
  <c r="AA21" i="34"/>
  <c r="F169" i="28"/>
  <c r="F175" i="28"/>
  <c r="AE95" i="6"/>
  <c r="K105" i="28"/>
  <c r="K75" i="28"/>
  <c r="K135" i="28" s="1"/>
  <c r="X34" i="34"/>
  <c r="I45" i="34"/>
  <c r="I67" i="34" s="1"/>
  <c r="I56" i="34"/>
  <c r="U94" i="28"/>
  <c r="AA97" i="6"/>
  <c r="AA55" i="6"/>
  <c r="AA115" i="6" s="1"/>
  <c r="G85" i="6"/>
  <c r="G145" i="6" s="1"/>
  <c r="G134" i="6"/>
  <c r="J166" i="28"/>
  <c r="J172" i="28"/>
  <c r="AC26" i="28"/>
  <c r="C46" i="34"/>
  <c r="R35" i="34"/>
  <c r="C57" i="34"/>
  <c r="O35" i="34"/>
  <c r="E77" i="28"/>
  <c r="E137" i="28" s="1"/>
  <c r="E107" i="28"/>
  <c r="H172" i="28"/>
  <c r="H166" i="28"/>
  <c r="U104" i="6"/>
  <c r="U55" i="6"/>
  <c r="U115" i="6" s="1"/>
  <c r="U74" i="6"/>
  <c r="Z107" i="6"/>
  <c r="Z77" i="6"/>
  <c r="Z137" i="6" s="1"/>
  <c r="F55" i="28"/>
  <c r="F115" i="28" s="1"/>
  <c r="F97" i="28"/>
  <c r="Z21" i="34"/>
  <c r="J173" i="28"/>
  <c r="J167" i="28"/>
  <c r="V35" i="34"/>
  <c r="G46" i="34"/>
  <c r="G68" i="34" s="1"/>
  <c r="G57" i="34"/>
  <c r="L175" i="28"/>
  <c r="L169" i="28"/>
  <c r="AA138" i="28"/>
  <c r="AA108" i="28"/>
  <c r="I106" i="28"/>
  <c r="I76" i="28"/>
  <c r="I136" i="28" s="1"/>
  <c r="N97" i="28"/>
  <c r="N55" i="28"/>
  <c r="N115" i="28" s="1"/>
  <c r="G166" i="28"/>
  <c r="G172" i="28"/>
  <c r="F172" i="28"/>
  <c r="F166" i="28"/>
  <c r="I55" i="28"/>
  <c r="I115" i="28" s="1"/>
  <c r="I97" i="28"/>
  <c r="X44" i="28"/>
  <c r="X92" i="28"/>
  <c r="X37" i="28"/>
  <c r="X62" i="28"/>
  <c r="AC107" i="6"/>
  <c r="AC77" i="6"/>
  <c r="AC137" i="6" s="1"/>
  <c r="Y75" i="6"/>
  <c r="Y135" i="6" s="1"/>
  <c r="Y105" i="6"/>
  <c r="M104" i="28"/>
  <c r="M74" i="28"/>
  <c r="M85" i="28" s="1"/>
  <c r="V47" i="28"/>
  <c r="V65" i="28"/>
  <c r="V125" i="28" s="1"/>
  <c r="Y97" i="6"/>
  <c r="Y67" i="6"/>
  <c r="Y127" i="6" s="1"/>
  <c r="Y122" i="6"/>
  <c r="G77" i="28"/>
  <c r="G137" i="28" s="1"/>
  <c r="G107" i="28"/>
  <c r="W44" i="28"/>
  <c r="W62" i="28"/>
  <c r="W92" i="28"/>
  <c r="W37" i="28"/>
  <c r="S36" i="34"/>
  <c r="D47" i="34"/>
  <c r="D69" i="34" s="1"/>
  <c r="D58" i="34"/>
  <c r="R23" i="34"/>
  <c r="AD67" i="6"/>
  <c r="AD127" i="6" s="1"/>
  <c r="AD122" i="6"/>
  <c r="K165" i="28"/>
  <c r="K171" i="28"/>
  <c r="E55" i="28"/>
  <c r="E115" i="28" s="1"/>
  <c r="E97" i="28"/>
  <c r="W35" i="34"/>
  <c r="H57" i="34"/>
  <c r="H46" i="34"/>
  <c r="H68" i="34" s="1"/>
  <c r="H47" i="34"/>
  <c r="H69" i="34" s="1"/>
  <c r="W36" i="34"/>
  <c r="H58" i="34"/>
  <c r="D122" i="28"/>
  <c r="D67" i="28"/>
  <c r="D127" i="28" s="1"/>
  <c r="M47" i="34"/>
  <c r="M69" i="34" s="1"/>
  <c r="AB36" i="34"/>
  <c r="M58" i="34"/>
  <c r="AA107" i="6"/>
  <c r="AA77" i="6"/>
  <c r="AA137" i="6" s="1"/>
  <c r="AA75" i="6"/>
  <c r="AA135" i="6" s="1"/>
  <c r="AA105" i="6"/>
  <c r="O75" i="6"/>
  <c r="O135" i="6" s="1"/>
  <c r="C135" i="6"/>
  <c r="N76" i="28"/>
  <c r="N106" i="28"/>
  <c r="S34" i="34"/>
  <c r="D45" i="34"/>
  <c r="D67" i="34" s="1"/>
  <c r="D56" i="34"/>
  <c r="C127" i="6"/>
  <c r="O67" i="6"/>
  <c r="O127" i="6" s="1"/>
  <c r="O26" i="28"/>
  <c r="S97" i="6"/>
  <c r="O97" i="6"/>
  <c r="T122" i="6"/>
  <c r="T67" i="6"/>
  <c r="T127" i="6" s="1"/>
  <c r="AA63" i="28"/>
  <c r="AA123" i="28" s="1"/>
  <c r="AA45" i="28"/>
  <c r="AA93" i="28"/>
  <c r="Y63" i="28"/>
  <c r="Y123" i="28" s="1"/>
  <c r="Y45" i="28"/>
  <c r="AE62" i="6"/>
  <c r="AE122" i="6" s="1"/>
  <c r="AC67" i="6"/>
  <c r="AC127" i="6" s="1"/>
  <c r="AC122" i="6"/>
  <c r="V77" i="6"/>
  <c r="V137" i="6" s="1"/>
  <c r="V107" i="6"/>
  <c r="AA122" i="6"/>
  <c r="AA67" i="6"/>
  <c r="AA127" i="6" s="1"/>
  <c r="F46" i="34"/>
  <c r="F68" i="34" s="1"/>
  <c r="U35" i="34"/>
  <c r="F57" i="34"/>
  <c r="J75" i="28"/>
  <c r="J135" i="28" s="1"/>
  <c r="J105" i="28"/>
  <c r="S75" i="6"/>
  <c r="S105" i="6"/>
  <c r="AE45" i="6"/>
  <c r="AE105" i="6" s="1"/>
  <c r="C167" i="28"/>
  <c r="C173" i="28"/>
  <c r="I174" i="28"/>
  <c r="I168" i="28"/>
  <c r="O34" i="34"/>
  <c r="H56" i="34"/>
  <c r="W34" i="34"/>
  <c r="H45" i="34"/>
  <c r="H67" i="34" s="1"/>
  <c r="AA26" i="28"/>
  <c r="J46" i="34"/>
  <c r="J68" i="34" s="1"/>
  <c r="Y35" i="34"/>
  <c r="J57" i="34"/>
  <c r="G106" i="28"/>
  <c r="G76" i="28"/>
  <c r="G136" i="28" s="1"/>
  <c r="AB138" i="28"/>
  <c r="AB108" i="28"/>
  <c r="AC21" i="34"/>
  <c r="T21" i="34"/>
  <c r="AE21" i="28"/>
  <c r="Y26" i="28"/>
  <c r="AD106" i="6"/>
  <c r="AD76" i="6"/>
  <c r="AD136" i="6" s="1"/>
  <c r="H168" i="28"/>
  <c r="H174" i="28"/>
  <c r="U77" i="6"/>
  <c r="U137" i="6" s="1"/>
  <c r="U107" i="6"/>
  <c r="AC97" i="6"/>
  <c r="AC55" i="6"/>
  <c r="AC115" i="6" s="1"/>
  <c r="T46" i="28"/>
  <c r="T64" i="28"/>
  <c r="T124" i="28" s="1"/>
  <c r="T94" i="28"/>
  <c r="G105" i="28"/>
  <c r="G75" i="28"/>
  <c r="G135" i="28" s="1"/>
  <c r="T106" i="6"/>
  <c r="T76" i="6"/>
  <c r="T136" i="6" s="1"/>
  <c r="L174" i="28"/>
  <c r="L168" i="28"/>
  <c r="C171" i="28"/>
  <c r="C165" i="28"/>
  <c r="O45" i="28"/>
  <c r="O105" i="28" s="1"/>
  <c r="C105" i="28"/>
  <c r="C75" i="28"/>
  <c r="L105" i="28"/>
  <c r="L75" i="28"/>
  <c r="L135" i="28" s="1"/>
  <c r="D75" i="28"/>
  <c r="D135" i="28" s="1"/>
  <c r="D105" i="28"/>
  <c r="AE44" i="6"/>
  <c r="AE104" i="6" s="1"/>
  <c r="S55" i="6"/>
  <c r="S74" i="6"/>
  <c r="S104" i="6"/>
  <c r="I166" i="28"/>
  <c r="I172" i="28"/>
  <c r="U67" i="6"/>
  <c r="U127" i="6" s="1"/>
  <c r="U122" i="6"/>
  <c r="F165" i="28"/>
  <c r="F171" i="28"/>
  <c r="V34" i="34"/>
  <c r="G45" i="34"/>
  <c r="G67" i="34" s="1"/>
  <c r="G56" i="34"/>
  <c r="I171" i="28"/>
  <c r="I165" i="28"/>
  <c r="H165" i="28"/>
  <c r="H171" i="28"/>
  <c r="X94" i="28"/>
  <c r="X64" i="28"/>
  <c r="X124" i="28" s="1"/>
  <c r="X46" i="28"/>
  <c r="AD62" i="28"/>
  <c r="AD44" i="28"/>
  <c r="AD92" i="28"/>
  <c r="AD37" i="28"/>
  <c r="F47" i="34"/>
  <c r="F69" i="34" s="1"/>
  <c r="U36" i="34"/>
  <c r="F58" i="34"/>
  <c r="K46" i="34"/>
  <c r="K68" i="34" s="1"/>
  <c r="K57" i="34"/>
  <c r="Z35" i="34"/>
  <c r="AE23" i="28"/>
  <c r="I169" i="28"/>
  <c r="I175" i="28"/>
  <c r="W77" i="6"/>
  <c r="W137" i="6" s="1"/>
  <c r="W107" i="6"/>
  <c r="E122" i="28"/>
  <c r="E67" i="28"/>
  <c r="E127" i="28" s="1"/>
  <c r="J107" i="28"/>
  <c r="J77" i="28"/>
  <c r="J137" i="28" s="1"/>
  <c r="D171" i="28"/>
  <c r="D165" i="28"/>
  <c r="H169" i="28"/>
  <c r="H175" i="28"/>
  <c r="Z95" i="28"/>
  <c r="Z138" i="28"/>
  <c r="Z108" i="28"/>
  <c r="L85" i="6"/>
  <c r="L145" i="6" s="1"/>
  <c r="L134" i="6"/>
  <c r="AA76" i="6"/>
  <c r="AA136" i="6" s="1"/>
  <c r="AA106" i="6"/>
  <c r="K45" i="34"/>
  <c r="K67" i="34" s="1"/>
  <c r="Z34" i="34"/>
  <c r="K56" i="34"/>
  <c r="Y34" i="34"/>
  <c r="J45" i="34"/>
  <c r="J67" i="34" s="1"/>
  <c r="J56" i="34"/>
  <c r="S123" i="6"/>
  <c r="AE63" i="6"/>
  <c r="AE123" i="6" s="1"/>
  <c r="S46" i="28"/>
  <c r="S64" i="28"/>
  <c r="AE34" i="28"/>
  <c r="S94" i="28"/>
  <c r="F67" i="28"/>
  <c r="F127" i="28" s="1"/>
  <c r="F122" i="28"/>
  <c r="L74" i="28"/>
  <c r="L104" i="28"/>
  <c r="I57" i="34"/>
  <c r="X35" i="34"/>
  <c r="I46" i="34"/>
  <c r="I68" i="34" s="1"/>
  <c r="AD77" i="6"/>
  <c r="AD137" i="6" s="1"/>
  <c r="AD107" i="6"/>
  <c r="F56" i="34"/>
  <c r="F45" i="34"/>
  <c r="F67" i="34" s="1"/>
  <c r="U34" i="34"/>
  <c r="AB67" i="6"/>
  <c r="AB127" i="6" s="1"/>
  <c r="AB122" i="6"/>
  <c r="M122" i="28"/>
  <c r="M67" i="28"/>
  <c r="M127" i="28" s="1"/>
  <c r="W26" i="28"/>
  <c r="F107" i="28"/>
  <c r="F77" i="28"/>
  <c r="F137" i="28" s="1"/>
  <c r="AB65" i="28"/>
  <c r="AB125" i="28" s="1"/>
  <c r="AB95" i="28"/>
  <c r="AB47" i="28"/>
  <c r="V74" i="6"/>
  <c r="V55" i="6"/>
  <c r="V115" i="6" s="1"/>
  <c r="V104" i="6"/>
  <c r="Z62" i="28"/>
  <c r="Z37" i="28"/>
  <c r="Z44" i="28"/>
  <c r="Z92" i="28"/>
  <c r="AA46" i="28"/>
  <c r="AA94" i="28"/>
  <c r="AA64" i="28"/>
  <c r="AA124" i="28" s="1"/>
  <c r="D77" i="28"/>
  <c r="D137" i="28" s="1"/>
  <c r="D107" i="28"/>
  <c r="O62" i="28"/>
  <c r="O122" i="28" s="1"/>
  <c r="C122" i="28"/>
  <c r="C67" i="28"/>
  <c r="S108" i="28"/>
  <c r="S138" i="28"/>
  <c r="AE24" i="28"/>
  <c r="K122" i="28"/>
  <c r="K67" i="28"/>
  <c r="K127" i="28" s="1"/>
  <c r="C123" i="28"/>
  <c r="O63" i="28"/>
  <c r="O123" i="28" s="1"/>
  <c r="E76" i="28"/>
  <c r="E136" i="28" s="1"/>
  <c r="E106" i="28"/>
  <c r="R36" i="34"/>
  <c r="C58" i="34"/>
  <c r="C47" i="34"/>
  <c r="O36" i="34"/>
  <c r="E74" i="28"/>
  <c r="E104" i="28"/>
  <c r="H76" i="28"/>
  <c r="H136" i="28" s="1"/>
  <c r="H106" i="28"/>
  <c r="J174" i="28"/>
  <c r="J168" i="28"/>
  <c r="T37" i="28"/>
  <c r="T62" i="28"/>
  <c r="T44" i="28"/>
  <c r="T92" i="28"/>
  <c r="X95" i="28"/>
  <c r="X138" i="28"/>
  <c r="X108" i="28"/>
  <c r="U63" i="28"/>
  <c r="U123" i="28" s="1"/>
  <c r="U45" i="28"/>
  <c r="U93" i="28"/>
  <c r="L106" i="28"/>
  <c r="L76" i="28"/>
  <c r="L136" i="28" s="1"/>
  <c r="E175" i="28"/>
  <c r="E169" i="28"/>
  <c r="K58" i="34"/>
  <c r="Z36" i="34"/>
  <c r="K47" i="34"/>
  <c r="K69" i="34" s="1"/>
  <c r="M75" i="28"/>
  <c r="M105" i="28"/>
  <c r="AD75" i="6"/>
  <c r="AD135" i="6" s="1"/>
  <c r="AD105" i="6"/>
  <c r="AB107" i="6"/>
  <c r="AB77" i="6"/>
  <c r="AB137" i="6" s="1"/>
  <c r="F85" i="6"/>
  <c r="F145" i="6" s="1"/>
  <c r="F134" i="6"/>
  <c r="S77" i="6"/>
  <c r="S107" i="6"/>
  <c r="AE47" i="6"/>
  <c r="AE107" i="6" s="1"/>
  <c r="I134" i="6"/>
  <c r="I85" i="6"/>
  <c r="I145" i="6" s="1"/>
  <c r="AB76" i="6"/>
  <c r="AB136" i="6" s="1"/>
  <c r="AB106" i="6"/>
  <c r="F173" i="28"/>
  <c r="F167" i="28"/>
  <c r="J134" i="6"/>
  <c r="J85" i="6"/>
  <c r="J145" i="6" s="1"/>
  <c r="U75" i="6"/>
  <c r="U135" i="6" s="1"/>
  <c r="U105" i="6"/>
  <c r="W93" i="28"/>
  <c r="E47" i="34"/>
  <c r="E69" i="34" s="1"/>
  <c r="E58" i="34"/>
  <c r="T36" i="34"/>
  <c r="I47" i="34"/>
  <c r="I69" i="34" s="1"/>
  <c r="I58" i="34"/>
  <c r="X36" i="34"/>
  <c r="F104" i="28"/>
  <c r="F74" i="28"/>
  <c r="Z104" i="6"/>
  <c r="Z74" i="6"/>
  <c r="L55" i="34"/>
  <c r="AA33" i="34"/>
  <c r="L44" i="34"/>
  <c r="L66" i="34" s="1"/>
  <c r="L38" i="34"/>
  <c r="X26" i="28"/>
  <c r="K175" i="28"/>
  <c r="K169" i="28"/>
  <c r="L58" i="34"/>
  <c r="L47" i="34"/>
  <c r="L69" i="34" s="1"/>
  <c r="AA36" i="34"/>
  <c r="AA37" i="28"/>
  <c r="AA92" i="28"/>
  <c r="AA62" i="28"/>
  <c r="AA44" i="28"/>
  <c r="AB45" i="28"/>
  <c r="AB93" i="28"/>
  <c r="AB63" i="28"/>
  <c r="AB123" i="28" s="1"/>
  <c r="E55" i="34"/>
  <c r="E38" i="34"/>
  <c r="E44" i="34"/>
  <c r="E66" i="34" s="1"/>
  <c r="T33" i="34"/>
  <c r="AC94" i="28"/>
  <c r="AC46" i="28"/>
  <c r="AC64" i="28"/>
  <c r="AC124" i="28" s="1"/>
  <c r="K172" i="28"/>
  <c r="K166" i="28"/>
  <c r="AA104" i="6"/>
  <c r="AA74" i="6"/>
  <c r="S21" i="34"/>
  <c r="H75" i="28"/>
  <c r="H135" i="28" s="1"/>
  <c r="H105" i="28"/>
  <c r="Z97" i="6"/>
  <c r="Z55" i="6"/>
  <c r="Z115" i="6" s="1"/>
  <c r="Y37" i="28"/>
  <c r="Y55" i="28" s="1"/>
  <c r="Y44" i="28"/>
  <c r="Y62" i="28"/>
  <c r="Y92" i="28"/>
  <c r="N107" i="28"/>
  <c r="N77" i="28"/>
  <c r="Y104" i="6"/>
  <c r="Y74" i="6"/>
  <c r="V33" i="34"/>
  <c r="G55" i="34"/>
  <c r="G44" i="34"/>
  <c r="G66" i="34" s="1"/>
  <c r="K167" i="28"/>
  <c r="K173" i="28"/>
  <c r="O96" i="28"/>
  <c r="O108" i="28"/>
  <c r="O138" i="28"/>
  <c r="U92" i="28"/>
  <c r="U62" i="28"/>
  <c r="U44" i="28"/>
  <c r="U37" i="28"/>
  <c r="AE138" i="6"/>
  <c r="AE108" i="6"/>
  <c r="U108" i="28"/>
  <c r="U138" i="28"/>
  <c r="AC105" i="6"/>
  <c r="AC75" i="6"/>
  <c r="AC135" i="6" s="1"/>
  <c r="T26" i="28"/>
  <c r="G38" i="34"/>
  <c r="V36" i="34"/>
  <c r="G47" i="34"/>
  <c r="G69" i="34" s="1"/>
  <c r="G58" i="34"/>
  <c r="AB105" i="6"/>
  <c r="AB75" i="6"/>
  <c r="AB135" i="6" s="1"/>
  <c r="M55" i="28"/>
  <c r="M115" i="28" s="1"/>
  <c r="M97" i="28"/>
  <c r="V26" i="28"/>
  <c r="L77" i="28"/>
  <c r="L137" i="28" s="1"/>
  <c r="L107" i="28"/>
  <c r="V67" i="6"/>
  <c r="V127" i="6" s="1"/>
  <c r="V122" i="6"/>
  <c r="J171" i="28"/>
  <c r="J165" i="28"/>
  <c r="O92" i="28"/>
  <c r="C169" i="28"/>
  <c r="C175" i="28"/>
  <c r="C174" i="28"/>
  <c r="C168" i="28"/>
  <c r="M107" i="28"/>
  <c r="M77" i="28"/>
  <c r="E166" i="28"/>
  <c r="E172" i="28"/>
  <c r="AC93" i="28"/>
  <c r="AC45" i="28"/>
  <c r="AC63" i="28"/>
  <c r="AC123" i="28" s="1"/>
  <c r="I105" i="28"/>
  <c r="I75" i="28"/>
  <c r="I135" i="28" s="1"/>
  <c r="D76" i="28"/>
  <c r="D136" i="28" s="1"/>
  <c r="D106" i="28"/>
  <c r="T75" i="6"/>
  <c r="T135" i="6" s="1"/>
  <c r="T105" i="6"/>
  <c r="Y94" i="28"/>
  <c r="Y64" i="28"/>
  <c r="Y124" i="28" s="1"/>
  <c r="Y46" i="28"/>
  <c r="AD93" i="28"/>
  <c r="AD63" i="28"/>
  <c r="AD123" i="28" s="1"/>
  <c r="AD45" i="28"/>
  <c r="N122" i="28"/>
  <c r="N67" i="28"/>
  <c r="N127" i="28" s="1"/>
  <c r="W45" i="28"/>
  <c r="W63" i="28"/>
  <c r="W123" i="28" s="1"/>
  <c r="X33" i="34"/>
  <c r="I44" i="34"/>
  <c r="I66" i="34" s="1"/>
  <c r="I38" i="34"/>
  <c r="I55" i="34"/>
  <c r="Z26" i="28"/>
  <c r="H55" i="28"/>
  <c r="H115" i="28" s="1"/>
  <c r="H97" i="28"/>
  <c r="AD138" i="28"/>
  <c r="AD108" i="28"/>
  <c r="AB104" i="6"/>
  <c r="AB74" i="6"/>
  <c r="V21" i="34"/>
  <c r="S124" i="6"/>
  <c r="AE64" i="6"/>
  <c r="AE124" i="6" s="1"/>
  <c r="U26" i="28"/>
  <c r="T108" i="28"/>
  <c r="T138" i="28"/>
  <c r="G165" i="28"/>
  <c r="G171" i="28"/>
  <c r="K76" i="28"/>
  <c r="K136" i="28" s="1"/>
  <c r="K106" i="28"/>
  <c r="T47" i="28"/>
  <c r="T95" i="28"/>
  <c r="T65" i="28"/>
  <c r="T125" i="28" s="1"/>
  <c r="C104" i="28"/>
  <c r="C74" i="28"/>
  <c r="O44" i="28"/>
  <c r="O104" i="28" s="1"/>
  <c r="R24" i="34"/>
  <c r="AB21" i="34"/>
  <c r="C56" i="34"/>
  <c r="C45" i="34"/>
  <c r="R34" i="34"/>
  <c r="AE22" i="28"/>
  <c r="L56" i="34"/>
  <c r="AA34" i="34"/>
  <c r="L45" i="34"/>
  <c r="L67" i="34" s="1"/>
  <c r="E46" i="34"/>
  <c r="E68" i="34" s="1"/>
  <c r="T35" i="34"/>
  <c r="E57" i="34"/>
  <c r="X77" i="6"/>
  <c r="X137" i="6" s="1"/>
  <c r="X107" i="6"/>
  <c r="O47" i="28"/>
  <c r="O107" i="28" s="1"/>
  <c r="C77" i="28"/>
  <c r="C107" i="28"/>
  <c r="X105" i="6"/>
  <c r="X75" i="6"/>
  <c r="X135" i="6" s="1"/>
  <c r="AE37" i="6"/>
  <c r="X97" i="6"/>
  <c r="X55" i="6"/>
  <c r="X115" i="6" s="1"/>
  <c r="J47" i="34"/>
  <c r="J69" i="34" s="1"/>
  <c r="Y36" i="34"/>
  <c r="J58" i="34"/>
  <c r="AC47" i="28"/>
  <c r="AC65" i="28"/>
  <c r="AC125" i="28" s="1"/>
  <c r="AC95" i="28"/>
  <c r="J175" i="28"/>
  <c r="J169" i="28"/>
  <c r="Z105" i="6"/>
  <c r="Z75" i="6"/>
  <c r="Z135" i="6" s="1"/>
  <c r="L57" i="34"/>
  <c r="AA35" i="34"/>
  <c r="L46" i="34"/>
  <c r="L68" i="34" s="1"/>
  <c r="K77" i="28"/>
  <c r="K137" i="28" s="1"/>
  <c r="K107" i="28"/>
  <c r="M45" i="34"/>
  <c r="M67" i="34" s="1"/>
  <c r="M56" i="34"/>
  <c r="AB34" i="34"/>
  <c r="V76" i="6"/>
  <c r="V136" i="6" s="1"/>
  <c r="V106" i="6"/>
  <c r="T107" i="6"/>
  <c r="T77" i="6"/>
  <c r="T137" i="6" s="1"/>
  <c r="C85" i="6"/>
  <c r="O74" i="6"/>
  <c r="O134" i="6" s="1"/>
  <c r="C134" i="6"/>
  <c r="D167" i="28"/>
  <c r="D173" i="28"/>
  <c r="O94" i="28"/>
  <c r="E174" i="28"/>
  <c r="E168" i="28"/>
  <c r="Y65" i="28"/>
  <c r="Y125" i="28" s="1"/>
  <c r="Y47" i="28"/>
  <c r="Y95" i="28"/>
  <c r="Z122" i="6"/>
  <c r="Z67" i="6"/>
  <c r="Z127" i="6" s="1"/>
  <c r="L122" i="28"/>
  <c r="L67" i="28"/>
  <c r="L127" i="28" s="1"/>
  <c r="W21" i="34"/>
  <c r="K134" i="6"/>
  <c r="K85" i="6"/>
  <c r="K145" i="6" s="1"/>
  <c r="N74" i="28"/>
  <c r="N85" i="28" s="1"/>
  <c r="N104" i="28"/>
  <c r="F105" i="28"/>
  <c r="F75" i="28"/>
  <c r="F135" i="28" s="1"/>
  <c r="G168" i="28"/>
  <c r="G174" i="28"/>
  <c r="J55" i="28"/>
  <c r="J115" i="28" s="1"/>
  <c r="J97" i="28"/>
  <c r="S44" i="28"/>
  <c r="S92" i="28"/>
  <c r="S62" i="28"/>
  <c r="S37" i="28"/>
  <c r="AE32" i="28"/>
  <c r="X122" i="6"/>
  <c r="X67" i="6"/>
  <c r="X127" i="6" s="1"/>
  <c r="AD46" i="28"/>
  <c r="AD64" i="28"/>
  <c r="AD124" i="28" s="1"/>
  <c r="AD94" i="28"/>
  <c r="W122" i="6"/>
  <c r="W67" i="6"/>
  <c r="W127" i="6" s="1"/>
  <c r="U106" i="6"/>
  <c r="U76" i="6"/>
  <c r="U136" i="6" s="1"/>
  <c r="I107" i="28"/>
  <c r="I77" i="28"/>
  <c r="I137" i="28" s="1"/>
  <c r="L171" i="28"/>
  <c r="L165" i="28"/>
  <c r="U21" i="34"/>
  <c r="AC92" i="28"/>
  <c r="AC44" i="28"/>
  <c r="AC37" i="28"/>
  <c r="AC62" i="28"/>
  <c r="AE35" i="28"/>
  <c r="W95" i="28"/>
  <c r="W47" i="28"/>
  <c r="W65" i="28"/>
  <c r="W125" i="28" s="1"/>
  <c r="X104" i="6"/>
  <c r="X74" i="6"/>
  <c r="E75" i="28"/>
  <c r="E135" i="28" s="1"/>
  <c r="E105" i="28"/>
  <c r="AB64" i="28"/>
  <c r="AB124" i="28" s="1"/>
  <c r="AB94" i="28"/>
  <c r="AB46" i="28"/>
  <c r="W74" i="6"/>
  <c r="W104" i="6"/>
  <c r="U95" i="28"/>
  <c r="U65" i="28"/>
  <c r="U125" i="28" s="1"/>
  <c r="U47" i="28"/>
  <c r="AE26" i="6"/>
  <c r="M55" i="34"/>
  <c r="AB33" i="34"/>
  <c r="M38" i="34"/>
  <c r="M44" i="34"/>
  <c r="M66" i="34" s="1"/>
  <c r="D175" i="28"/>
  <c r="D169" i="28"/>
  <c r="G104" i="28"/>
  <c r="G74" i="28"/>
  <c r="X47" i="28"/>
  <c r="X65" i="28"/>
  <c r="X125" i="28" s="1"/>
  <c r="I173" i="28"/>
  <c r="I167" i="28"/>
  <c r="C137" i="6"/>
  <c r="O77" i="6"/>
  <c r="O137" i="6" s="1"/>
  <c r="N105" i="28"/>
  <c r="N75" i="28"/>
  <c r="AC108" i="28"/>
  <c r="AC138" i="28"/>
  <c r="AE46" i="6"/>
  <c r="AE106" i="6" s="1"/>
  <c r="S76" i="6"/>
  <c r="S106" i="6"/>
  <c r="K55" i="34"/>
  <c r="K38" i="34"/>
  <c r="Z33" i="34"/>
  <c r="K44" i="34"/>
  <c r="K66" i="34" s="1"/>
  <c r="L166" i="28"/>
  <c r="L172" i="28"/>
  <c r="H107" i="28"/>
  <c r="H77" i="28"/>
  <c r="H137" i="28" s="1"/>
  <c r="R21" i="34"/>
  <c r="S125" i="6"/>
  <c r="AE65" i="6"/>
  <c r="AE125" i="6" s="1"/>
  <c r="F106" i="28"/>
  <c r="F76" i="28"/>
  <c r="F136" i="28" s="1"/>
  <c r="J106" i="28"/>
  <c r="J76" i="28"/>
  <c r="J136" i="28" s="1"/>
  <c r="W64" i="28"/>
  <c r="W124" i="28" s="1"/>
  <c r="W46" i="28"/>
  <c r="D134" i="6"/>
  <c r="D85" i="6"/>
  <c r="D145" i="6" s="1"/>
  <c r="Z76" i="6"/>
  <c r="Z136" i="6" s="1"/>
  <c r="Z106" i="6"/>
  <c r="N44" i="34"/>
  <c r="N66" i="34" s="1"/>
  <c r="N55" i="34"/>
  <c r="N38" i="34"/>
  <c r="AC33" i="34"/>
  <c r="Y107" i="6"/>
  <c r="Y77" i="6"/>
  <c r="Y137" i="6" s="1"/>
  <c r="V45" i="28"/>
  <c r="V93" i="28"/>
  <c r="V63" i="28"/>
  <c r="V123" i="28" s="1"/>
  <c r="I104" i="28"/>
  <c r="I74" i="28"/>
  <c r="Y21" i="34"/>
  <c r="H104" i="28"/>
  <c r="H74" i="28"/>
  <c r="N47" i="34"/>
  <c r="N69" i="34" s="1"/>
  <c r="AC36" i="34"/>
  <c r="N58" i="34"/>
  <c r="AB55" i="6"/>
  <c r="AB115" i="6" s="1"/>
  <c r="AB97" i="6"/>
  <c r="F174" i="28"/>
  <c r="F168" i="28"/>
  <c r="Y33" i="34"/>
  <c r="J44" i="34"/>
  <c r="J66" i="34" s="1"/>
  <c r="J55" i="34"/>
  <c r="J38" i="34"/>
  <c r="D168" i="28"/>
  <c r="D174" i="28"/>
  <c r="C55" i="28"/>
  <c r="O37" i="28"/>
  <c r="C97" i="28"/>
  <c r="K104" i="28"/>
  <c r="K74" i="28"/>
  <c r="S93" i="28"/>
  <c r="S45" i="28"/>
  <c r="S63" i="28"/>
  <c r="AE33" i="28"/>
  <c r="E173" i="28"/>
  <c r="E167" i="28"/>
  <c r="S65" i="28"/>
  <c r="S95" i="28"/>
  <c r="S47" i="28"/>
  <c r="V75" i="6"/>
  <c r="V135" i="6" s="1"/>
  <c r="V105" i="6"/>
  <c r="H167" i="28"/>
  <c r="H173" i="28"/>
  <c r="M57" i="34"/>
  <c r="M46" i="34"/>
  <c r="M68" i="34" s="1"/>
  <c r="AB35" i="34"/>
  <c r="Z47" i="28"/>
  <c r="Z65" i="28"/>
  <c r="Z125" i="28" s="1"/>
  <c r="D166" i="28"/>
  <c r="D172" i="28"/>
  <c r="T34" i="34"/>
  <c r="E56" i="34"/>
  <c r="E45" i="34"/>
  <c r="E67" i="34" s="1"/>
  <c r="K168" i="28"/>
  <c r="K174" i="28"/>
  <c r="S67" i="6"/>
  <c r="S122" i="6"/>
  <c r="W106" i="6"/>
  <c r="W76" i="6"/>
  <c r="W136" i="6" s="1"/>
  <c r="W97" i="6"/>
  <c r="W55" i="6"/>
  <c r="W115" i="6" s="1"/>
  <c r="H134" i="6"/>
  <c r="H85" i="6"/>
  <c r="H145" i="6" s="1"/>
  <c r="D57" i="34"/>
  <c r="S35" i="34"/>
  <c r="D46" i="34"/>
  <c r="D68" i="34" s="1"/>
  <c r="O64" i="28"/>
  <c r="O124" i="28" s="1"/>
  <c r="C124" i="28"/>
  <c r="X63" i="28"/>
  <c r="X123" i="28" s="1"/>
  <c r="X45" i="28"/>
  <c r="X93" i="28"/>
  <c r="V62" i="28"/>
  <c r="V37" i="28"/>
  <c r="V44" i="28"/>
  <c r="V92" i="28"/>
  <c r="AB92" i="28"/>
  <c r="AB62" i="28"/>
  <c r="AB44" i="28"/>
  <c r="AB37" i="28"/>
  <c r="Z64" i="28"/>
  <c r="Z124" i="28" s="1"/>
  <c r="Z46" i="28"/>
  <c r="Z94" i="28"/>
  <c r="G173" i="28"/>
  <c r="G167" i="28"/>
  <c r="X106" i="6"/>
  <c r="X76" i="6"/>
  <c r="X136" i="6" s="1"/>
  <c r="N49" i="34" l="1"/>
  <c r="N71" i="34" s="1"/>
  <c r="F49" i="34"/>
  <c r="F71" i="34" s="1"/>
  <c r="G49" i="34"/>
  <c r="G71" i="34" s="1"/>
  <c r="I49" i="34"/>
  <c r="I71" i="34" s="1"/>
  <c r="U26" i="34"/>
  <c r="W26" i="34"/>
  <c r="AC26" i="34"/>
  <c r="V26" i="34"/>
  <c r="AD23" i="34"/>
  <c r="AA26" i="34"/>
  <c r="AD22" i="34"/>
  <c r="Y26" i="34"/>
  <c r="X26" i="34"/>
  <c r="AD24" i="34"/>
  <c r="S26" i="34"/>
  <c r="Z26" i="34"/>
  <c r="AB26" i="34"/>
  <c r="T26" i="34"/>
  <c r="AE95" i="28"/>
  <c r="V97" i="28"/>
  <c r="U97" i="28"/>
  <c r="G60" i="34"/>
  <c r="O55" i="34"/>
  <c r="Y115" i="28"/>
  <c r="AE94" i="28"/>
  <c r="F60" i="34"/>
  <c r="AD105" i="28"/>
  <c r="AD75" i="28"/>
  <c r="AD135" i="28" s="1"/>
  <c r="AA85" i="6"/>
  <c r="AA145" i="6" s="1"/>
  <c r="AA134" i="6"/>
  <c r="L60" i="34"/>
  <c r="L49" i="34"/>
  <c r="L71" i="34" s="1"/>
  <c r="R47" i="34"/>
  <c r="R58" i="34"/>
  <c r="AD36" i="34"/>
  <c r="AB122" i="28"/>
  <c r="AB67" i="28"/>
  <c r="AB127" i="28" s="1"/>
  <c r="V44" i="34"/>
  <c r="V55" i="34"/>
  <c r="V38" i="34"/>
  <c r="Z56" i="34"/>
  <c r="Z45" i="34"/>
  <c r="X106" i="28"/>
  <c r="X76" i="28"/>
  <c r="X136" i="28" s="1"/>
  <c r="W55" i="28"/>
  <c r="W115" i="28" s="1"/>
  <c r="W97" i="28"/>
  <c r="V76" i="28"/>
  <c r="V136" i="28" s="1"/>
  <c r="V106" i="28"/>
  <c r="H49" i="34"/>
  <c r="H71" i="34" s="1"/>
  <c r="H60" i="34"/>
  <c r="Y44" i="34"/>
  <c r="Y38" i="34"/>
  <c r="Y55" i="34"/>
  <c r="H134" i="28"/>
  <c r="H85" i="28"/>
  <c r="H145" i="28" s="1"/>
  <c r="V105" i="28"/>
  <c r="V75" i="28"/>
  <c r="V135" i="28" s="1"/>
  <c r="AE92" i="28"/>
  <c r="AE38" i="6"/>
  <c r="AF38" i="6" s="1"/>
  <c r="AE97" i="6"/>
  <c r="C67" i="34"/>
  <c r="O45" i="34"/>
  <c r="O67" i="34" s="1"/>
  <c r="Y85" i="6"/>
  <c r="Y145" i="6" s="1"/>
  <c r="Y134" i="6"/>
  <c r="AA58" i="34"/>
  <c r="AA47" i="34"/>
  <c r="AA44" i="34"/>
  <c r="AA55" i="34"/>
  <c r="AA38" i="34"/>
  <c r="C127" i="28"/>
  <c r="O67" i="28"/>
  <c r="O127" i="28" s="1"/>
  <c r="AE46" i="28"/>
  <c r="AE106" i="28" s="1"/>
  <c r="S106" i="28"/>
  <c r="S76" i="28"/>
  <c r="V45" i="34"/>
  <c r="V56" i="34"/>
  <c r="S85" i="6"/>
  <c r="S134" i="6"/>
  <c r="AE74" i="6"/>
  <c r="AE134" i="6" s="1"/>
  <c r="Y46" i="34"/>
  <c r="Y57" i="34"/>
  <c r="S56" i="34"/>
  <c r="S45" i="34"/>
  <c r="X122" i="28"/>
  <c r="X67" i="28"/>
  <c r="X127" i="28" s="1"/>
  <c r="O56" i="34"/>
  <c r="R44" i="34"/>
  <c r="R55" i="34"/>
  <c r="AD33" i="34"/>
  <c r="R38" i="34"/>
  <c r="T45" i="34"/>
  <c r="T56" i="34"/>
  <c r="M60" i="34"/>
  <c r="M49" i="34"/>
  <c r="M71" i="34" s="1"/>
  <c r="W134" i="6"/>
  <c r="W85" i="6"/>
  <c r="W145" i="6" s="1"/>
  <c r="S97" i="28"/>
  <c r="AE37" i="28"/>
  <c r="T46" i="34"/>
  <c r="T57" i="34"/>
  <c r="X55" i="34"/>
  <c r="X38" i="34"/>
  <c r="X44" i="34"/>
  <c r="Y106" i="28"/>
  <c r="Y76" i="28"/>
  <c r="Y136" i="28" s="1"/>
  <c r="T58" i="34"/>
  <c r="T47" i="34"/>
  <c r="AE77" i="6"/>
  <c r="AE137" i="6" s="1"/>
  <c r="S137" i="6"/>
  <c r="Z104" i="28"/>
  <c r="Z74" i="28"/>
  <c r="U45" i="34"/>
  <c r="U56" i="34"/>
  <c r="U47" i="34"/>
  <c r="U58" i="34"/>
  <c r="S115" i="6"/>
  <c r="AE55" i="6"/>
  <c r="AE115" i="6" s="1"/>
  <c r="N60" i="34"/>
  <c r="U46" i="34"/>
  <c r="U57" i="34"/>
  <c r="W122" i="28"/>
  <c r="W67" i="28"/>
  <c r="W127" i="28" s="1"/>
  <c r="V77" i="28"/>
  <c r="V137" i="28" s="1"/>
  <c r="V107" i="28"/>
  <c r="X55" i="28"/>
  <c r="X115" i="28" s="1"/>
  <c r="X97" i="28"/>
  <c r="AE26" i="28"/>
  <c r="AB104" i="28"/>
  <c r="AB74" i="28"/>
  <c r="U122" i="28"/>
  <c r="U67" i="28"/>
  <c r="U127" i="28" s="1"/>
  <c r="X58" i="34"/>
  <c r="X47" i="34"/>
  <c r="S125" i="28"/>
  <c r="AE65" i="28"/>
  <c r="AE125" i="28" s="1"/>
  <c r="C134" i="28"/>
  <c r="O74" i="28"/>
  <c r="O134" i="28" s="1"/>
  <c r="C85" i="28"/>
  <c r="S124" i="28"/>
  <c r="AE64" i="28"/>
  <c r="AE124" i="28" s="1"/>
  <c r="C135" i="28"/>
  <c r="O75" i="28"/>
  <c r="O135" i="28" s="1"/>
  <c r="O46" i="34"/>
  <c r="O68" i="34" s="1"/>
  <c r="C68" i="34"/>
  <c r="V104" i="28"/>
  <c r="V55" i="28"/>
  <c r="V115" i="28" s="1"/>
  <c r="V74" i="28"/>
  <c r="AE93" i="28"/>
  <c r="AB38" i="34"/>
  <c r="AB55" i="34"/>
  <c r="AB44" i="34"/>
  <c r="AA46" i="34"/>
  <c r="AA57" i="34"/>
  <c r="Y105" i="28"/>
  <c r="Y75" i="28"/>
  <c r="Y135" i="28" s="1"/>
  <c r="AB47" i="34"/>
  <c r="AB58" i="34"/>
  <c r="X45" i="34"/>
  <c r="X56" i="34"/>
  <c r="AC85" i="6"/>
  <c r="AC145" i="6" s="1"/>
  <c r="AC134" i="6"/>
  <c r="Z76" i="28"/>
  <c r="Z136" i="28" s="1"/>
  <c r="Z106" i="28"/>
  <c r="S57" i="34"/>
  <c r="S46" i="34"/>
  <c r="S123" i="28"/>
  <c r="AE63" i="28"/>
  <c r="AE123" i="28" s="1"/>
  <c r="AC38" i="34"/>
  <c r="AC55" i="34"/>
  <c r="AC44" i="34"/>
  <c r="W106" i="28"/>
  <c r="W76" i="28"/>
  <c r="W136" i="28" s="1"/>
  <c r="Z38" i="34"/>
  <c r="Z55" i="34"/>
  <c r="Z44" i="34"/>
  <c r="X77" i="28"/>
  <c r="X137" i="28" s="1"/>
  <c r="X107" i="28"/>
  <c r="T77" i="28"/>
  <c r="T137" i="28" s="1"/>
  <c r="T107" i="28"/>
  <c r="W75" i="28"/>
  <c r="W135" i="28" s="1"/>
  <c r="W105" i="28"/>
  <c r="AC75" i="28"/>
  <c r="AC135" i="28" s="1"/>
  <c r="AC105" i="28"/>
  <c r="V47" i="34"/>
  <c r="V58" i="34"/>
  <c r="AC76" i="28"/>
  <c r="AC136" i="28" s="1"/>
  <c r="AC106" i="28"/>
  <c r="AB75" i="28"/>
  <c r="AB135" i="28" s="1"/>
  <c r="AB105" i="28"/>
  <c r="T122" i="28"/>
  <c r="T67" i="28"/>
  <c r="T127" i="28" s="1"/>
  <c r="O58" i="34"/>
  <c r="Z122" i="28"/>
  <c r="Z67" i="28"/>
  <c r="Z127" i="28" s="1"/>
  <c r="AD97" i="28"/>
  <c r="AD55" i="28"/>
  <c r="AD115" i="28" s="1"/>
  <c r="O97" i="28"/>
  <c r="W57" i="34"/>
  <c r="W46" i="34"/>
  <c r="X104" i="28"/>
  <c r="X74" i="28"/>
  <c r="AD134" i="6"/>
  <c r="AD85" i="6"/>
  <c r="AD145" i="6" s="1"/>
  <c r="O76" i="28"/>
  <c r="O136" i="28" s="1"/>
  <c r="C136" i="28"/>
  <c r="AC46" i="34"/>
  <c r="AC57" i="34"/>
  <c r="K85" i="28"/>
  <c r="K145" i="28" s="1"/>
  <c r="K134" i="28"/>
  <c r="AC58" i="34"/>
  <c r="AC47" i="34"/>
  <c r="Y77" i="28"/>
  <c r="Y137" i="28" s="1"/>
  <c r="Y107" i="28"/>
  <c r="Y104" i="28"/>
  <c r="Y74" i="28"/>
  <c r="X134" i="6"/>
  <c r="X85" i="6"/>
  <c r="X145" i="6" s="1"/>
  <c r="C145" i="6"/>
  <c r="O85" i="6"/>
  <c r="O145" i="6" s="1"/>
  <c r="R45" i="34"/>
  <c r="R56" i="34"/>
  <c r="AB85" i="6"/>
  <c r="AB145" i="6" s="1"/>
  <c r="AB134" i="6"/>
  <c r="AA55" i="28"/>
  <c r="AA115" i="28" s="1"/>
  <c r="AA97" i="28"/>
  <c r="AB77" i="28"/>
  <c r="AB137" i="28" s="1"/>
  <c r="AB107" i="28"/>
  <c r="W58" i="34"/>
  <c r="W47" i="34"/>
  <c r="C60" i="34"/>
  <c r="C49" i="34"/>
  <c r="C71" i="34" s="1"/>
  <c r="O38" i="34"/>
  <c r="D49" i="34"/>
  <c r="D71" i="34" s="1"/>
  <c r="D60" i="34"/>
  <c r="U76" i="28"/>
  <c r="U136" i="28" s="1"/>
  <c r="U106" i="28"/>
  <c r="O55" i="28"/>
  <c r="O115" i="28" s="1"/>
  <c r="C115" i="28"/>
  <c r="AB106" i="28"/>
  <c r="AB76" i="28"/>
  <c r="AB136" i="28" s="1"/>
  <c r="AC107" i="28"/>
  <c r="AC77" i="28"/>
  <c r="AC137" i="28" s="1"/>
  <c r="Z85" i="6"/>
  <c r="Z145" i="6" s="1"/>
  <c r="Z134" i="6"/>
  <c r="E85" i="28"/>
  <c r="E145" i="28" s="1"/>
  <c r="E134" i="28"/>
  <c r="Z55" i="28"/>
  <c r="Z115" i="28" s="1"/>
  <c r="Z97" i="28"/>
  <c r="W74" i="28"/>
  <c r="W104" i="28"/>
  <c r="T75" i="28"/>
  <c r="T135" i="28" s="1"/>
  <c r="T105" i="28"/>
  <c r="V67" i="28"/>
  <c r="V127" i="28" s="1"/>
  <c r="V122" i="28"/>
  <c r="S127" i="6"/>
  <c r="AE67" i="6"/>
  <c r="S105" i="28"/>
  <c r="S75" i="28"/>
  <c r="AE45" i="28"/>
  <c r="AE105" i="28" s="1"/>
  <c r="I85" i="28"/>
  <c r="I145" i="28" s="1"/>
  <c r="I134" i="28"/>
  <c r="K60" i="34"/>
  <c r="K49" i="34"/>
  <c r="K71" i="34" s="1"/>
  <c r="G85" i="28"/>
  <c r="G145" i="28" s="1"/>
  <c r="G134" i="28"/>
  <c r="S104" i="28"/>
  <c r="S55" i="28"/>
  <c r="S74" i="28"/>
  <c r="AE44" i="28"/>
  <c r="AE104" i="28" s="1"/>
  <c r="AB56" i="34"/>
  <c r="AB45" i="34"/>
  <c r="Y47" i="34"/>
  <c r="Y58" i="34"/>
  <c r="O77" i="28"/>
  <c r="O137" i="28" s="1"/>
  <c r="C137" i="28"/>
  <c r="AA45" i="34"/>
  <c r="AA56" i="34"/>
  <c r="AA74" i="28"/>
  <c r="AA104" i="28"/>
  <c r="F134" i="28"/>
  <c r="F85" i="28"/>
  <c r="F145" i="28" s="1"/>
  <c r="U75" i="28"/>
  <c r="U135" i="28" s="1"/>
  <c r="U105" i="28"/>
  <c r="T97" i="28"/>
  <c r="C69" i="34"/>
  <c r="O47" i="34"/>
  <c r="O69" i="34" s="1"/>
  <c r="T106" i="28"/>
  <c r="T76" i="28"/>
  <c r="T136" i="28" s="1"/>
  <c r="AD34" i="34"/>
  <c r="W56" i="34"/>
  <c r="W45" i="34"/>
  <c r="V57" i="34"/>
  <c r="V46" i="34"/>
  <c r="O57" i="34"/>
  <c r="T134" i="6"/>
  <c r="T85" i="6"/>
  <c r="T145" i="6" s="1"/>
  <c r="U38" i="34"/>
  <c r="U55" i="34"/>
  <c r="U44" i="34"/>
  <c r="D134" i="28"/>
  <c r="D85" i="28"/>
  <c r="D145" i="28" s="1"/>
  <c r="AD107" i="28"/>
  <c r="AD77" i="28"/>
  <c r="AD137" i="28" s="1"/>
  <c r="X75" i="28"/>
  <c r="X135" i="28" s="1"/>
  <c r="X105" i="28"/>
  <c r="AB57" i="34"/>
  <c r="AB46" i="34"/>
  <c r="AC55" i="28"/>
  <c r="AC115" i="28" s="1"/>
  <c r="AC97" i="28"/>
  <c r="V134" i="6"/>
  <c r="V85" i="6"/>
  <c r="V145" i="6" s="1"/>
  <c r="AD122" i="28"/>
  <c r="AD67" i="28"/>
  <c r="AD127" i="28" s="1"/>
  <c r="S58" i="34"/>
  <c r="S47" i="34"/>
  <c r="R57" i="34"/>
  <c r="R46" i="34"/>
  <c r="AD35" i="34"/>
  <c r="S55" i="34"/>
  <c r="S44" i="34"/>
  <c r="S38" i="34"/>
  <c r="AC74" i="28"/>
  <c r="AC104" i="28"/>
  <c r="E60" i="34"/>
  <c r="E49" i="34"/>
  <c r="E71" i="34" s="1"/>
  <c r="AA76" i="28"/>
  <c r="AA136" i="28" s="1"/>
  <c r="AA106" i="28"/>
  <c r="X46" i="34"/>
  <c r="X57" i="34"/>
  <c r="Z105" i="28"/>
  <c r="Z75" i="28"/>
  <c r="Z135" i="28" s="1"/>
  <c r="AE76" i="6"/>
  <c r="AE136" i="6" s="1"/>
  <c r="S136" i="6"/>
  <c r="W77" i="28"/>
  <c r="W137" i="28" s="1"/>
  <c r="W107" i="28"/>
  <c r="S122" i="28"/>
  <c r="S67" i="28"/>
  <c r="AE62" i="28"/>
  <c r="AE122" i="28" s="1"/>
  <c r="T74" i="28"/>
  <c r="T104" i="28"/>
  <c r="T55" i="28"/>
  <c r="T115" i="28" s="1"/>
  <c r="L134" i="28"/>
  <c r="L85" i="28"/>
  <c r="L145" i="28" s="1"/>
  <c r="C66" i="34"/>
  <c r="O44" i="34"/>
  <c r="O66" i="34" s="1"/>
  <c r="W55" i="34"/>
  <c r="W44" i="34"/>
  <c r="W38" i="34"/>
  <c r="AB97" i="28"/>
  <c r="AB55" i="28"/>
  <c r="AB115" i="28" s="1"/>
  <c r="Z77" i="28"/>
  <c r="Z137" i="28" s="1"/>
  <c r="Z107" i="28"/>
  <c r="S107" i="28"/>
  <c r="S77" i="28"/>
  <c r="AE47" i="28"/>
  <c r="AE107" i="28" s="1"/>
  <c r="J60" i="34"/>
  <c r="J49" i="34"/>
  <c r="J71" i="34" s="1"/>
  <c r="AD21" i="34"/>
  <c r="R26" i="34"/>
  <c r="U77" i="28"/>
  <c r="U137" i="28" s="1"/>
  <c r="U107" i="28"/>
  <c r="AC122" i="28"/>
  <c r="AC67" i="28"/>
  <c r="AC127" i="28" s="1"/>
  <c r="AD106" i="28"/>
  <c r="AD76" i="28"/>
  <c r="AD136" i="28" s="1"/>
  <c r="U74" i="28"/>
  <c r="U104" i="28"/>
  <c r="U55" i="28"/>
  <c r="U115" i="28" s="1"/>
  <c r="Y122" i="28"/>
  <c r="Y67" i="28"/>
  <c r="Y127" i="28" s="1"/>
  <c r="T44" i="34"/>
  <c r="T55" i="34"/>
  <c r="T38" i="34"/>
  <c r="AA122" i="28"/>
  <c r="AA67" i="28"/>
  <c r="AA127" i="28" s="1"/>
  <c r="Z47" i="34"/>
  <c r="Z58" i="34"/>
  <c r="AE108" i="28"/>
  <c r="AE138" i="28"/>
  <c r="Y56" i="34"/>
  <c r="Y45" i="34"/>
  <c r="Z57" i="34"/>
  <c r="Z46" i="34"/>
  <c r="AD74" i="28"/>
  <c r="AD104" i="28"/>
  <c r="Y97" i="28"/>
  <c r="S135" i="6"/>
  <c r="AE75" i="6"/>
  <c r="AE135" i="6" s="1"/>
  <c r="AA75" i="28"/>
  <c r="AA135" i="28" s="1"/>
  <c r="AA105" i="28"/>
  <c r="U134" i="6"/>
  <c r="U85" i="6"/>
  <c r="U145" i="6" s="1"/>
  <c r="AA107" i="28"/>
  <c r="AA77" i="28"/>
  <c r="AA137" i="28" s="1"/>
  <c r="J134" i="28"/>
  <c r="J85" i="28"/>
  <c r="J145" i="28" s="1"/>
  <c r="I60" i="34"/>
  <c r="AC56" i="34"/>
  <c r="AC45" i="34"/>
  <c r="U60" i="34" l="1"/>
  <c r="T60" i="34"/>
  <c r="V60" i="34"/>
  <c r="AB60" i="34"/>
  <c r="Z60" i="34"/>
  <c r="W60" i="34"/>
  <c r="S60" i="34"/>
  <c r="AC60" i="34"/>
  <c r="AD57" i="34"/>
  <c r="AD58" i="34"/>
  <c r="AA60" i="34"/>
  <c r="AD56" i="34"/>
  <c r="Y60" i="34"/>
  <c r="X60" i="34"/>
  <c r="AD26" i="34"/>
  <c r="O60" i="34"/>
  <c r="U69" i="34"/>
  <c r="AK91" i="34"/>
  <c r="AE86" i="6"/>
  <c r="AE127" i="6"/>
  <c r="X134" i="28"/>
  <c r="X85" i="28"/>
  <c r="X145" i="28" s="1"/>
  <c r="AH91" i="34"/>
  <c r="R69" i="34"/>
  <c r="AD47" i="34"/>
  <c r="AD69" i="34" s="1"/>
  <c r="Y67" i="34"/>
  <c r="AO89" i="34"/>
  <c r="R49" i="34"/>
  <c r="AD46" i="34"/>
  <c r="AD68" i="34" s="1"/>
  <c r="AH90" i="34"/>
  <c r="R68" i="34"/>
  <c r="AL90" i="34"/>
  <c r="V68" i="34"/>
  <c r="O49" i="34"/>
  <c r="O71" i="34" s="1"/>
  <c r="Y134" i="28"/>
  <c r="Y85" i="28"/>
  <c r="Y145" i="28" s="1"/>
  <c r="AL91" i="34"/>
  <c r="V69" i="34"/>
  <c r="AQ90" i="34"/>
  <c r="AA68" i="34"/>
  <c r="U67" i="34"/>
  <c r="AK89" i="34"/>
  <c r="AO90" i="34"/>
  <c r="Y68" i="34"/>
  <c r="W68" i="34"/>
  <c r="AM90" i="34"/>
  <c r="AP88" i="34"/>
  <c r="Z49" i="34"/>
  <c r="Z71" i="34" s="1"/>
  <c r="Z66" i="34"/>
  <c r="AB49" i="34"/>
  <c r="AB71" i="34" s="1"/>
  <c r="AB66" i="34"/>
  <c r="AR88" i="34"/>
  <c r="AK90" i="34"/>
  <c r="U68" i="34"/>
  <c r="Z85" i="28"/>
  <c r="Z145" i="28" s="1"/>
  <c r="Z134" i="28"/>
  <c r="X49" i="34"/>
  <c r="X71" i="34" s="1"/>
  <c r="AN88" i="34"/>
  <c r="X66" i="34"/>
  <c r="AD44" i="34"/>
  <c r="AD66" i="34" s="1"/>
  <c r="R66" i="34"/>
  <c r="AH88" i="34"/>
  <c r="Z68" i="34"/>
  <c r="AP90" i="34"/>
  <c r="W85" i="28"/>
  <c r="W145" i="28" s="1"/>
  <c r="W134" i="28"/>
  <c r="AC49" i="34"/>
  <c r="AC71" i="34" s="1"/>
  <c r="AC66" i="34"/>
  <c r="AS88" i="34"/>
  <c r="AE76" i="28"/>
  <c r="AE136" i="28" s="1"/>
  <c r="S136" i="28"/>
  <c r="Z67" i="34"/>
  <c r="AP89" i="34"/>
  <c r="AR89" i="34"/>
  <c r="AB67" i="34"/>
  <c r="T85" i="28"/>
  <c r="T145" i="28" s="1"/>
  <c r="T134" i="28"/>
  <c r="AR90" i="34"/>
  <c r="AB68" i="34"/>
  <c r="W69" i="34"/>
  <c r="AM91" i="34"/>
  <c r="AE77" i="28"/>
  <c r="AE137" i="28" s="1"/>
  <c r="S137" i="28"/>
  <c r="AC134" i="28"/>
  <c r="AC85" i="28"/>
  <c r="AC145" i="28" s="1"/>
  <c r="S115" i="28"/>
  <c r="AE55" i="28"/>
  <c r="AE115" i="28" s="1"/>
  <c r="AH89" i="34"/>
  <c r="R67" i="34"/>
  <c r="AD45" i="34"/>
  <c r="AD67" i="34" s="1"/>
  <c r="AI90" i="34"/>
  <c r="S68" i="34"/>
  <c r="AN91" i="34"/>
  <c r="X69" i="34"/>
  <c r="AE85" i="6"/>
  <c r="AE145" i="6" s="1"/>
  <c r="S145" i="6"/>
  <c r="AS89" i="34"/>
  <c r="AC67" i="34"/>
  <c r="AE38" i="28"/>
  <c r="AF38" i="28" s="1"/>
  <c r="AE97" i="28"/>
  <c r="AQ91" i="34"/>
  <c r="AA69" i="34"/>
  <c r="AA85" i="28"/>
  <c r="AA145" i="28" s="1"/>
  <c r="AA134" i="28"/>
  <c r="AD55" i="34"/>
  <c r="AJ88" i="34"/>
  <c r="T49" i="34"/>
  <c r="T71" i="34" s="1"/>
  <c r="T66" i="34"/>
  <c r="S69" i="34"/>
  <c r="AI91" i="34"/>
  <c r="U49" i="34"/>
  <c r="U71" i="34" s="1"/>
  <c r="U66" i="34"/>
  <c r="AK88" i="34"/>
  <c r="AQ89" i="34"/>
  <c r="AA67" i="34"/>
  <c r="AS90" i="34"/>
  <c r="AC68" i="34"/>
  <c r="S127" i="28"/>
  <c r="AE67" i="28"/>
  <c r="AS91" i="34"/>
  <c r="AC69" i="34"/>
  <c r="AR91" i="34"/>
  <c r="AB69" i="34"/>
  <c r="Y69" i="34"/>
  <c r="AO91" i="34"/>
  <c r="C145" i="28"/>
  <c r="O85" i="28"/>
  <c r="O145" i="28" s="1"/>
  <c r="AD38" i="34"/>
  <c r="R60" i="34"/>
  <c r="U134" i="28"/>
  <c r="U85" i="28"/>
  <c r="U145" i="28" s="1"/>
  <c r="AB85" i="28"/>
  <c r="AB145" i="28" s="1"/>
  <c r="AB134" i="28"/>
  <c r="W49" i="34"/>
  <c r="W71" i="34" s="1"/>
  <c r="AM88" i="34"/>
  <c r="W66" i="34"/>
  <c r="W67" i="34"/>
  <c r="AM89" i="34"/>
  <c r="S85" i="28"/>
  <c r="AE74" i="28"/>
  <c r="AE134" i="28" s="1"/>
  <c r="S134" i="28"/>
  <c r="X67" i="34"/>
  <c r="AN89" i="34"/>
  <c r="V49" i="34"/>
  <c r="V71" i="34" s="1"/>
  <c r="V66" i="34"/>
  <c r="AL88" i="34"/>
  <c r="AD85" i="28"/>
  <c r="AD145" i="28" s="1"/>
  <c r="AD134" i="28"/>
  <c r="Z69" i="34"/>
  <c r="AP91" i="34"/>
  <c r="AN90" i="34"/>
  <c r="X68" i="34"/>
  <c r="S49" i="34"/>
  <c r="S71" i="34" s="1"/>
  <c r="AI88" i="34"/>
  <c r="S66" i="34"/>
  <c r="S135" i="28"/>
  <c r="AE75" i="28"/>
  <c r="AE135" i="28" s="1"/>
  <c r="V134" i="28"/>
  <c r="V85" i="28"/>
  <c r="V145" i="28" s="1"/>
  <c r="T69" i="34"/>
  <c r="AJ91" i="34"/>
  <c r="AJ90" i="34"/>
  <c r="T68" i="34"/>
  <c r="AJ89" i="34"/>
  <c r="T67" i="34"/>
  <c r="AI89" i="34"/>
  <c r="S67" i="34"/>
  <c r="AL89" i="34"/>
  <c r="V67" i="34"/>
  <c r="AQ88" i="34"/>
  <c r="AA66" i="34"/>
  <c r="AA49" i="34"/>
  <c r="AA71" i="34" s="1"/>
  <c r="Y66" i="34"/>
  <c r="AO88" i="34"/>
  <c r="Y49" i="34"/>
  <c r="Y71" i="34" s="1"/>
  <c r="AO93" i="34" l="1"/>
  <c r="AM93" i="34"/>
  <c r="AP93" i="34"/>
  <c r="AT90" i="34"/>
  <c r="AR93" i="34"/>
  <c r="S145" i="28"/>
  <c r="AE85" i="28"/>
  <c r="AE145" i="28" s="1"/>
  <c r="AI93" i="34"/>
  <c r="AL93" i="34"/>
  <c r="AT89" i="34"/>
  <c r="AQ93" i="34"/>
  <c r="AJ93" i="34"/>
  <c r="AN93" i="34"/>
  <c r="AT91" i="34"/>
  <c r="R71" i="34"/>
  <c r="AD49" i="34"/>
  <c r="AK93" i="34"/>
  <c r="AS93" i="34"/>
  <c r="AE86" i="28"/>
  <c r="AE127" i="28"/>
  <c r="AH93" i="34"/>
  <c r="AT88" i="34"/>
  <c r="AD60" i="34"/>
  <c r="AD39" i="34"/>
  <c r="AD50" i="34" l="1"/>
  <c r="AD71" i="34"/>
  <c r="AD73" i="34" s="1"/>
  <c r="AT93" i="34"/>
</calcChain>
</file>

<file path=xl/sharedStrings.xml><?xml version="1.0" encoding="utf-8"?>
<sst xmlns="http://schemas.openxmlformats.org/spreadsheetml/2006/main" count="9643" uniqueCount="194">
  <si>
    <t>NUMERO DE USUARIOS</t>
  </si>
  <si>
    <t>CATEGORIA/MES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</si>
  <si>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</si>
  <si>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</si>
  <si>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</si>
  <si>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</si>
  <si>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</si>
  <si>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</si>
  <si>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</si>
  <si>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</si>
  <si>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</si>
  <si>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</si>
  <si>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</si>
  <si>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</si>
  <si>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</si>
  <si>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 xml:space="preserve"> </t>
  </si>
  <si>
    <t>Domiciliaria</t>
  </si>
  <si>
    <t>General</t>
  </si>
  <si>
    <t>Industrial</t>
  </si>
  <si>
    <t>Alumbrado</t>
  </si>
  <si>
    <t>Otros</t>
  </si>
  <si>
    <t>ENERGIA FACTURADA (MWh)</t>
  </si>
  <si>
    <t>ACUMULADO</t>
  </si>
  <si>
    <t>IMPORTE FACTURADO (MBs)</t>
  </si>
  <si>
    <t>CONTROL</t>
  </si>
  <si>
    <t>IMPORTE REAL FACTURADO (MBs)</t>
  </si>
  <si>
    <t>ENEROA</t>
  </si>
  <si>
    <t>FEBREROA</t>
  </si>
  <si>
    <t>MARZOA</t>
  </si>
  <si>
    <t>General I</t>
  </si>
  <si>
    <t>General II</t>
  </si>
  <si>
    <t>Industrial I</t>
  </si>
  <si>
    <t>Industrial II</t>
  </si>
  <si>
    <t>Granjero</t>
  </si>
  <si>
    <t>Especial</t>
  </si>
  <si>
    <t>Agua Pot.</t>
  </si>
  <si>
    <t>Temporales</t>
  </si>
  <si>
    <t>IMPORTE FACTURADO (M$US)</t>
  </si>
  <si>
    <t>IMPORTE REAL FACTURADO (M$US)</t>
  </si>
  <si>
    <t>Residencial</t>
  </si>
  <si>
    <t>General 1</t>
  </si>
  <si>
    <t>General 2</t>
  </si>
  <si>
    <t>Industrial 1</t>
  </si>
  <si>
    <t>Industrial 2</t>
  </si>
  <si>
    <t>Alumbrado Público</t>
  </si>
  <si>
    <t>Especial General 4</t>
  </si>
  <si>
    <t>Especial Industrial 1</t>
  </si>
  <si>
    <t>Especial General 3</t>
  </si>
  <si>
    <t>Especial General 1</t>
  </si>
  <si>
    <t>TARIFA PROMEDIO (cBs/kWh)</t>
  </si>
  <si>
    <t>TARIFA REAL PROMEDIO (cBs/kWh)</t>
  </si>
  <si>
    <t>TARIFA PROMEDIO (c$US/kWh)</t>
  </si>
  <si>
    <t>TARIFA REAL PROMEDIO (c$US/kWh)</t>
  </si>
  <si>
    <t>IPC</t>
  </si>
  <si>
    <t>TIPO CAMBIO**</t>
  </si>
  <si>
    <t>* base (1991=100)</t>
  </si>
  <si>
    <t>Industrial Mayor</t>
  </si>
  <si>
    <t>importe</t>
  </si>
  <si>
    <t>General Menor</t>
  </si>
  <si>
    <t>General Mayor</t>
  </si>
  <si>
    <t>Industrial Menor</t>
  </si>
  <si>
    <t>tar prom</t>
  </si>
  <si>
    <t>potencia maxima compras</t>
  </si>
  <si>
    <t>potencia de punta</t>
  </si>
  <si>
    <t>energia comprada</t>
  </si>
  <si>
    <t>consumo propio</t>
  </si>
  <si>
    <t>perdidas</t>
  </si>
  <si>
    <t>DOMICILIARIO</t>
  </si>
  <si>
    <t>GENERAL</t>
  </si>
  <si>
    <t>INDUSTRIAL</t>
  </si>
  <si>
    <t>ALUMBRADO</t>
  </si>
  <si>
    <t>OTROS</t>
  </si>
  <si>
    <t>NÚMERO DE USUARIOS</t>
  </si>
  <si>
    <t>CATEGORÍA/MES</t>
  </si>
  <si>
    <t>PROMEDIO</t>
  </si>
  <si>
    <t>ENERGÍA FACTURADA (MWh)</t>
  </si>
  <si>
    <t>IMPORTE FACTURADO (M$us)</t>
  </si>
  <si>
    <t>TARIFA PROMEDIO (cBs/Kwh)</t>
  </si>
  <si>
    <t>TARIFA PROMEDIO (c$us/Kwh)</t>
  </si>
  <si>
    <t>TARIFA PROMEDIO (c$us/kWh)</t>
  </si>
  <si>
    <t>IPC*</t>
  </si>
  <si>
    <t>** Tipo de Cambio de venta mercado oficial al último día de cada mes</t>
  </si>
  <si>
    <t>CONSUMIDORES</t>
  </si>
  <si>
    <t>CATEGORIAS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</si>
  <si>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</si>
  <si>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</si>
  <si>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</si>
  <si>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</si>
  <si>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</si>
  <si>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</si>
  <si>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</si>
  <si>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</si>
  <si>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</si>
  <si>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</si>
  <si>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</si>
  <si>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</si>
  <si>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RESIDENCIAL</t>
  </si>
  <si>
    <t>ALUMBRADO PUBLICO</t>
  </si>
  <si>
    <t>CONSUMO DE ENERGIA (MWh)</t>
  </si>
  <si>
    <t>IMPORTE FACTURADO (MBs.) CON IVA</t>
  </si>
  <si>
    <t>IMPORTE FACTURADO (MBs.) SIN IVA</t>
  </si>
  <si>
    <t>TIPO CAMBIO</t>
  </si>
  <si>
    <t>CATEGORIA</t>
  </si>
  <si>
    <t xml:space="preserve">IMPORTE FACTURADO (MBs) </t>
  </si>
  <si>
    <t xml:space="preserve"> ABRIL </t>
  </si>
  <si>
    <t xml:space="preserve"> MAYO </t>
  </si>
  <si>
    <t xml:space="preserve"> JUNIO </t>
  </si>
  <si>
    <t xml:space="preserve"> TOTAL </t>
  </si>
  <si>
    <t>IMPORTE FACTURADO (MBs) CON IVA</t>
  </si>
  <si>
    <t>IMPORTE FACTURADO (MBs) SIN IVA</t>
  </si>
  <si>
    <t>** tipo de cambio al último día del mes</t>
  </si>
  <si>
    <t>IMPORTE FACTURADO  (MBs) CON IVA</t>
  </si>
  <si>
    <t>IMPORTE FACTURADO SIN IVA (MBs)</t>
  </si>
  <si>
    <t>* base (2007=100)</t>
  </si>
  <si>
    <t>ENDE DELBENI S.A.M. SISTEMAS AISLADOS</t>
  </si>
  <si>
    <t xml:space="preserve"> ENERO</t>
  </si>
  <si>
    <t xml:space="preserve"> FEBRERO</t>
  </si>
  <si>
    <t xml:space="preserve"> MARZO</t>
  </si>
  <si>
    <t>variación tarifa promedio cBs/kWh</t>
  </si>
  <si>
    <t>Variaciones en energia</t>
  </si>
  <si>
    <t xml:space="preserve"> SEPTIEMBRE </t>
  </si>
  <si>
    <t xml:space="preserve"> OCTUBRE </t>
  </si>
  <si>
    <t xml:space="preserve"> NOVIEMBRE </t>
  </si>
  <si>
    <t xml:space="preserve"> DICIEMBRE </t>
  </si>
  <si>
    <t xml:space="preserve"> FEBRERO </t>
  </si>
  <si>
    <t xml:space="preserve"> MARZO </t>
  </si>
  <si>
    <t xml:space="preserve"> ENERO </t>
  </si>
  <si>
    <t>AUTORIDAD DE FISCALIZACIÓN DE ELECTRICIDAD Y TECNOLOGÍA NUCLEAR (AETN)</t>
  </si>
  <si>
    <t>CRE R.L. - (Sistema Chiquitos)</t>
  </si>
  <si>
    <t>CRE R.L. - (Sistema El Espino)</t>
  </si>
  <si>
    <t>CRE R.L. - (Sistema German Busch)</t>
  </si>
  <si>
    <t>CRE R.L. - (Sistema Las Misiones)</t>
  </si>
  <si>
    <t>CRE R.L. (Sistema San Ignacio)</t>
  </si>
  <si>
    <t>CRE.L.  - (Sistema Valles)</t>
  </si>
  <si>
    <t>ENDE - ( Sistema Cobija)</t>
  </si>
  <si>
    <t>ENDE - (Sistema El Sena)</t>
  </si>
  <si>
    <t>ENDE DELBENI S.A.M. - (Sistema Baures)</t>
  </si>
  <si>
    <t>ENDE DELBENI S.A.M. - (Sistema Bella Vista)</t>
  </si>
  <si>
    <t>ENDE DELBENI S.A.M. - (Sistema Cachuela Esperanza)</t>
  </si>
  <si>
    <t xml:space="preserve">ENDE DEL BENI S.A.M. - (Sistema El Carmen de Itenéz) </t>
  </si>
  <si>
    <t xml:space="preserve">ENDE DELBENI S.A.M. - (Sistema Exaltación) </t>
  </si>
  <si>
    <t>ENDE DELBENI S.A.M. - (Sistema Guayaremerin)</t>
  </si>
  <si>
    <t>ENDE DEL BENI S.A.M. - (Sistema Huacaraje)</t>
  </si>
  <si>
    <t>ENDE DEL BENI S.A.M. - (Sistema Rosario del Yata)</t>
  </si>
  <si>
    <t>SETAR - (Sistema Bermejo)</t>
  </si>
  <si>
    <t>SETAR - (Sistema Entre Rios)</t>
  </si>
  <si>
    <t>ENDE (TOTAL SISTEMAS AISLADOS)</t>
  </si>
  <si>
    <t>CRE R.L. (TOTAL SISTEMAS AISLADOS)</t>
  </si>
  <si>
    <t>ENDE GUARACACHI - (Sistema San Matias)</t>
  </si>
  <si>
    <t>ENDE - (Sistema Riberalta)</t>
  </si>
  <si>
    <t>TOTAL SA</t>
  </si>
  <si>
    <t>Baures</t>
  </si>
  <si>
    <t>El Carmen de Iténez</t>
  </si>
  <si>
    <t>Exaltación</t>
  </si>
  <si>
    <t>Total Medidas Urgentes</t>
  </si>
  <si>
    <t>TOTAL SIN MEDIDAS URGENTES</t>
  </si>
  <si>
    <t>TOTAL JUNIO A DICIEMBRE</t>
  </si>
  <si>
    <t>CRE R.L. - (Sistema Charagua)</t>
  </si>
  <si>
    <t>CONSOLIDADO - con IVA</t>
  </si>
  <si>
    <t>CONSOLIDADO - sin IVA</t>
  </si>
  <si>
    <t xml:space="preserve">Nota: Mediante Res. N° 312/2022 de 31 de mayo de 2022, la declaración de los Formularios ISE de Junio de 2022  de SETAR Entre Rios será presentado en SETAR Tarija. </t>
  </si>
  <si>
    <t>AUTORIDAD DE FISCALIZACION DE ELECTRICIDAD Y TECNOLOGÍA NUCLEAR (AETN)</t>
  </si>
  <si>
    <t>ENDE (Sistema Guayaramerín) Titulo Habilitante</t>
  </si>
  <si>
    <t>CONSOLIDADO -  CON IMPUESTOS</t>
  </si>
  <si>
    <t>CONSOLIDADO -  SIN IMPUESTOS</t>
  </si>
  <si>
    <t>OCTUBRE*</t>
  </si>
  <si>
    <t>COMERCIAL</t>
  </si>
  <si>
    <t>AGUA POTABLE</t>
  </si>
  <si>
    <t>SEGURIDAD CIUDADANA</t>
  </si>
  <si>
    <r>
      <t xml:space="preserve">* </t>
    </r>
    <r>
      <rPr>
        <sz val="12"/>
        <rFont val="Calibri"/>
        <family val="2"/>
        <scheme val="minor"/>
      </rPr>
      <t>Resolución AETN No 484/2022 de 31 de agosto de 2022, Unificación de los SAVI´s de forma parcial Baures y Bella Vista, y total Cachuela Esperanza, Guayaramerin, Puerto Ustárez  y Rosario del Yata</t>
    </r>
  </si>
  <si>
    <t>ANUAL</t>
  </si>
  <si>
    <t xml:space="preserve">SEPTIEMBRE </t>
  </si>
  <si>
    <t>Variaciones de importe</t>
  </si>
  <si>
    <t>OCT*</t>
  </si>
  <si>
    <t>* Resolución AETN No 484/2022 de 31 de agosto de 2022, Unificación de los SAVI´s de forma parcial Baures y Bella Vista, y total Cachuela Esperanza, Guayaramerin, Puerto Ustárez  y Rosario del Yata</t>
  </si>
  <si>
    <t>ENDE DEL BENI S.A.M. - (Sistema Puerto Ustarez)</t>
  </si>
  <si>
    <t>GESTIÓN 2023</t>
  </si>
  <si>
    <t>-</t>
  </si>
  <si>
    <t xml:space="preserve"> ABRIL</t>
  </si>
  <si>
    <t xml:space="preserve"> MAYO</t>
  </si>
  <si>
    <t xml:space="preserve"> JUNIO</t>
  </si>
  <si>
    <t xml:space="preserve"> JULIO</t>
  </si>
  <si>
    <t xml:space="preserve"> AGOSTO</t>
  </si>
  <si>
    <t xml:space="preserve"> SEPTIEMBRE</t>
  </si>
  <si>
    <t>* El Sistema El Espino se conectó al SIN en octubre de 2024,  Resolución N° 1018/2024 de 31 de diciembre de 2024</t>
  </si>
  <si>
    <r>
      <t xml:space="preserve">* </t>
    </r>
    <r>
      <rPr>
        <sz val="12"/>
        <rFont val="Calibri"/>
        <family val="2"/>
        <scheme val="minor"/>
      </rPr>
      <t>Resolución AETN N° 484/2022 de 31 de agosto de 2022, Unificación de los SAVI´s de forma parcial Baures y Bella Vista, y total Cachuela Esperanza, Guayaramerin, Puerto Ustárez  y Rosario del Yata</t>
    </r>
  </si>
  <si>
    <t>* El Sistema Huacaraje se unificó al Sistema Baures, que opera con Medida Urgente como Sistema Aislado hasta 31 de enero de 2025. Resolución N° X/2024 de XX de XX de 2024</t>
  </si>
  <si>
    <t>*]</t>
  </si>
  <si>
    <t>ESTADÍSTICAS GESTIÓN 2025</t>
  </si>
  <si>
    <t xml:space="preserve"> OCTUBRE</t>
  </si>
  <si>
    <t xml:space="preserve"> NOVIEMBRE</t>
  </si>
  <si>
    <t xml:space="preserve"> DICIEMBRE</t>
  </si>
  <si>
    <t>APR</t>
  </si>
  <si>
    <t>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</si>
</sst>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b&quot;\ * #,##0.00_);_(&quot;$b&quot;\ * \(#,##0.00\);_(&quot;$b&quot;\ * &quot;-&quot;??_);_(@_)"/>
    <numFmt numFmtId="166" formatCode="_(* #,##0.00_);_(* \(#,##0.00\);_(* &quot;-&quot;??_);_(@_)"/>
    <numFmt numFmtId="167" formatCode="_-* #,##0\ _€_-;\-* #,##0\ _€_-;_-* &quot;-&quot;\ _€_-;_-@_-"/>
    <numFmt numFmtId="168" formatCode="_-* #,##0.00\ _€_-;\-* #,##0.00\ _€_-;_-* &quot;-&quot;??\ _€_-;_-@_-"/>
    <numFmt numFmtId="169" formatCode="_(* #,##0_);_(* \(#,##0\);_(* &quot;-&quot;??_);_(@_)"/>
    <numFmt numFmtId="170" formatCode="0.0%"/>
    <numFmt numFmtId="171" formatCode="_(* #,##0.0_);_(* \(#,##0.0\);_(* &quot;-&quot;??_);_(@_)"/>
    <numFmt numFmtId="172" formatCode="_-* #,##0.00\ _p_t_a_-;\-* #,##0.00\ _p_t_a_-;_-* &quot;-&quot;??\ _p_t_a_-;_-@_-"/>
    <numFmt numFmtId="173" formatCode="_-* #,##0.00\ [$€]_-;\-* #,##0.00\ [$€]_-;_-* &quot;-&quot;??\ [$€]_-;_-@_-"/>
    <numFmt numFmtId="174" formatCode="0.000"/>
    <numFmt numFmtId="175" formatCode="#."/>
    <numFmt numFmtId="176" formatCode="_-[$€-2]* #,##0.00_-;\-[$€-2]* #,##0.00_-;_-[$€-2]* &quot;-&quot;??_-"/>
    <numFmt numFmtId="177" formatCode="_-* #,##0.000\ _p_t_a_-;\-* #,##0.000\ _p_t_a_-;_-* &quot;-&quot;??\ _p_t_a_-;_-@_-"/>
    <numFmt numFmtId="178" formatCode="_-* #,##0\ _p_t_a_-;\-* #,##0\ _p_t_a_-;_-* &quot;-&quot;??\ _p_t_a_-;_-@_-"/>
    <numFmt numFmtId="179" formatCode="#,##0.0"/>
    <numFmt numFmtId="180" formatCode="#,##0_ ;\-#,##0\ "/>
    <numFmt numFmtId="181" formatCode="#,##0.0_ ;\-#,##0.0\ "/>
    <numFmt numFmtId="182" formatCode="#.##000"/>
    <numFmt numFmtId="183" formatCode="_ * #,##0_ ;_ * \-#,##0_ ;_ * &quot;-&quot;_ ;_ @_ "/>
    <numFmt numFmtId="184" formatCode="\$#,#00"/>
    <numFmt numFmtId="185" formatCode="_(&quot;Bs&quot;* #,##0_);_(&quot;Bs&quot;* \(#,##0\);_(&quot;Bs&quot;* &quot;-&quot;_);_(@_)"/>
    <numFmt numFmtId="186" formatCode="\$#.00"/>
    <numFmt numFmtId="187" formatCode="\$#,##0\ ;\(\$#,##0\)"/>
    <numFmt numFmtId="188" formatCode="_([$€]* #,##0.00_);_([$€]* \(#,##0.00\);_([$€]* &quot;-&quot;??_);_(@_)"/>
    <numFmt numFmtId="189" formatCode="_-[$€]* #,##0.00_-;\-[$€]* #,##0.00_-;_-[$€]* &quot;-&quot;??_-;_-@_-"/>
    <numFmt numFmtId="190" formatCode="#,#00"/>
    <numFmt numFmtId="191" formatCode="#.00"/>
    <numFmt numFmtId="192" formatCode="_-* #,##0\ _$_b_-;\-* #,##0\ _$_b_-;_-* &quot;-&quot;\ _$_b_-;_-@_-"/>
    <numFmt numFmtId="193" formatCode="_-* #,##0\ _P_t_s_-;\-* #,##0\ _P_t_s_-;_-* &quot;-&quot;\ _P_t_s_-;_-@_-"/>
    <numFmt numFmtId="194" formatCode="_-* #,##0.00\ _$_b_-;\-* #,##0.00\ _$_b_-;_-* &quot;-&quot;??\ _$_b_-;_-@_-"/>
    <numFmt numFmtId="195" formatCode="_ * #,##0.00_ ;_ * \-#,##0.00_ ;_ * &quot;-&quot;??_ ;_ @_ "/>
    <numFmt numFmtId="196" formatCode="&quot;R$&quot;#,##0.00_);[Red]\(&quot;R$&quot;#,##0.00\)"/>
    <numFmt numFmtId="197" formatCode="_-* #,##0.00\ _P_t_s_-;\-* #,##0.00\ _P_t_s_-;_-* &quot;-&quot;??\ _P_t_s_-;_-@_-"/>
    <numFmt numFmtId="198" formatCode="0.000%"/>
    <numFmt numFmtId="199" formatCode="_ &quot;C$&quot;\ * #,##0.00_ ;_ &quot;C$&quot;\ * \-#,##0.00_ ;_ &quot;C$&quot;\ * &quot;-&quot;??_ ;_ @_ "/>
    <numFmt numFmtId="200" formatCode="_(&quot;$&quot;* #,##0.00_);_(&quot;$&quot;* \(#,##0.00\);_(&quot;$&quot;* &quot;-&quot;??_);_(@_)"/>
    <numFmt numFmtId="201" formatCode="_(&quot;$b&quot;* #.##0.00_);_(&quot;$b&quot;* \(#.##0.00\);_(&quot;$b&quot;* &quot;-&quot;??_);_(@_)"/>
    <numFmt numFmtId="202" formatCode="_(&quot;$&quot;* #.##0.00_);_(&quot;$&quot;* \(#.##0.00\);_(&quot;$&quot;* &quot;-&quot;??_);_(@_)"/>
    <numFmt numFmtId="203" formatCode="0.00_)"/>
    <numFmt numFmtId="204" formatCode="%#,#00"/>
    <numFmt numFmtId="205" formatCode="%#.00"/>
    <numFmt numFmtId="206" formatCode="_-* #,##0.00\ &quot;€&quot;_-;\-* #,##0.00\ &quot;€&quot;_-;_-* &quot;-&quot;??\ &quot;€&quot;_-;_-@_-"/>
    <numFmt numFmtId="207" formatCode="&quot;$&quot;#,##0.00_);[Red]\(&quot;$&quot;#,##0.00\)"/>
    <numFmt numFmtId="208" formatCode="_(&quot;$&quot;* #,##0_);_(&quot;$&quot;* \(#,##0\);_(&quot;$&quot;* &quot;-&quot;_);_(@_)"/>
    <numFmt numFmtId="209" formatCode="#,##0.00_);\(#,##0.00\);&quot;- &quot;"/>
    <numFmt numFmtId="210" formatCode="m\-d\-yy"/>
    <numFmt numFmtId="211" formatCode="#,##0;\-#,##0;&quot;-&quot;"/>
    <numFmt numFmtId="212" formatCode="\(#,##0\)\ "/>
    <numFmt numFmtId="213" formatCode="[Blue]0.0%;[Blue]\(0.0%\)"/>
    <numFmt numFmtId="214" formatCode="0.0%;\(0.0%\)"/>
    <numFmt numFmtId="215" formatCode="[Red]0.0%;[Red]\(0.0%\)"/>
    <numFmt numFmtId="216" formatCode="[Blue]#,##0_);[Blue]\(#,##0\)"/>
    <numFmt numFmtId="217" formatCode="#,##0_);[Blue]\(#,##0\)"/>
    <numFmt numFmtId="218" formatCode="0.000_)"/>
    <numFmt numFmtId="219" formatCode="#,##0.00;\(#,##0.00\)"/>
    <numFmt numFmtId="220" formatCode="#,##0;\(#,##0\)"/>
    <numFmt numFmtId="221" formatCode="* \(#,##0\);* #,##0_);&quot;-&quot;??_);@"/>
    <numFmt numFmtId="222" formatCode="_(&quot;$&quot;* #,##0.00_);_(&quot;$&quot;* \(#,##0.00\);_(&quot;$&quot;* &quot;-&quot;_);_(@_)"/>
    <numFmt numFmtId="223" formatCode="* #,##0_);* \(#,##0\);&quot;-&quot;??_);@"/>
    <numFmt numFmtId="224" formatCode="#,##0\ \ \ \ \ \ ;\ \(\ #,##0\ \)\ \ \ \ ;\ "/>
    <numFmt numFmtId="225" formatCode="&quot;$&quot;\ #,##0"/>
    <numFmt numFmtId="226" formatCode="dd/mm/yyyy;@"/>
    <numFmt numFmtId="227" formatCode="_-* #,##0.00\ _$_-;\-* #,##0.00\ _$_-;_-* &quot;-&quot;??\ _$_-;_-@_-"/>
    <numFmt numFmtId="228" formatCode="_-* #,##0\ _F_-;\-* #,##0\ _F_-;_-* &quot;-&quot;\ _F_-;_-@_-"/>
    <numFmt numFmtId="229" formatCode="_-* #,##0.00\ _F_-;\-* #,##0.00\ _F_-;_-* &quot;-&quot;??\ _F_-;_-@_-"/>
    <numFmt numFmtId="230" formatCode="#,##0.00_)\ ;\(#,##0.00\)\ "/>
    <numFmt numFmtId="231" formatCode="_(&quot;R$&quot;* #,##0_);_(&quot;R$&quot;* \(#,##0\);_(&quot;R$&quot;* &quot;-&quot;_);_(@_)"/>
    <numFmt numFmtId="232" formatCode="_(&quot;R$&quot;* #,##0.00_);_(&quot;R$&quot;* \(#,##0.00\);_(&quot;R$&quot;* &quot;-&quot;??_);_(@_)"/>
    <numFmt numFmtId="233" formatCode="&quot;N$&quot;\ #,##0;&quot;N$&quot;\ \-#,##0"/>
    <numFmt numFmtId="234" formatCode="_-* #,##0\ &quot;F&quot;_-;\-* #,##0\ &quot;F&quot;_-;_-* &quot;-&quot;\ &quot;F&quot;_-;_-@_-"/>
    <numFmt numFmtId="235" formatCode="_-* #,##0.00\ &quot;F&quot;_-;\-* #,##0.00\ &quot;F&quot;_-;_-* &quot;-&quot;??\ &quot;F&quot;_-;_-@_-"/>
    <numFmt numFmtId="236" formatCode="&quot;$&quot;\ #,##0.00;[Red]\-&quot;$&quot;\ #,##0.00"/>
    <numFmt numFmtId="237" formatCode="#,##0\ &quot;FB&quot;;[Red]\-#,##0\ &quot;FB&quot;"/>
    <numFmt numFmtId="238" formatCode="0_)%;\(0\)%"/>
    <numFmt numFmtId="239" formatCode="0%;\(0%\)"/>
    <numFmt numFmtId="240" formatCode="[$-1080A]#,##0.00;\(#,##0.00\);&quot;&quot;"/>
    <numFmt numFmtId="241" formatCode="_(* #,##0.0000_);_(* \(#,##0.0000\);_(* &quot;-&quot;??_);_(@_)"/>
    <numFmt numFmtId="242" formatCode="#,##0.00_ ;\-#,##0.00\ "/>
  </numFmts>
  <fonts count="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8"/>
      <color theme="3"/>
      <name val="Cambria"/>
      <family val="2"/>
      <scheme val="major"/>
    </font>
    <font>
      <sz val="10"/>
      <name val="Times New Roman"/>
      <family val="1"/>
    </font>
    <font>
      <sz val="1"/>
      <color indexed="16"/>
      <name val="Courier"/>
      <family val="3"/>
    </font>
    <font>
      <b/>
      <sz val="1"/>
      <color indexed="16"/>
      <name val="Courier"/>
      <family val="3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"/>
      <color indexed="8"/>
      <name val="Courier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2"/>
      <name val="Arial"/>
      <family val="2"/>
    </font>
    <font>
      <i/>
      <sz val="1"/>
      <color indexed="8"/>
      <name val="Courier"/>
      <family val="3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sz val="11"/>
      <name val="ZapfHumnst BT"/>
    </font>
    <font>
      <sz val="10"/>
      <name val="Arial Narrow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2"/>
      <name val="Courier"/>
      <family val="3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indexed="12"/>
      <name val="Arial"/>
      <family val="2"/>
    </font>
    <font>
      <sz val="10"/>
      <color indexed="8"/>
      <name val="Times New Roman"/>
      <family val="1"/>
    </font>
    <font>
      <b/>
      <sz val="11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Helv"/>
      <family val="2"/>
    </font>
    <font>
      <sz val="10"/>
      <name val="Helv"/>
      <charset val="204"/>
    </font>
    <font>
      <sz val="10"/>
      <name val="Helv"/>
    </font>
    <font>
      <sz val="12"/>
      <name val="Times New Roman"/>
      <family val="1"/>
    </font>
    <font>
      <sz val="8"/>
      <name val="Courier 17cpi"/>
    </font>
    <font>
      <sz val="12"/>
      <name val="Tms Rmn"/>
    </font>
    <font>
      <b/>
      <sz val="8"/>
      <name val="MS Sans Serif"/>
      <family val="2"/>
    </font>
    <font>
      <sz val="18"/>
      <color indexed="22"/>
      <name val="Arial"/>
      <family val="2"/>
    </font>
    <font>
      <sz val="8"/>
      <color indexed="22"/>
      <name val="Arial"/>
      <family val="2"/>
    </font>
    <font>
      <sz val="9"/>
      <color indexed="10"/>
      <name val="Geneva"/>
    </font>
    <font>
      <sz val="11"/>
      <name val="Tms Rmn"/>
    </font>
    <font>
      <sz val="10"/>
      <name val="ZapfHumnst BT"/>
    </font>
    <font>
      <sz val="10"/>
      <name val="BERNHARD"/>
    </font>
    <font>
      <sz val="10"/>
      <color indexed="22"/>
      <name val="Modern"/>
      <family val="3"/>
      <charset val="255"/>
    </font>
    <font>
      <b/>
      <sz val="16"/>
      <name val="Times New Roman"/>
      <family val="1"/>
    </font>
    <font>
      <sz val="10"/>
      <name val="MS Serif"/>
      <family val="1"/>
    </font>
    <font>
      <b/>
      <sz val="10"/>
      <name val="Times New Roman"/>
      <family val="1"/>
    </font>
    <font>
      <sz val="8"/>
      <name val="Bookman Old Style"/>
      <family val="1"/>
    </font>
    <font>
      <b/>
      <sz val="11"/>
      <color indexed="8"/>
      <name val="ZapfHumnst BT"/>
    </font>
    <font>
      <b/>
      <sz val="18"/>
      <name val="Arial"/>
      <family val="2"/>
    </font>
    <font>
      <sz val="10"/>
      <color indexed="16"/>
      <name val="MS Serif"/>
      <family val="1"/>
    </font>
    <font>
      <sz val="12"/>
      <color indexed="22"/>
      <name val="Arial"/>
      <family val="2"/>
    </font>
    <font>
      <b/>
      <u/>
      <sz val="11"/>
      <color indexed="37"/>
      <name val="Arial"/>
      <family val="2"/>
    </font>
    <font>
      <b/>
      <sz val="24"/>
      <name val="Geneva"/>
    </font>
    <font>
      <sz val="12"/>
      <color indexed="8"/>
      <name val="Arial"/>
      <family val="2"/>
    </font>
    <font>
      <sz val="10"/>
      <color indexed="8"/>
      <name val="Times New Roman"/>
      <family val="1"/>
      <charset val="177"/>
    </font>
    <font>
      <sz val="7"/>
      <name val="Small Fonts"/>
      <family val="2"/>
    </font>
    <font>
      <sz val="10"/>
      <name val="Arial MT"/>
    </font>
    <font>
      <sz val="6"/>
      <name val="Helv"/>
    </font>
    <font>
      <sz val="6"/>
      <color indexed="10"/>
      <name val="Helv"/>
    </font>
    <font>
      <sz val="8"/>
      <name val="Courier"/>
      <family val="3"/>
    </font>
    <font>
      <b/>
      <sz val="10"/>
      <color indexed="18"/>
      <name val="Geneva"/>
    </font>
    <font>
      <sz val="14"/>
      <name val="–¾’©"/>
      <charset val="128"/>
    </font>
    <font>
      <b/>
      <u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9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22"/>
      </patternFill>
    </fill>
    <fill>
      <patternFill patternType="solid">
        <fgColor indexed="2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4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9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734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7" fillId="0" borderId="0">
      <protection locked="0"/>
    </xf>
    <xf numFmtId="0" fontId="3" fillId="0" borderId="0"/>
    <xf numFmtId="176" fontId="3" fillId="0" borderId="0" applyFont="0" applyFill="0" applyBorder="0" applyAlignment="0" applyProtection="0"/>
    <xf numFmtId="175" fontId="7" fillId="0" borderId="0">
      <protection locked="0"/>
    </xf>
    <xf numFmtId="175" fontId="8" fillId="0" borderId="0">
      <protection locked="0"/>
    </xf>
    <xf numFmtId="175" fontId="8" fillId="0" borderId="0">
      <protection locked="0"/>
    </xf>
    <xf numFmtId="166" fontId="3" fillId="0" borderId="0" applyFont="0" applyFill="0" applyBorder="0" applyAlignment="0" applyProtection="0"/>
    <xf numFmtId="176" fontId="7" fillId="0" borderId="0">
      <protection locked="0"/>
    </xf>
    <xf numFmtId="175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9" fillId="0" borderId="0" applyFill="0" applyProtection="0"/>
    <xf numFmtId="0" fontId="10" fillId="0" borderId="0"/>
    <xf numFmtId="0" fontId="11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9" fillId="0" borderId="0" applyFill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176" fontId="7" fillId="0" borderId="0">
      <protection locked="0"/>
    </xf>
    <xf numFmtId="9" fontId="3" fillId="0" borderId="0" applyFont="0" applyFill="0" applyBorder="0" applyAlignment="0" applyProtection="0"/>
    <xf numFmtId="0" fontId="3" fillId="0" borderId="0"/>
    <xf numFmtId="0" fontId="11" fillId="0" borderId="0">
      <alignment vertical="top"/>
    </xf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0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0" fillId="3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0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0" fillId="3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0" fillId="3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42" borderId="0" applyNumberFormat="0" applyBorder="0" applyAlignment="0" applyProtection="0"/>
    <xf numFmtId="0" fontId="21" fillId="26" borderId="0" applyNumberFormat="0" applyBorder="0" applyAlignment="0" applyProtection="0"/>
    <xf numFmtId="0" fontId="14" fillId="2" borderId="0" applyNumberFormat="0" applyBorder="0" applyAlignment="0" applyProtection="0"/>
    <xf numFmtId="0" fontId="22" fillId="27" borderId="0" applyNumberFormat="0" applyBorder="0" applyAlignment="0" applyProtection="0"/>
    <xf numFmtId="0" fontId="23" fillId="43" borderId="19" applyNumberFormat="0" applyAlignment="0" applyProtection="0"/>
    <xf numFmtId="0" fontId="23" fillId="43" borderId="19" applyNumberFormat="0" applyAlignment="0" applyProtection="0"/>
    <xf numFmtId="0" fontId="23" fillId="43" borderId="19" applyNumberFormat="0" applyAlignment="0" applyProtection="0"/>
    <xf numFmtId="0" fontId="23" fillId="43" borderId="19" applyNumberFormat="0" applyAlignment="0" applyProtection="0"/>
    <xf numFmtId="0" fontId="18" fillId="5" borderId="16" applyNumberFormat="0" applyAlignment="0" applyProtection="0"/>
    <xf numFmtId="0" fontId="24" fillId="44" borderId="20" applyNumberFormat="0" applyAlignment="0" applyProtection="0"/>
    <xf numFmtId="0" fontId="17" fillId="0" borderId="15" applyNumberFormat="0" applyFill="0" applyAlignment="0" applyProtection="0"/>
    <xf numFmtId="0" fontId="25" fillId="0" borderId="21" applyNumberFormat="0" applyFill="0" applyAlignment="0" applyProtection="0"/>
    <xf numFmtId="0" fontId="24" fillId="44" borderId="20" applyNumberFormat="0" applyAlignment="0" applyProtection="0"/>
    <xf numFmtId="182" fontId="26" fillId="0" borderId="0">
      <protection locked="0"/>
    </xf>
    <xf numFmtId="183" fontId="3" fillId="0" borderId="0" applyFont="0" applyFill="0" applyBorder="0" applyAlignment="0" applyProtection="0"/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4" fontId="26" fillId="0" borderId="0">
      <protection locked="0"/>
    </xf>
    <xf numFmtId="4" fontId="26" fillId="0" borderId="0">
      <protection locked="0"/>
    </xf>
    <xf numFmtId="4" fontId="26" fillId="0" borderId="0">
      <protection locked="0"/>
    </xf>
    <xf numFmtId="4" fontId="26" fillId="0" borderId="0">
      <protection locked="0"/>
    </xf>
    <xf numFmtId="182" fontId="26" fillId="0" borderId="0">
      <protection locked="0"/>
    </xf>
    <xf numFmtId="182" fontId="26" fillId="0" borderId="0">
      <protection locked="0"/>
    </xf>
    <xf numFmtId="182" fontId="26" fillId="0" borderId="0">
      <protection locked="0"/>
    </xf>
    <xf numFmtId="182" fontId="26" fillId="0" borderId="0">
      <protection locked="0"/>
    </xf>
    <xf numFmtId="182" fontId="26" fillId="0" borderId="0">
      <protection locked="0"/>
    </xf>
    <xf numFmtId="182" fontId="26" fillId="0" borderId="0">
      <protection locked="0"/>
    </xf>
    <xf numFmtId="182" fontId="26" fillId="0" borderId="0">
      <protection locked="0"/>
    </xf>
    <xf numFmtId="182" fontId="26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3" fontId="3" fillId="0" borderId="0" applyFont="0" applyFill="0" applyBorder="0" applyAlignment="0" applyProtection="0"/>
    <xf numFmtId="184" fontId="26" fillId="0" borderId="0">
      <protection locked="0"/>
    </xf>
    <xf numFmtId="185" fontId="3" fillId="0" borderId="0" applyFont="0" applyFill="0" applyBorder="0" applyAlignment="0" applyProtection="0"/>
    <xf numFmtId="186" fontId="26" fillId="0" borderId="0">
      <protection locked="0"/>
    </xf>
    <xf numFmtId="186" fontId="26" fillId="0" borderId="0">
      <protection locked="0"/>
    </xf>
    <xf numFmtId="186" fontId="26" fillId="0" borderId="0">
      <protection locked="0"/>
    </xf>
    <xf numFmtId="186" fontId="26" fillId="0" borderId="0">
      <protection locked="0"/>
    </xf>
    <xf numFmtId="184" fontId="26" fillId="0" borderId="0">
      <protection locked="0"/>
    </xf>
    <xf numFmtId="184" fontId="26" fillId="0" borderId="0">
      <protection locked="0"/>
    </xf>
    <xf numFmtId="184" fontId="26" fillId="0" borderId="0">
      <protection locked="0"/>
    </xf>
    <xf numFmtId="184" fontId="26" fillId="0" borderId="0">
      <protection locked="0"/>
    </xf>
    <xf numFmtId="184" fontId="26" fillId="0" borderId="0">
      <protection locked="0"/>
    </xf>
    <xf numFmtId="184" fontId="26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84" fontId="26" fillId="0" borderId="0">
      <protection locked="0"/>
    </xf>
    <xf numFmtId="184" fontId="26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87" fontId="3" fillId="0" borderId="0" applyFont="0" applyFill="0" applyBorder="0" applyAlignment="0" applyProtection="0"/>
    <xf numFmtId="0" fontId="26" fillId="0" borderId="0">
      <protection locked="0"/>
    </xf>
    <xf numFmtId="175" fontId="7" fillId="0" borderId="0">
      <protection locked="0"/>
    </xf>
    <xf numFmtId="0" fontId="1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42" borderId="0" applyNumberFormat="0" applyBorder="0" applyAlignment="0" applyProtection="0"/>
    <xf numFmtId="0" fontId="16" fillId="4" borderId="14" applyNumberFormat="0" applyAlignment="0" applyProtection="0"/>
    <xf numFmtId="0" fontId="28" fillId="30" borderId="19" applyNumberFormat="0" applyAlignment="0" applyProtection="0"/>
    <xf numFmtId="0" fontId="28" fillId="30" borderId="19" applyNumberFormat="0" applyAlignment="0" applyProtection="0"/>
    <xf numFmtId="0" fontId="11" fillId="0" borderId="0">
      <alignment vertical="top"/>
    </xf>
    <xf numFmtId="17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6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6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6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>
      <protection locked="0"/>
    </xf>
    <xf numFmtId="0" fontId="26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6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6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6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>
      <protection locked="0"/>
    </xf>
    <xf numFmtId="190" fontId="26" fillId="0" borderId="0">
      <protection locked="0"/>
    </xf>
    <xf numFmtId="191" fontId="26" fillId="0" borderId="0">
      <protection locked="0"/>
    </xf>
    <xf numFmtId="175" fontId="7" fillId="0" borderId="0">
      <protection locked="0"/>
    </xf>
    <xf numFmtId="0" fontId="22" fillId="27" borderId="0" applyNumberFormat="0" applyBorder="0" applyAlignment="0" applyProtection="0"/>
    <xf numFmtId="0" fontId="32" fillId="0" borderId="22" applyNumberFormat="0" applyFill="0" applyAlignment="0" applyProtection="0"/>
    <xf numFmtId="0" fontId="3" fillId="0" borderId="0" applyFont="0" applyFill="0" applyBorder="0" applyAlignment="0" applyProtection="0"/>
    <xf numFmtId="0" fontId="33" fillId="0" borderId="23" applyNumberFormat="0" applyFill="0" applyAlignment="0" applyProtection="0"/>
    <xf numFmtId="0" fontId="3" fillId="0" borderId="0" applyFont="0" applyFill="0" applyBorder="0" applyAlignment="0" applyProtection="0"/>
    <xf numFmtId="0" fontId="27" fillId="0" borderId="24" applyNumberFormat="0" applyFill="0" applyAlignment="0" applyProtection="0"/>
    <xf numFmtId="0" fontId="27" fillId="0" borderId="0" applyNumberFormat="0" applyFill="0" applyBorder="0" applyAlignment="0" applyProtection="0"/>
    <xf numFmtId="0" fontId="34" fillId="0" borderId="0">
      <protection locked="0"/>
    </xf>
    <xf numFmtId="175" fontId="8" fillId="0" borderId="0">
      <protection locked="0"/>
    </xf>
    <xf numFmtId="0" fontId="34" fillId="0" borderId="0">
      <protection locked="0"/>
    </xf>
    <xf numFmtId="175" fontId="8" fillId="0" borderId="0"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21" fillId="26" borderId="0" applyNumberFormat="0" applyBorder="0" applyAlignment="0" applyProtection="0"/>
    <xf numFmtId="0" fontId="28" fillId="30" borderId="19" applyNumberFormat="0" applyAlignment="0" applyProtection="0"/>
    <xf numFmtId="0" fontId="28" fillId="30" borderId="19" applyNumberFormat="0" applyAlignment="0" applyProtection="0"/>
    <xf numFmtId="0" fontId="25" fillId="0" borderId="21" applyNumberFormat="0" applyFill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3" fontId="3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6" fontId="3" fillId="0" borderId="0" applyFont="0" applyFill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7" fillId="0" borderId="0">
      <protection locked="0"/>
    </xf>
    <xf numFmtId="0" fontId="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94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195" fontId="36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96" fontId="3" fillId="0" borderId="0" applyFont="0" applyFill="0" applyProtection="0"/>
    <xf numFmtId="177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0" fontId="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0" fontId="3" fillId="0" borderId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0" fontId="3" fillId="0" borderId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8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7" fillId="0" borderId="0" applyFont="0" applyFill="0" applyBorder="0" applyAlignment="0" applyProtection="0"/>
    <xf numFmtId="199" fontId="3" fillId="0" borderId="0" applyFont="0" applyFill="0" applyBorder="0" applyAlignment="0" applyProtection="0"/>
    <xf numFmtId="200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201" fontId="37" fillId="0" borderId="0" applyFont="0" applyFill="0" applyBorder="0" applyAlignment="0" applyProtection="0"/>
    <xf numFmtId="202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200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200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38" fillId="45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9" fillId="0" borderId="0" applyFill="0" applyProtection="0"/>
    <xf numFmtId="0" fontId="9" fillId="0" borderId="0" applyFill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9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0" fillId="0" borderId="0"/>
    <xf numFmtId="0" fontId="9" fillId="0" borderId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3" fillId="0" borderId="0"/>
    <xf numFmtId="203" fontId="42" fillId="0" borderId="0"/>
    <xf numFmtId="0" fontId="3" fillId="0" borderId="0"/>
    <xf numFmtId="0" fontId="6" fillId="0" borderId="0"/>
    <xf numFmtId="0" fontId="3" fillId="0" borderId="0"/>
    <xf numFmtId="0" fontId="1" fillId="0" borderId="0"/>
    <xf numFmtId="0" fontId="3" fillId="0" borderId="0"/>
    <xf numFmtId="0" fontId="1" fillId="0" borderId="0"/>
    <xf numFmtId="203" fontId="4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3" fillId="0" borderId="0"/>
    <xf numFmtId="0" fontId="1" fillId="0" borderId="0"/>
    <xf numFmtId="0" fontId="1" fillId="0" borderId="0"/>
    <xf numFmtId="203" fontId="4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6" fillId="0" borderId="0"/>
    <xf numFmtId="0" fontId="3" fillId="0" borderId="0"/>
    <xf numFmtId="0" fontId="39" fillId="0" borderId="0"/>
    <xf numFmtId="0" fontId="1" fillId="0" borderId="0"/>
    <xf numFmtId="0" fontId="1" fillId="0" borderId="0"/>
    <xf numFmtId="188" fontId="1" fillId="0" borderId="0"/>
    <xf numFmtId="188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9" fillId="0" borderId="0" applyFill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0" fontId="1" fillId="6" borderId="17" applyNumberFormat="0" applyFont="0" applyAlignment="0" applyProtection="0"/>
    <xf numFmtId="0" fontId="1" fillId="6" borderId="17" applyNumberFormat="0" applyFont="0" applyAlignment="0" applyProtection="0"/>
    <xf numFmtId="0" fontId="3" fillId="46" borderId="25" applyNumberFormat="0" applyFont="0" applyAlignment="0" applyProtection="0"/>
    <xf numFmtId="0" fontId="3" fillId="46" borderId="25" applyNumberFormat="0" applyFont="0" applyAlignment="0" applyProtection="0"/>
    <xf numFmtId="0" fontId="3" fillId="46" borderId="25" applyNumberFormat="0" applyFont="0" applyAlignment="0" applyProtection="0"/>
    <xf numFmtId="0" fontId="3" fillId="46" borderId="25" applyNumberFormat="0" applyFont="0" applyAlignment="0" applyProtection="0"/>
    <xf numFmtId="0" fontId="43" fillId="43" borderId="26" applyNumberFormat="0" applyAlignment="0" applyProtection="0"/>
    <xf numFmtId="0" fontId="43" fillId="43" borderId="26" applyNumberFormat="0" applyAlignment="0" applyProtection="0"/>
    <xf numFmtId="204" fontId="26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205" fontId="26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6" fontId="7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43" borderId="26" applyNumberFormat="0" applyAlignment="0" applyProtection="0"/>
    <xf numFmtId="0" fontId="43" fillId="43" borderId="26" applyNumberFormat="0" applyAlignment="0" applyProtection="0"/>
    <xf numFmtId="0" fontId="1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2" fillId="0" borderId="22" applyNumberFormat="0" applyFill="0" applyAlignment="0" applyProtection="0"/>
    <xf numFmtId="0" fontId="33" fillId="0" borderId="23" applyNumberFormat="0" applyFill="0" applyAlignment="0" applyProtection="0"/>
    <xf numFmtId="0" fontId="27" fillId="0" borderId="24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6" fillId="0" borderId="27">
      <protection locked="0"/>
    </xf>
    <xf numFmtId="0" fontId="4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7" fillId="0" borderId="30" applyNumberFormat="0" applyFill="0" applyAlignment="0" applyProtection="0"/>
    <xf numFmtId="0" fontId="48" fillId="0" borderId="31" applyNumberFormat="0" applyFill="0" applyAlignment="0" applyProtection="0"/>
    <xf numFmtId="0" fontId="13" fillId="0" borderId="32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49" fillId="48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14" applyNumberFormat="0" applyAlignment="0" applyProtection="0"/>
    <xf numFmtId="0" fontId="50" fillId="49" borderId="33" applyNumberFormat="0" applyAlignment="0" applyProtection="0"/>
    <xf numFmtId="0" fontId="51" fillId="49" borderId="14" applyNumberFormat="0" applyAlignment="0" applyProtection="0"/>
    <xf numFmtId="0" fontId="17" fillId="0" borderId="15" applyNumberFormat="0" applyFill="0" applyAlignment="0" applyProtection="0"/>
    <xf numFmtId="0" fontId="18" fillId="5" borderId="16" applyNumberFormat="0" applyAlignment="0" applyProtection="0"/>
    <xf numFmtId="0" fontId="19" fillId="0" borderId="0" applyNumberFormat="0" applyFill="0" applyBorder="0" applyAlignment="0" applyProtection="0"/>
    <xf numFmtId="0" fontId="1" fillId="6" borderId="17" applyNumberFormat="0" applyFont="0" applyAlignment="0" applyProtection="0"/>
    <xf numFmtId="0" fontId="52" fillId="0" borderId="0" applyNumberFormat="0" applyFill="0" applyBorder="0" applyAlignment="0" applyProtection="0"/>
    <xf numFmtId="0" fontId="53" fillId="0" borderId="34" applyNumberFormat="0" applyFill="0" applyAlignment="0" applyProtection="0"/>
    <xf numFmtId="0" fontId="2" fillId="50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5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5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55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" fillId="24" borderId="0" applyNumberFormat="0" applyBorder="0" applyAlignment="0" applyProtection="0"/>
    <xf numFmtId="0" fontId="10" fillId="0" borderId="0"/>
    <xf numFmtId="0" fontId="9" fillId="0" borderId="0" applyFill="0" applyProtection="0"/>
    <xf numFmtId="0" fontId="9" fillId="0" borderId="0" applyFill="0" applyProtection="0"/>
    <xf numFmtId="0" fontId="10" fillId="0" borderId="0"/>
    <xf numFmtId="0" fontId="9" fillId="0" borderId="0" applyFill="0" applyProtection="0"/>
    <xf numFmtId="0" fontId="10" fillId="0" borderId="0"/>
    <xf numFmtId="0" fontId="54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168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55" fillId="0" borderId="0"/>
    <xf numFmtId="0" fontId="9" fillId="0" borderId="0" applyFill="0" applyProtection="0"/>
    <xf numFmtId="0" fontId="48" fillId="0" borderId="31" applyNumberFormat="0" applyFill="0" applyAlignment="0" applyProtection="0"/>
    <xf numFmtId="0" fontId="13" fillId="0" borderId="32" applyNumberFormat="0" applyFill="0" applyAlignment="0" applyProtection="0"/>
    <xf numFmtId="0" fontId="50" fillId="49" borderId="33" applyNumberFormat="0" applyAlignment="0" applyProtection="0"/>
    <xf numFmtId="0" fontId="52" fillId="0" borderId="0" applyNumberFormat="0" applyFill="0" applyBorder="0" applyAlignment="0" applyProtection="0"/>
    <xf numFmtId="0" fontId="53" fillId="0" borderId="34" applyNumberFormat="0" applyFill="0" applyAlignment="0" applyProtection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9" fillId="0" borderId="0" applyFill="0" applyProtection="0"/>
    <xf numFmtId="240" fontId="62" fillId="0" borderId="0"/>
    <xf numFmtId="240" fontId="62" fillId="0" borderId="0"/>
    <xf numFmtId="0" fontId="62" fillId="0" borderId="0"/>
    <xf numFmtId="240" fontId="63" fillId="0" borderId="0"/>
    <xf numFmtId="240" fontId="63" fillId="0" borderId="0"/>
    <xf numFmtId="0" fontId="63" fillId="0" borderId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63" fillId="0" borderId="0"/>
    <xf numFmtId="240" fontId="63" fillId="0" borderId="0"/>
    <xf numFmtId="0" fontId="63" fillId="0" borderId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240" fontId="63" fillId="0" borderId="0"/>
    <xf numFmtId="240" fontId="63" fillId="0" borderId="0"/>
    <xf numFmtId="0" fontId="63" fillId="0" borderId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64" fillId="0" borderId="0"/>
    <xf numFmtId="240" fontId="64" fillId="0" borderId="0"/>
    <xf numFmtId="0" fontId="64" fillId="0" borderId="0"/>
    <xf numFmtId="240" fontId="63" fillId="0" borderId="0"/>
    <xf numFmtId="240" fontId="63" fillId="0" borderId="0"/>
    <xf numFmtId="0" fontId="63" fillId="0" borderId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24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40" fontId="65" fillId="0" borderId="0"/>
    <xf numFmtId="240" fontId="65" fillId="0" borderId="0"/>
    <xf numFmtId="0" fontId="65" fillId="0" borderId="0"/>
    <xf numFmtId="240" fontId="63" fillId="0" borderId="0"/>
    <xf numFmtId="240" fontId="63" fillId="0" borderId="0"/>
    <xf numFmtId="0" fontId="63" fillId="0" borderId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240" fontId="65" fillId="0" borderId="0" applyNumberFormat="0" applyFill="0" applyBorder="0" applyAlignment="0" applyProtection="0"/>
    <xf numFmtId="24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240" fontId="65" fillId="0" borderId="0"/>
    <xf numFmtId="240" fontId="65" fillId="0" borderId="0"/>
    <xf numFmtId="0" fontId="65" fillId="0" borderId="0"/>
    <xf numFmtId="240" fontId="3" fillId="0" borderId="0"/>
    <xf numFmtId="240" fontId="3" fillId="0" borderId="0"/>
    <xf numFmtId="0" fontId="3" fillId="0" borderId="0"/>
    <xf numFmtId="240" fontId="9" fillId="25" borderId="0" applyNumberFormat="0" applyBorder="0" applyAlignment="0" applyProtection="0"/>
    <xf numFmtId="240" fontId="9" fillId="25" borderId="0" applyNumberFormat="0" applyBorder="0" applyAlignment="0" applyProtection="0"/>
    <xf numFmtId="240" fontId="9" fillId="25" borderId="0" applyNumberFormat="0" applyBorder="0" applyAlignment="0" applyProtection="0"/>
    <xf numFmtId="240" fontId="9" fillId="25" borderId="0" applyNumberFormat="0" applyBorder="0" applyAlignment="0" applyProtection="0"/>
    <xf numFmtId="240" fontId="9" fillId="26" borderId="0" applyNumberFormat="0" applyBorder="0" applyAlignment="0" applyProtection="0"/>
    <xf numFmtId="240" fontId="9" fillId="26" borderId="0" applyNumberFormat="0" applyBorder="0" applyAlignment="0" applyProtection="0"/>
    <xf numFmtId="240" fontId="9" fillId="26" borderId="0" applyNumberFormat="0" applyBorder="0" applyAlignment="0" applyProtection="0"/>
    <xf numFmtId="240" fontId="9" fillId="26" borderId="0" applyNumberFormat="0" applyBorder="0" applyAlignment="0" applyProtection="0"/>
    <xf numFmtId="240" fontId="9" fillId="27" borderId="0" applyNumberFormat="0" applyBorder="0" applyAlignment="0" applyProtection="0"/>
    <xf numFmtId="240" fontId="9" fillId="27" borderId="0" applyNumberFormat="0" applyBorder="0" applyAlignment="0" applyProtection="0"/>
    <xf numFmtId="240" fontId="9" fillId="27" borderId="0" applyNumberFormat="0" applyBorder="0" applyAlignment="0" applyProtection="0"/>
    <xf numFmtId="240" fontId="9" fillId="27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25" borderId="0" applyNumberFormat="0" applyBorder="0" applyAlignment="0" applyProtection="0"/>
    <xf numFmtId="240" fontId="9" fillId="25" borderId="0" applyNumberFormat="0" applyBorder="0" applyAlignment="0" applyProtection="0"/>
    <xf numFmtId="0" fontId="9" fillId="25" borderId="0" applyNumberFormat="0" applyBorder="0" applyAlignment="0" applyProtection="0"/>
    <xf numFmtId="240" fontId="9" fillId="26" borderId="0" applyNumberFormat="0" applyBorder="0" applyAlignment="0" applyProtection="0"/>
    <xf numFmtId="240" fontId="9" fillId="26" borderId="0" applyNumberFormat="0" applyBorder="0" applyAlignment="0" applyProtection="0"/>
    <xf numFmtId="0" fontId="9" fillId="26" borderId="0" applyNumberFormat="0" applyBorder="0" applyAlignment="0" applyProtection="0"/>
    <xf numFmtId="240" fontId="9" fillId="27" borderId="0" applyNumberFormat="0" applyBorder="0" applyAlignment="0" applyProtection="0"/>
    <xf numFmtId="240" fontId="9" fillId="27" borderId="0" applyNumberFormat="0" applyBorder="0" applyAlignment="0" applyProtection="0"/>
    <xf numFmtId="0" fontId="9" fillId="27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0" fontId="9" fillId="28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0" fontId="9" fillId="29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9" fillId="25" borderId="0" applyNumberFormat="0" applyBorder="0" applyAlignment="0" applyProtection="0"/>
    <xf numFmtId="240" fontId="9" fillId="25" borderId="0" applyNumberFormat="0" applyBorder="0" applyAlignment="0" applyProtection="0"/>
    <xf numFmtId="0" fontId="9" fillId="25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7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9" fillId="26" borderId="0" applyNumberFormat="0" applyBorder="0" applyAlignment="0" applyProtection="0"/>
    <xf numFmtId="240" fontId="9" fillId="26" borderId="0" applyNumberFormat="0" applyBorder="0" applyAlignment="0" applyProtection="0"/>
    <xf numFmtId="0" fontId="9" fillId="26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0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9" fillId="27" borderId="0" applyNumberFormat="0" applyBorder="0" applyAlignment="0" applyProtection="0"/>
    <xf numFmtId="240" fontId="9" fillId="27" borderId="0" applyNumberFormat="0" applyBorder="0" applyAlignment="0" applyProtection="0"/>
    <xf numFmtId="0" fontId="9" fillId="27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3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0" fontId="9" fillId="28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6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0" fontId="9" fillId="2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19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40" fontId="1" fillId="22" borderId="0" applyNumberFormat="0" applyBorder="0" applyAlignment="0" applyProtection="0"/>
    <xf numFmtId="209" fontId="57" fillId="0" borderId="0" applyProtection="0">
      <protection locked="0"/>
    </xf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3" borderId="0" applyNumberFormat="0" applyBorder="0" applyAlignment="0" applyProtection="0"/>
    <xf numFmtId="240" fontId="9" fillId="33" borderId="0" applyNumberFormat="0" applyBorder="0" applyAlignment="0" applyProtection="0"/>
    <xf numFmtId="240" fontId="9" fillId="33" borderId="0" applyNumberFormat="0" applyBorder="0" applyAlignment="0" applyProtection="0"/>
    <xf numFmtId="240" fontId="9" fillId="33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4" borderId="0" applyNumberFormat="0" applyBorder="0" applyAlignment="0" applyProtection="0"/>
    <xf numFmtId="240" fontId="9" fillId="34" borderId="0" applyNumberFormat="0" applyBorder="0" applyAlignment="0" applyProtection="0"/>
    <xf numFmtId="240" fontId="9" fillId="34" borderId="0" applyNumberFormat="0" applyBorder="0" applyAlignment="0" applyProtection="0"/>
    <xf numFmtId="240" fontId="9" fillId="34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0" fontId="9" fillId="31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9" fillId="33" borderId="0" applyNumberFormat="0" applyBorder="0" applyAlignment="0" applyProtection="0"/>
    <xf numFmtId="240" fontId="9" fillId="33" borderId="0" applyNumberFormat="0" applyBorder="0" applyAlignment="0" applyProtection="0"/>
    <xf numFmtId="0" fontId="9" fillId="33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0" fontId="9" fillId="28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0" fontId="9" fillId="31" borderId="0" applyNumberFormat="0" applyBorder="0" applyAlignment="0" applyProtection="0"/>
    <xf numFmtId="240" fontId="9" fillId="34" borderId="0" applyNumberFormat="0" applyBorder="0" applyAlignment="0" applyProtection="0"/>
    <xf numFmtId="240" fontId="9" fillId="34" borderId="0" applyNumberFormat="0" applyBorder="0" applyAlignment="0" applyProtection="0"/>
    <xf numFmtId="0" fontId="9" fillId="34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0" fontId="9" fillId="31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8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1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9" fillId="33" borderId="0" applyNumberFormat="0" applyBorder="0" applyAlignment="0" applyProtection="0"/>
    <xf numFmtId="240" fontId="9" fillId="33" borderId="0" applyNumberFormat="0" applyBorder="0" applyAlignment="0" applyProtection="0"/>
    <xf numFmtId="0" fontId="9" fillId="33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4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9" fillId="28" borderId="0" applyNumberFormat="0" applyBorder="0" applyAlignment="0" applyProtection="0"/>
    <xf numFmtId="240" fontId="9" fillId="28" borderId="0" applyNumberFormat="0" applyBorder="0" applyAlignment="0" applyProtection="0"/>
    <xf numFmtId="0" fontId="9" fillId="28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17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0" fontId="9" fillId="31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0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9" fillId="34" borderId="0" applyNumberFormat="0" applyBorder="0" applyAlignment="0" applyProtection="0"/>
    <xf numFmtId="240" fontId="9" fillId="34" borderId="0" applyNumberFormat="0" applyBorder="0" applyAlignment="0" applyProtection="0"/>
    <xf numFmtId="0" fontId="9" fillId="34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1" fillId="23" borderId="0" applyNumberFormat="0" applyBorder="0" applyAlignment="0" applyProtection="0"/>
    <xf numFmtId="240" fontId="61" fillId="0" borderId="0"/>
    <xf numFmtId="240" fontId="61" fillId="0" borderId="0"/>
    <xf numFmtId="0" fontId="61" fillId="0" borderId="0"/>
    <xf numFmtId="240" fontId="20" fillId="35" borderId="0" applyNumberFormat="0" applyBorder="0" applyAlignment="0" applyProtection="0"/>
    <xf numFmtId="240" fontId="20" fillId="35" borderId="0" applyNumberFormat="0" applyBorder="0" applyAlignment="0" applyProtection="0"/>
    <xf numFmtId="240" fontId="20" fillId="32" borderId="0" applyNumberFormat="0" applyBorder="0" applyAlignment="0" applyProtection="0"/>
    <xf numFmtId="240" fontId="20" fillId="32" borderId="0" applyNumberFormat="0" applyBorder="0" applyAlignment="0" applyProtection="0"/>
    <xf numFmtId="240" fontId="20" fillId="33" borderId="0" applyNumberFormat="0" applyBorder="0" applyAlignment="0" applyProtection="0"/>
    <xf numFmtId="240" fontId="20" fillId="33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8" borderId="0" applyNumberFormat="0" applyBorder="0" applyAlignment="0" applyProtection="0"/>
    <xf numFmtId="240" fontId="20" fillId="38" borderId="0" applyNumberFormat="0" applyBorder="0" applyAlignment="0" applyProtection="0"/>
    <xf numFmtId="240" fontId="20" fillId="35" borderId="0" applyNumberFormat="0" applyBorder="0" applyAlignment="0" applyProtection="0"/>
    <xf numFmtId="240" fontId="20" fillId="35" borderId="0" applyNumberFormat="0" applyBorder="0" applyAlignment="0" applyProtection="0"/>
    <xf numFmtId="0" fontId="20" fillId="35" borderId="0" applyNumberFormat="0" applyBorder="0" applyAlignment="0" applyProtection="0"/>
    <xf numFmtId="240" fontId="20" fillId="32" borderId="0" applyNumberFormat="0" applyBorder="0" applyAlignment="0" applyProtection="0"/>
    <xf numFmtId="240" fontId="20" fillId="32" borderId="0" applyNumberFormat="0" applyBorder="0" applyAlignment="0" applyProtection="0"/>
    <xf numFmtId="0" fontId="20" fillId="32" borderId="0" applyNumberFormat="0" applyBorder="0" applyAlignment="0" applyProtection="0"/>
    <xf numFmtId="240" fontId="20" fillId="33" borderId="0" applyNumberFormat="0" applyBorder="0" applyAlignment="0" applyProtection="0"/>
    <xf numFmtId="240" fontId="20" fillId="33" borderId="0" applyNumberFormat="0" applyBorder="0" applyAlignment="0" applyProtection="0"/>
    <xf numFmtId="0" fontId="20" fillId="33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8" borderId="0" applyNumberFormat="0" applyBorder="0" applyAlignment="0" applyProtection="0"/>
    <xf numFmtId="240" fontId="20" fillId="38" borderId="0" applyNumberFormat="0" applyBorder="0" applyAlignment="0" applyProtection="0"/>
    <xf numFmtId="0" fontId="20" fillId="38" borderId="0" applyNumberFormat="0" applyBorder="0" applyAlignment="0" applyProtection="0"/>
    <xf numFmtId="240" fontId="20" fillId="35" borderId="0" applyNumberFormat="0" applyBorder="0" applyAlignment="0" applyProtection="0"/>
    <xf numFmtId="240" fontId="20" fillId="35" borderId="0" applyNumberFormat="0" applyBorder="0" applyAlignment="0" applyProtection="0"/>
    <xf numFmtId="240" fontId="20" fillId="32" borderId="0" applyNumberFormat="0" applyBorder="0" applyAlignment="0" applyProtection="0"/>
    <xf numFmtId="240" fontId="20" fillId="32" borderId="0" applyNumberFormat="0" applyBorder="0" applyAlignment="0" applyProtection="0"/>
    <xf numFmtId="240" fontId="20" fillId="33" borderId="0" applyNumberFormat="0" applyBorder="0" applyAlignment="0" applyProtection="0"/>
    <xf numFmtId="240" fontId="20" fillId="33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8" borderId="0" applyNumberFormat="0" applyBorder="0" applyAlignment="0" applyProtection="0"/>
    <xf numFmtId="240" fontId="20" fillId="38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8" borderId="0" applyNumberFormat="0" applyBorder="0" applyAlignment="0" applyProtection="0"/>
    <xf numFmtId="240" fontId="20" fillId="58" borderId="0" applyNumberFormat="0" applyBorder="0" applyAlignment="0" applyProtection="0"/>
    <xf numFmtId="240" fontId="20" fillId="58" borderId="0" applyNumberFormat="0" applyBorder="0" applyAlignment="0" applyProtection="0"/>
    <xf numFmtId="0" fontId="20" fillId="58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60" borderId="0" applyNumberFormat="0" applyBorder="0" applyAlignment="0" applyProtection="0"/>
    <xf numFmtId="240" fontId="9" fillId="61" borderId="0" applyNumberFormat="0" applyBorder="0" applyAlignment="0" applyProtection="0"/>
    <xf numFmtId="240" fontId="9" fillId="61" borderId="0" applyNumberFormat="0" applyBorder="0" applyAlignment="0" applyProtection="0"/>
    <xf numFmtId="240" fontId="9" fillId="61" borderId="0" applyNumberFormat="0" applyBorder="0" applyAlignment="0" applyProtection="0"/>
    <xf numFmtId="0" fontId="9" fillId="61" borderId="0" applyNumberFormat="0" applyBorder="0" applyAlignment="0" applyProtection="0"/>
    <xf numFmtId="240" fontId="9" fillId="61" borderId="0" applyNumberFormat="0" applyBorder="0" applyAlignment="0" applyProtection="0"/>
    <xf numFmtId="240" fontId="9" fillId="61" borderId="0" applyNumberFormat="0" applyBorder="0" applyAlignment="0" applyProtection="0"/>
    <xf numFmtId="0" fontId="9" fillId="61" borderId="0" applyNumberFormat="0" applyBorder="0" applyAlignment="0" applyProtection="0"/>
    <xf numFmtId="240" fontId="9" fillId="61" borderId="0" applyNumberFormat="0" applyBorder="0" applyAlignment="0" applyProtection="0"/>
    <xf numFmtId="0" fontId="9" fillId="61" borderId="0" applyNumberFormat="0" applyBorder="0" applyAlignment="0" applyProtection="0"/>
    <xf numFmtId="240" fontId="9" fillId="62" borderId="0" applyNumberFormat="0" applyBorder="0" applyAlignment="0" applyProtection="0"/>
    <xf numFmtId="240" fontId="20" fillId="63" borderId="0" applyNumberFormat="0" applyBorder="0" applyAlignment="0" applyProtection="0"/>
    <xf numFmtId="240" fontId="20" fillId="63" borderId="0" applyNumberFormat="0" applyBorder="0" applyAlignment="0" applyProtection="0"/>
    <xf numFmtId="0" fontId="20" fillId="63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64" borderId="0" applyNumberFormat="0" applyBorder="0" applyAlignment="0" applyProtection="0"/>
    <xf numFmtId="240" fontId="9" fillId="64" borderId="0" applyNumberFormat="0" applyBorder="0" applyAlignment="0" applyProtection="0"/>
    <xf numFmtId="240" fontId="9" fillId="64" borderId="0" applyNumberFormat="0" applyBorder="0" applyAlignment="0" applyProtection="0"/>
    <xf numFmtId="240" fontId="9" fillId="64" borderId="0" applyNumberFormat="0" applyBorder="0" applyAlignment="0" applyProtection="0"/>
    <xf numFmtId="0" fontId="9" fillId="64" borderId="0" applyNumberFormat="0" applyBorder="0" applyAlignment="0" applyProtection="0"/>
    <xf numFmtId="240" fontId="9" fillId="64" borderId="0" applyNumberFormat="0" applyBorder="0" applyAlignment="0" applyProtection="0"/>
    <xf numFmtId="240" fontId="9" fillId="64" borderId="0" applyNumberFormat="0" applyBorder="0" applyAlignment="0" applyProtection="0"/>
    <xf numFmtId="0" fontId="9" fillId="64" borderId="0" applyNumberFormat="0" applyBorder="0" applyAlignment="0" applyProtection="0"/>
    <xf numFmtId="240" fontId="9" fillId="64" borderId="0" applyNumberFormat="0" applyBorder="0" applyAlignment="0" applyProtection="0"/>
    <xf numFmtId="0" fontId="9" fillId="64" borderId="0" applyNumberFormat="0" applyBorder="0" applyAlignment="0" applyProtection="0"/>
    <xf numFmtId="240" fontId="9" fillId="65" borderId="0" applyNumberFormat="0" applyBorder="0" applyAlignment="0" applyProtection="0"/>
    <xf numFmtId="240" fontId="20" fillId="61" borderId="0" applyNumberFormat="0" applyBorder="0" applyAlignment="0" applyProtection="0"/>
    <xf numFmtId="240" fontId="20" fillId="61" borderId="0" applyNumberFormat="0" applyBorder="0" applyAlignment="0" applyProtection="0"/>
    <xf numFmtId="0" fontId="20" fillId="6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66" borderId="0" applyNumberFormat="0" applyBorder="0" applyAlignment="0" applyProtection="0"/>
    <xf numFmtId="240" fontId="9" fillId="61" borderId="0" applyNumberFormat="0" applyBorder="0" applyAlignment="0" applyProtection="0"/>
    <xf numFmtId="240" fontId="9" fillId="61" borderId="0" applyNumberFormat="0" applyBorder="0" applyAlignment="0" applyProtection="0"/>
    <xf numFmtId="240" fontId="9" fillId="61" borderId="0" applyNumberFormat="0" applyBorder="0" applyAlignment="0" applyProtection="0"/>
    <xf numFmtId="0" fontId="9" fillId="61" borderId="0" applyNumberFormat="0" applyBorder="0" applyAlignment="0" applyProtection="0"/>
    <xf numFmtId="240" fontId="9" fillId="61" borderId="0" applyNumberFormat="0" applyBorder="0" applyAlignment="0" applyProtection="0"/>
    <xf numFmtId="240" fontId="9" fillId="61" borderId="0" applyNumberFormat="0" applyBorder="0" applyAlignment="0" applyProtection="0"/>
    <xf numFmtId="0" fontId="9" fillId="61" borderId="0" applyNumberFormat="0" applyBorder="0" applyAlignment="0" applyProtection="0"/>
    <xf numFmtId="240" fontId="9" fillId="61" borderId="0" applyNumberFormat="0" applyBorder="0" applyAlignment="0" applyProtection="0"/>
    <xf numFmtId="0" fontId="9" fillId="61" borderId="0" applyNumberFormat="0" applyBorder="0" applyAlignment="0" applyProtection="0"/>
    <xf numFmtId="240" fontId="9" fillId="66" borderId="0" applyNumberFormat="0" applyBorder="0" applyAlignment="0" applyProtection="0"/>
    <xf numFmtId="240" fontId="20" fillId="61" borderId="0" applyNumberFormat="0" applyBorder="0" applyAlignment="0" applyProtection="0"/>
    <xf numFmtId="240" fontId="20" fillId="61" borderId="0" applyNumberFormat="0" applyBorder="0" applyAlignment="0" applyProtection="0"/>
    <xf numFmtId="0" fontId="20" fillId="61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9" fillId="67" borderId="0" applyNumberFormat="0" applyBorder="0" applyAlignment="0" applyProtection="0"/>
    <xf numFmtId="240" fontId="9" fillId="67" borderId="0" applyNumberFormat="0" applyBorder="0" applyAlignment="0" applyProtection="0"/>
    <xf numFmtId="240" fontId="9" fillId="67" borderId="0" applyNumberFormat="0" applyBorder="0" applyAlignment="0" applyProtection="0"/>
    <xf numFmtId="0" fontId="9" fillId="67" borderId="0" applyNumberFormat="0" applyBorder="0" applyAlignment="0" applyProtection="0"/>
    <xf numFmtId="240" fontId="9" fillId="67" borderId="0" applyNumberFormat="0" applyBorder="0" applyAlignment="0" applyProtection="0"/>
    <xf numFmtId="240" fontId="9" fillId="67" borderId="0" applyNumberFormat="0" applyBorder="0" applyAlignment="0" applyProtection="0"/>
    <xf numFmtId="0" fontId="9" fillId="67" borderId="0" applyNumberFormat="0" applyBorder="0" applyAlignment="0" applyProtection="0"/>
    <xf numFmtId="240" fontId="9" fillId="67" borderId="0" applyNumberFormat="0" applyBorder="0" applyAlignment="0" applyProtection="0"/>
    <xf numFmtId="0" fontId="9" fillId="6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7" borderId="0" applyNumberFormat="0" applyBorder="0" applyAlignment="0" applyProtection="0"/>
    <xf numFmtId="0" fontId="9" fillId="57" borderId="0" applyNumberFormat="0" applyBorder="0" applyAlignment="0" applyProtection="0"/>
    <xf numFmtId="240" fontId="9" fillId="58" borderId="0" applyNumberFormat="0" applyBorder="0" applyAlignment="0" applyProtection="0"/>
    <xf numFmtId="240" fontId="20" fillId="58" borderId="0" applyNumberFormat="0" applyBorder="0" applyAlignment="0" applyProtection="0"/>
    <xf numFmtId="240" fontId="20" fillId="58" borderId="0" applyNumberFormat="0" applyBorder="0" applyAlignment="0" applyProtection="0"/>
    <xf numFmtId="0" fontId="20" fillId="58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59" borderId="0" applyNumberFormat="0" applyBorder="0" applyAlignment="0" applyProtection="0"/>
    <xf numFmtId="0" fontId="9" fillId="59" borderId="0" applyNumberFormat="0" applyBorder="0" applyAlignment="0" applyProtection="0"/>
    <xf numFmtId="240" fontId="9" fillId="68" borderId="0" applyNumberFormat="0" applyBorder="0" applyAlignment="0" applyProtection="0"/>
    <xf numFmtId="240" fontId="9" fillId="68" borderId="0" applyNumberFormat="0" applyBorder="0" applyAlignment="0" applyProtection="0"/>
    <xf numFmtId="240" fontId="9" fillId="68" borderId="0" applyNumberFormat="0" applyBorder="0" applyAlignment="0" applyProtection="0"/>
    <xf numFmtId="240" fontId="9" fillId="68" borderId="0" applyNumberFormat="0" applyBorder="0" applyAlignment="0" applyProtection="0"/>
    <xf numFmtId="0" fontId="9" fillId="68" borderId="0" applyNumberFormat="0" applyBorder="0" applyAlignment="0" applyProtection="0"/>
    <xf numFmtId="240" fontId="9" fillId="68" borderId="0" applyNumberFormat="0" applyBorder="0" applyAlignment="0" applyProtection="0"/>
    <xf numFmtId="240" fontId="9" fillId="68" borderId="0" applyNumberFormat="0" applyBorder="0" applyAlignment="0" applyProtection="0"/>
    <xf numFmtId="0" fontId="9" fillId="68" borderId="0" applyNumberFormat="0" applyBorder="0" applyAlignment="0" applyProtection="0"/>
    <xf numFmtId="240" fontId="9" fillId="68" borderId="0" applyNumberFormat="0" applyBorder="0" applyAlignment="0" applyProtection="0"/>
    <xf numFmtId="0" fontId="9" fillId="68" borderId="0" applyNumberFormat="0" applyBorder="0" applyAlignment="0" applyProtection="0"/>
    <xf numFmtId="240" fontId="9" fillId="69" borderId="0" applyNumberFormat="0" applyBorder="0" applyAlignment="0" applyProtection="0"/>
    <xf numFmtId="240" fontId="20" fillId="68" borderId="0" applyNumberFormat="0" applyBorder="0" applyAlignment="0" applyProtection="0"/>
    <xf numFmtId="240" fontId="20" fillId="68" borderId="0" applyNumberFormat="0" applyBorder="0" applyAlignment="0" applyProtection="0"/>
    <xf numFmtId="0" fontId="20" fillId="68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210" fontId="4" fillId="70" borderId="35">
      <alignment horizontal="center" vertical="center"/>
    </xf>
    <xf numFmtId="240" fontId="66" fillId="0" borderId="36" applyNumberFormat="0" applyFill="0" applyBorder="0" applyAlignment="0" applyProtection="0"/>
    <xf numFmtId="240" fontId="66" fillId="0" borderId="36" applyNumberFormat="0" applyFill="0" applyBorder="0" applyAlignment="0" applyProtection="0"/>
    <xf numFmtId="0" fontId="66" fillId="0" borderId="36" applyNumberFormat="0" applyFill="0" applyBorder="0" applyAlignment="0" applyProtection="0"/>
    <xf numFmtId="240" fontId="21" fillId="26" borderId="0" applyNumberFormat="0" applyBorder="0" applyAlignment="0" applyProtection="0"/>
    <xf numFmtId="240" fontId="21" fillId="26" borderId="0" applyNumberFormat="0" applyBorder="0" applyAlignment="0" applyProtection="0"/>
    <xf numFmtId="240" fontId="67" fillId="0" borderId="0" applyNumberFormat="0" applyFill="0" applyBorder="0" applyAlignment="0" applyProtection="0"/>
    <xf numFmtId="24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240" fontId="68" fillId="0" borderId="0"/>
    <xf numFmtId="240" fontId="22" fillId="27" borderId="0" applyNumberFormat="0" applyBorder="0" applyAlignment="0" applyProtection="0"/>
    <xf numFmtId="240" fontId="22" fillId="27" borderId="0" applyNumberFormat="0" applyBorder="0" applyAlignment="0" applyProtection="0"/>
    <xf numFmtId="0" fontId="22" fillId="27" borderId="0" applyNumberFormat="0" applyBorder="0" applyAlignment="0" applyProtection="0"/>
    <xf numFmtId="240" fontId="22" fillId="27" borderId="0" applyNumberFormat="0" applyBorder="0" applyAlignment="0" applyProtection="0"/>
    <xf numFmtId="240" fontId="22" fillId="27" borderId="0" applyNumberFormat="0" applyBorder="0" applyAlignment="0" applyProtection="0"/>
    <xf numFmtId="240" fontId="69" fillId="0" borderId="0" applyNumberFormat="0" applyFill="0" applyBorder="0" applyAlignment="0" applyProtection="0"/>
    <xf numFmtId="24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240" fontId="70" fillId="0" borderId="0" applyNumberFormat="0" applyFill="0" applyBorder="0" applyAlignment="0" applyProtection="0"/>
    <xf numFmtId="24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211" fontId="11" fillId="0" borderId="0" applyFill="0" applyBorder="0" applyAlignment="0"/>
    <xf numFmtId="212" fontId="3" fillId="0" borderId="0" applyFill="0" applyBorder="0" applyAlignment="0"/>
    <xf numFmtId="213" fontId="3" fillId="0" borderId="0" applyFill="0" applyBorder="0" applyAlignment="0"/>
    <xf numFmtId="214" fontId="3" fillId="0" borderId="0" applyFill="0" applyBorder="0" applyAlignment="0"/>
    <xf numFmtId="215" fontId="3" fillId="0" borderId="0" applyFill="0" applyBorder="0" applyAlignment="0"/>
    <xf numFmtId="216" fontId="3" fillId="0" borderId="0" applyFill="0" applyBorder="0" applyAlignment="0"/>
    <xf numFmtId="217" fontId="3" fillId="0" borderId="0" applyFill="0" applyBorder="0" applyAlignment="0"/>
    <xf numFmtId="212" fontId="3" fillId="0" borderId="0" applyFill="0" applyBorder="0" applyAlignment="0"/>
    <xf numFmtId="240" fontId="23" fillId="43" borderId="19" applyNumberFormat="0" applyAlignment="0" applyProtection="0"/>
    <xf numFmtId="240" fontId="23" fillId="43" borderId="19" applyNumberFormat="0" applyAlignment="0" applyProtection="0"/>
    <xf numFmtId="240" fontId="23" fillId="43" borderId="19" applyNumberFormat="0" applyAlignment="0" applyProtection="0"/>
    <xf numFmtId="240" fontId="23" fillId="43" borderId="19" applyNumberFormat="0" applyAlignment="0" applyProtection="0"/>
    <xf numFmtId="240" fontId="23" fillId="43" borderId="19" applyNumberFormat="0" applyAlignment="0" applyProtection="0"/>
    <xf numFmtId="240" fontId="23" fillId="43" borderId="19" applyNumberFormat="0" applyAlignment="0" applyProtection="0"/>
    <xf numFmtId="240" fontId="71" fillId="0" borderId="0"/>
    <xf numFmtId="240" fontId="71" fillId="0" borderId="0"/>
    <xf numFmtId="0" fontId="71" fillId="0" borderId="0"/>
    <xf numFmtId="240" fontId="24" fillId="44" borderId="20" applyNumberFormat="0" applyAlignment="0" applyProtection="0"/>
    <xf numFmtId="240" fontId="24" fillId="44" borderId="20" applyNumberFormat="0" applyAlignment="0" applyProtection="0"/>
    <xf numFmtId="240" fontId="25" fillId="0" borderId="21" applyNumberFormat="0" applyFill="0" applyAlignment="0" applyProtection="0"/>
    <xf numFmtId="240" fontId="25" fillId="0" borderId="21" applyNumberFormat="0" applyFill="0" applyAlignment="0" applyProtection="0"/>
    <xf numFmtId="240" fontId="24" fillId="44" borderId="20" applyNumberFormat="0" applyAlignment="0" applyProtection="0"/>
    <xf numFmtId="240" fontId="24" fillId="44" borderId="20" applyNumberFormat="0" applyAlignment="0" applyProtection="0"/>
    <xf numFmtId="0" fontId="24" fillId="44" borderId="20" applyNumberFormat="0" applyAlignment="0" applyProtection="0"/>
    <xf numFmtId="240" fontId="25" fillId="0" borderId="21" applyNumberFormat="0" applyFill="0" applyAlignment="0" applyProtection="0"/>
    <xf numFmtId="240" fontId="25" fillId="0" borderId="21" applyNumberFormat="0" applyFill="0" applyAlignment="0" applyProtection="0"/>
    <xf numFmtId="0" fontId="25" fillId="0" borderId="21" applyNumberFormat="0" applyFill="0" applyAlignment="0" applyProtection="0"/>
    <xf numFmtId="240" fontId="3" fillId="0" borderId="0" applyNumberFormat="0" applyFont="0" applyFill="0" applyBorder="0" applyProtection="0">
      <alignment horizontal="centerContinuous" vertical="top"/>
    </xf>
    <xf numFmtId="240" fontId="3" fillId="0" borderId="0" applyNumberFormat="0" applyFont="0" applyFill="0" applyBorder="0" applyProtection="0">
      <alignment horizontal="centerContinuous" vertical="top"/>
    </xf>
    <xf numFmtId="0" fontId="3" fillId="0" borderId="0" applyNumberFormat="0" applyFont="0" applyFill="0" applyBorder="0" applyProtection="0">
      <alignment horizontal="centerContinuous" vertical="top"/>
    </xf>
    <xf numFmtId="240" fontId="24" fillId="44" borderId="20" applyNumberFormat="0" applyAlignment="0" applyProtection="0"/>
    <xf numFmtId="240" fontId="24" fillId="44" borderId="20" applyNumberFormat="0" applyAlignment="0" applyProtection="0"/>
    <xf numFmtId="218" fontId="72" fillId="0" borderId="0"/>
    <xf numFmtId="218" fontId="72" fillId="0" borderId="0"/>
    <xf numFmtId="218" fontId="72" fillId="0" borderId="0"/>
    <xf numFmtId="218" fontId="72" fillId="0" borderId="0"/>
    <xf numFmtId="218" fontId="72" fillId="0" borderId="0"/>
    <xf numFmtId="218" fontId="72" fillId="0" borderId="0"/>
    <xf numFmtId="218" fontId="72" fillId="0" borderId="0"/>
    <xf numFmtId="218" fontId="72" fillId="0" borderId="0"/>
    <xf numFmtId="164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240" fontId="74" fillId="0" borderId="0"/>
    <xf numFmtId="240" fontId="74" fillId="0" borderId="0"/>
    <xf numFmtId="0" fontId="74" fillId="0" borderId="0"/>
    <xf numFmtId="240" fontId="74" fillId="0" borderId="0"/>
    <xf numFmtId="240" fontId="74" fillId="0" borderId="0"/>
    <xf numFmtId="0" fontId="74" fillId="0" borderId="0"/>
    <xf numFmtId="240" fontId="74" fillId="0" borderId="0"/>
    <xf numFmtId="240" fontId="74" fillId="0" borderId="0"/>
    <xf numFmtId="0" fontId="74" fillId="0" borderId="0"/>
    <xf numFmtId="37" fontId="3" fillId="0" borderId="0" applyFill="0" applyBorder="0" applyAlignment="0" applyProtection="0"/>
    <xf numFmtId="240" fontId="75" fillId="0" borderId="0" applyNumberFormat="0" applyFont="0" applyFill="0" applyBorder="0" applyAlignment="0" applyProtection="0"/>
    <xf numFmtId="240" fontId="74" fillId="0" borderId="0"/>
    <xf numFmtId="240" fontId="74" fillId="0" borderId="0"/>
    <xf numFmtId="0" fontId="74" fillId="0" borderId="0"/>
    <xf numFmtId="240" fontId="64" fillId="0" borderId="0"/>
    <xf numFmtId="240" fontId="64" fillId="0" borderId="0"/>
    <xf numFmtId="0" fontId="64" fillId="0" borderId="0"/>
    <xf numFmtId="24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240" fontId="76" fillId="0" borderId="0" applyNumberFormat="0" applyFill="0" applyBorder="0" applyAlignment="0" applyProtection="0"/>
    <xf numFmtId="24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219" fontId="3" fillId="0" borderId="0">
      <protection locked="0"/>
    </xf>
    <xf numFmtId="220" fontId="3" fillId="0" borderId="0">
      <protection locked="0"/>
    </xf>
    <xf numFmtId="219" fontId="3" fillId="0" borderId="0">
      <protection locked="0"/>
    </xf>
    <xf numFmtId="240" fontId="77" fillId="0" borderId="0" applyNumberFormat="0" applyAlignment="0">
      <alignment horizontal="left"/>
    </xf>
    <xf numFmtId="240" fontId="77" fillId="0" borderId="0" applyNumberFormat="0" applyAlignment="0">
      <alignment horizontal="left"/>
    </xf>
    <xf numFmtId="0" fontId="77" fillId="0" borderId="0" applyNumberFormat="0" applyAlignment="0">
      <alignment horizontal="left"/>
    </xf>
    <xf numFmtId="221" fontId="6" fillId="0" borderId="0" applyFill="0" applyBorder="0" applyProtection="0"/>
    <xf numFmtId="221" fontId="6" fillId="0" borderId="11" applyFill="0" applyProtection="0"/>
    <xf numFmtId="221" fontId="6" fillId="0" borderId="27" applyFill="0" applyProtection="0"/>
    <xf numFmtId="208" fontId="78" fillId="0" borderId="37" applyBorder="0"/>
    <xf numFmtId="212" fontId="3" fillId="0" borderId="0" applyFont="0" applyFill="0" applyBorder="0" applyAlignment="0" applyProtection="0"/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222" fontId="57" fillId="0" borderId="0">
      <protection locked="0"/>
    </xf>
    <xf numFmtId="175" fontId="7" fillId="0" borderId="0">
      <protection locked="0"/>
    </xf>
    <xf numFmtId="240" fontId="3" fillId="0" borderId="0" applyNumberFormat="0" applyFont="0" applyFill="0" applyBorder="0" applyAlignment="0" applyProtection="0"/>
    <xf numFmtId="24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14" fontId="11" fillId="0" borderId="0" applyFill="0" applyBorder="0" applyAlignment="0"/>
    <xf numFmtId="240" fontId="26" fillId="0" borderId="0">
      <protection locked="0"/>
    </xf>
    <xf numFmtId="223" fontId="6" fillId="0" borderId="0" applyFill="0" applyBorder="0" applyProtection="0"/>
    <xf numFmtId="223" fontId="6" fillId="0" borderId="11" applyFill="0" applyProtection="0"/>
    <xf numFmtId="223" fontId="6" fillId="0" borderId="27" applyFill="0" applyProtection="0"/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" fillId="0" borderId="0"/>
    <xf numFmtId="240" fontId="3" fillId="0" borderId="0"/>
    <xf numFmtId="0" fontId="3" fillId="0" borderId="0"/>
    <xf numFmtId="4" fontId="79" fillId="0" borderId="0" applyFont="0"/>
    <xf numFmtId="240" fontId="80" fillId="71" borderId="0" applyNumberFormat="0" applyBorder="0" applyAlignment="0" applyProtection="0"/>
    <xf numFmtId="240" fontId="80" fillId="71" borderId="0" applyNumberFormat="0" applyBorder="0" applyAlignment="0" applyProtection="0"/>
    <xf numFmtId="0" fontId="80" fillId="71" borderId="0" applyNumberFormat="0" applyBorder="0" applyAlignment="0" applyProtection="0"/>
    <xf numFmtId="240" fontId="80" fillId="72" borderId="0" applyNumberFormat="0" applyBorder="0" applyAlignment="0" applyProtection="0"/>
    <xf numFmtId="240" fontId="80" fillId="72" borderId="0" applyNumberFormat="0" applyBorder="0" applyAlignment="0" applyProtection="0"/>
    <xf numFmtId="0" fontId="80" fillId="72" borderId="0" applyNumberFormat="0" applyBorder="0" applyAlignment="0" applyProtection="0"/>
    <xf numFmtId="240" fontId="80" fillId="72" borderId="0" applyNumberFormat="0" applyBorder="0" applyAlignment="0" applyProtection="0"/>
    <xf numFmtId="240" fontId="80" fillId="72" borderId="0" applyNumberFormat="0" applyBorder="0" applyAlignment="0" applyProtection="0"/>
    <xf numFmtId="0" fontId="80" fillId="72" borderId="0" applyNumberFormat="0" applyBorder="0" applyAlignment="0" applyProtection="0"/>
    <xf numFmtId="240" fontId="34" fillId="0" borderId="0">
      <protection locked="0"/>
    </xf>
    <xf numFmtId="240" fontId="34" fillId="0" borderId="0">
      <protection locked="0"/>
    </xf>
    <xf numFmtId="0" fontId="34" fillId="0" borderId="0">
      <protection locked="0"/>
    </xf>
    <xf numFmtId="240" fontId="34" fillId="0" borderId="0">
      <protection locked="0"/>
    </xf>
    <xf numFmtId="240" fontId="34" fillId="0" borderId="0">
      <protection locked="0"/>
    </xf>
    <xf numFmtId="0" fontId="34" fillId="0" borderId="0">
      <protection locked="0"/>
    </xf>
    <xf numFmtId="240" fontId="81" fillId="0" borderId="0" applyNumberFormat="0" applyFill="0" applyBorder="0" applyAlignment="0" applyProtection="0"/>
    <xf numFmtId="24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240" fontId="46" fillId="0" borderId="0" applyNumberFormat="0" applyFill="0" applyBorder="0" applyAlignment="0" applyProtection="0"/>
    <xf numFmtId="24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240" fontId="27" fillId="0" borderId="0" applyNumberFormat="0" applyFill="0" applyBorder="0" applyAlignment="0" applyProtection="0"/>
    <xf numFmtId="240" fontId="27" fillId="0" borderId="0" applyNumberFormat="0" applyFill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40" fontId="9" fillId="56" borderId="0" applyNumberFormat="0" applyBorder="0" applyAlignment="0" applyProtection="0"/>
    <xf numFmtId="240" fontId="9" fillId="56" borderId="0" applyNumberFormat="0" applyBorder="0" applyAlignment="0" applyProtection="0"/>
    <xf numFmtId="240" fontId="9" fillId="56" borderId="0" applyNumberFormat="0" applyBorder="0" applyAlignment="0" applyProtection="0"/>
    <xf numFmtId="0" fontId="9" fillId="56" borderId="0" applyNumberFormat="0" applyBorder="0" applyAlignment="0" applyProtection="0"/>
    <xf numFmtId="240" fontId="9" fillId="56" borderId="0" applyNumberFormat="0" applyBorder="0" applyAlignment="0" applyProtection="0"/>
    <xf numFmtId="240" fontId="9" fillId="56" borderId="0" applyNumberFormat="0" applyBorder="0" applyAlignment="0" applyProtection="0"/>
    <xf numFmtId="0" fontId="9" fillId="56" borderId="0" applyNumberFormat="0" applyBorder="0" applyAlignment="0" applyProtection="0"/>
    <xf numFmtId="240" fontId="9" fillId="56" borderId="0" applyNumberFormat="0" applyBorder="0" applyAlignment="0" applyProtection="0"/>
    <xf numFmtId="0" fontId="9" fillId="56" borderId="0" applyNumberFormat="0" applyBorder="0" applyAlignment="0" applyProtection="0"/>
    <xf numFmtId="240" fontId="9" fillId="43" borderId="0" applyNumberFormat="0" applyBorder="0" applyAlignment="0" applyProtection="0"/>
    <xf numFmtId="240" fontId="9" fillId="43" borderId="0" applyNumberFormat="0" applyBorder="0" applyAlignment="0" applyProtection="0"/>
    <xf numFmtId="240" fontId="9" fillId="43" borderId="0" applyNumberFormat="0" applyBorder="0" applyAlignment="0" applyProtection="0"/>
    <xf numFmtId="0" fontId="9" fillId="43" borderId="0" applyNumberFormat="0" applyBorder="0" applyAlignment="0" applyProtection="0"/>
    <xf numFmtId="240" fontId="9" fillId="43" borderId="0" applyNumberFormat="0" applyBorder="0" applyAlignment="0" applyProtection="0"/>
    <xf numFmtId="240" fontId="9" fillId="43" borderId="0" applyNumberFormat="0" applyBorder="0" applyAlignment="0" applyProtection="0"/>
    <xf numFmtId="0" fontId="9" fillId="43" borderId="0" applyNumberFormat="0" applyBorder="0" applyAlignment="0" applyProtection="0"/>
    <xf numFmtId="240" fontId="9" fillId="43" borderId="0" applyNumberFormat="0" applyBorder="0" applyAlignment="0" applyProtection="0"/>
    <xf numFmtId="0" fontId="9" fillId="43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20" fillId="39" borderId="0" applyNumberFormat="0" applyBorder="0" applyAlignment="0" applyProtection="0"/>
    <xf numFmtId="240" fontId="20" fillId="39" borderId="0" applyNumberFormat="0" applyBorder="0" applyAlignment="0" applyProtection="0"/>
    <xf numFmtId="0" fontId="20" fillId="39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9" fillId="32" borderId="0" applyNumberFormat="0" applyBorder="0" applyAlignment="0" applyProtection="0"/>
    <xf numFmtId="0" fontId="9" fillId="32" borderId="0" applyNumberFormat="0" applyBorder="0" applyAlignment="0" applyProtection="0"/>
    <xf numFmtId="240" fontId="20" fillId="32" borderId="0" applyNumberFormat="0" applyBorder="0" applyAlignment="0" applyProtection="0"/>
    <xf numFmtId="240" fontId="20" fillId="32" borderId="0" applyNumberFormat="0" applyBorder="0" applyAlignment="0" applyProtection="0"/>
    <xf numFmtId="0" fontId="20" fillId="32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20" fillId="40" borderId="0" applyNumberFormat="0" applyBorder="0" applyAlignment="0" applyProtection="0"/>
    <xf numFmtId="240" fontId="20" fillId="40" borderId="0" applyNumberFormat="0" applyBorder="0" applyAlignment="0" applyProtection="0"/>
    <xf numFmtId="0" fontId="20" fillId="40" borderId="0" applyNumberFormat="0" applyBorder="0" applyAlignment="0" applyProtection="0"/>
    <xf numFmtId="240" fontId="9" fillId="46" borderId="0" applyNumberFormat="0" applyBorder="0" applyAlignment="0" applyProtection="0"/>
    <xf numFmtId="240" fontId="9" fillId="46" borderId="0" applyNumberFormat="0" applyBorder="0" applyAlignment="0" applyProtection="0"/>
    <xf numFmtId="240" fontId="9" fillId="46" borderId="0" applyNumberFormat="0" applyBorder="0" applyAlignment="0" applyProtection="0"/>
    <xf numFmtId="0" fontId="9" fillId="46" borderId="0" applyNumberFormat="0" applyBorder="0" applyAlignment="0" applyProtection="0"/>
    <xf numFmtId="240" fontId="9" fillId="46" borderId="0" applyNumberFormat="0" applyBorder="0" applyAlignment="0" applyProtection="0"/>
    <xf numFmtId="240" fontId="9" fillId="46" borderId="0" applyNumberFormat="0" applyBorder="0" applyAlignment="0" applyProtection="0"/>
    <xf numFmtId="0" fontId="9" fillId="46" borderId="0" applyNumberFormat="0" applyBorder="0" applyAlignment="0" applyProtection="0"/>
    <xf numFmtId="240" fontId="9" fillId="46" borderId="0" applyNumberFormat="0" applyBorder="0" applyAlignment="0" applyProtection="0"/>
    <xf numFmtId="0" fontId="9" fillId="46" borderId="0" applyNumberFormat="0" applyBorder="0" applyAlignment="0" applyProtection="0"/>
    <xf numFmtId="240" fontId="9" fillId="45" borderId="0" applyNumberFormat="0" applyBorder="0" applyAlignment="0" applyProtection="0"/>
    <xf numFmtId="240" fontId="9" fillId="45" borderId="0" applyNumberFormat="0" applyBorder="0" applyAlignment="0" applyProtection="0"/>
    <xf numFmtId="240" fontId="9" fillId="45" borderId="0" applyNumberFormat="0" applyBorder="0" applyAlignment="0" applyProtection="0"/>
    <xf numFmtId="0" fontId="9" fillId="45" borderId="0" applyNumberFormat="0" applyBorder="0" applyAlignment="0" applyProtection="0"/>
    <xf numFmtId="240" fontId="9" fillId="45" borderId="0" applyNumberFormat="0" applyBorder="0" applyAlignment="0" applyProtection="0"/>
    <xf numFmtId="240" fontId="9" fillId="45" borderId="0" applyNumberFormat="0" applyBorder="0" applyAlignment="0" applyProtection="0"/>
    <xf numFmtId="0" fontId="9" fillId="45" borderId="0" applyNumberFormat="0" applyBorder="0" applyAlignment="0" applyProtection="0"/>
    <xf numFmtId="240" fontId="9" fillId="45" borderId="0" applyNumberFormat="0" applyBorder="0" applyAlignment="0" applyProtection="0"/>
    <xf numFmtId="0" fontId="9" fillId="45" borderId="0" applyNumberFormat="0" applyBorder="0" applyAlignment="0" applyProtection="0"/>
    <xf numFmtId="240" fontId="20" fillId="45" borderId="0" applyNumberFormat="0" applyBorder="0" applyAlignment="0" applyProtection="0"/>
    <xf numFmtId="240" fontId="20" fillId="45" borderId="0" applyNumberFormat="0" applyBorder="0" applyAlignment="0" applyProtection="0"/>
    <xf numFmtId="0" fontId="20" fillId="45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20" fillId="41" borderId="0" applyNumberFormat="0" applyBorder="0" applyAlignment="0" applyProtection="0"/>
    <xf numFmtId="240" fontId="20" fillId="41" borderId="0" applyNumberFormat="0" applyBorder="0" applyAlignment="0" applyProtection="0"/>
    <xf numFmtId="0" fontId="20" fillId="41" borderId="0" applyNumberFormat="0" applyBorder="0" applyAlignment="0" applyProtection="0"/>
    <xf numFmtId="240" fontId="9" fillId="56" borderId="0" applyNumberFormat="0" applyBorder="0" applyAlignment="0" applyProtection="0"/>
    <xf numFmtId="240" fontId="9" fillId="56" borderId="0" applyNumberFormat="0" applyBorder="0" applyAlignment="0" applyProtection="0"/>
    <xf numFmtId="240" fontId="9" fillId="56" borderId="0" applyNumberFormat="0" applyBorder="0" applyAlignment="0" applyProtection="0"/>
    <xf numFmtId="0" fontId="9" fillId="56" borderId="0" applyNumberFormat="0" applyBorder="0" applyAlignment="0" applyProtection="0"/>
    <xf numFmtId="240" fontId="9" fillId="56" borderId="0" applyNumberFormat="0" applyBorder="0" applyAlignment="0" applyProtection="0"/>
    <xf numFmtId="240" fontId="9" fillId="56" borderId="0" applyNumberFormat="0" applyBorder="0" applyAlignment="0" applyProtection="0"/>
    <xf numFmtId="0" fontId="9" fillId="56" borderId="0" applyNumberFormat="0" applyBorder="0" applyAlignment="0" applyProtection="0"/>
    <xf numFmtId="240" fontId="9" fillId="56" borderId="0" applyNumberFormat="0" applyBorder="0" applyAlignment="0" applyProtection="0"/>
    <xf numFmtId="0" fontId="9" fillId="56" borderId="0" applyNumberFormat="0" applyBorder="0" applyAlignment="0" applyProtection="0"/>
    <xf numFmtId="240" fontId="9" fillId="43" borderId="0" applyNumberFormat="0" applyBorder="0" applyAlignment="0" applyProtection="0"/>
    <xf numFmtId="240" fontId="9" fillId="43" borderId="0" applyNumberFormat="0" applyBorder="0" applyAlignment="0" applyProtection="0"/>
    <xf numFmtId="240" fontId="9" fillId="43" borderId="0" applyNumberFormat="0" applyBorder="0" applyAlignment="0" applyProtection="0"/>
    <xf numFmtId="0" fontId="9" fillId="43" borderId="0" applyNumberFormat="0" applyBorder="0" applyAlignment="0" applyProtection="0"/>
    <xf numFmtId="240" fontId="9" fillId="43" borderId="0" applyNumberFormat="0" applyBorder="0" applyAlignment="0" applyProtection="0"/>
    <xf numFmtId="240" fontId="9" fillId="43" borderId="0" applyNumberFormat="0" applyBorder="0" applyAlignment="0" applyProtection="0"/>
    <xf numFmtId="0" fontId="9" fillId="43" borderId="0" applyNumberFormat="0" applyBorder="0" applyAlignment="0" applyProtection="0"/>
    <xf numFmtId="240" fontId="9" fillId="43" borderId="0" applyNumberFormat="0" applyBorder="0" applyAlignment="0" applyProtection="0"/>
    <xf numFmtId="0" fontId="9" fillId="43" borderId="0" applyNumberFormat="0" applyBorder="0" applyAlignment="0" applyProtection="0"/>
    <xf numFmtId="240" fontId="20" fillId="43" borderId="0" applyNumberFormat="0" applyBorder="0" applyAlignment="0" applyProtection="0"/>
    <xf numFmtId="240" fontId="20" fillId="43" borderId="0" applyNumberFormat="0" applyBorder="0" applyAlignment="0" applyProtection="0"/>
    <xf numFmtId="0" fontId="20" fillId="43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20" fillId="36" borderId="0" applyNumberFormat="0" applyBorder="0" applyAlignment="0" applyProtection="0"/>
    <xf numFmtId="240" fontId="20" fillId="36" borderId="0" applyNumberFormat="0" applyBorder="0" applyAlignment="0" applyProtection="0"/>
    <xf numFmtId="0" fontId="20" fillId="36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0" fontId="9" fillId="29" borderId="0" applyNumberFormat="0" applyBorder="0" applyAlignment="0" applyProtection="0"/>
    <xf numFmtId="240" fontId="9" fillId="29" borderId="0" applyNumberFormat="0" applyBorder="0" applyAlignment="0" applyProtection="0"/>
    <xf numFmtId="240" fontId="9" fillId="29" borderId="0" applyNumberFormat="0" applyBorder="0" applyAlignment="0" applyProtection="0"/>
    <xf numFmtId="0" fontId="9" fillId="29" borderId="0" applyNumberFormat="0" applyBorder="0" applyAlignment="0" applyProtection="0"/>
    <xf numFmtId="240" fontId="9" fillId="29" borderId="0" applyNumberFormat="0" applyBorder="0" applyAlignment="0" applyProtection="0"/>
    <xf numFmtId="0" fontId="9" fillId="29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0" fontId="9" fillId="31" borderId="0" applyNumberFormat="0" applyBorder="0" applyAlignment="0" applyProtection="0"/>
    <xf numFmtId="240" fontId="9" fillId="31" borderId="0" applyNumberFormat="0" applyBorder="0" applyAlignment="0" applyProtection="0"/>
    <xf numFmtId="240" fontId="9" fillId="31" borderId="0" applyNumberFormat="0" applyBorder="0" applyAlignment="0" applyProtection="0"/>
    <xf numFmtId="0" fontId="9" fillId="31" borderId="0" applyNumberFormat="0" applyBorder="0" applyAlignment="0" applyProtection="0"/>
    <xf numFmtId="240" fontId="9" fillId="31" borderId="0" applyNumberFormat="0" applyBorder="0" applyAlignment="0" applyProtection="0"/>
    <xf numFmtId="0" fontId="9" fillId="31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20" fillId="37" borderId="0" applyNumberFormat="0" applyBorder="0" applyAlignment="0" applyProtection="0"/>
    <xf numFmtId="240" fontId="20" fillId="37" borderId="0" applyNumberFormat="0" applyBorder="0" applyAlignment="0" applyProtection="0"/>
    <xf numFmtId="0" fontId="20" fillId="37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9" fillId="30" borderId="0" applyNumberFormat="0" applyBorder="0" applyAlignment="0" applyProtection="0"/>
    <xf numFmtId="0" fontId="9" fillId="30" borderId="0" applyNumberFormat="0" applyBorder="0" applyAlignment="0" applyProtection="0"/>
    <xf numFmtId="240" fontId="20" fillId="30" borderId="0" applyNumberFormat="0" applyBorder="0" applyAlignment="0" applyProtection="0"/>
    <xf numFmtId="240" fontId="20" fillId="30" borderId="0" applyNumberFormat="0" applyBorder="0" applyAlignment="0" applyProtection="0"/>
    <xf numFmtId="0" fontId="20" fillId="30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40" fontId="20" fillId="42" borderId="0" applyNumberFormat="0" applyBorder="0" applyAlignment="0" applyProtection="0"/>
    <xf numFmtId="240" fontId="20" fillId="42" borderId="0" applyNumberFormat="0" applyBorder="0" applyAlignment="0" applyProtection="0"/>
    <xf numFmtId="0" fontId="20" fillId="42" borderId="0" applyNumberFormat="0" applyBorder="0" applyAlignment="0" applyProtection="0"/>
    <xf numFmtId="216" fontId="3" fillId="0" borderId="0" applyFill="0" applyBorder="0" applyAlignment="0"/>
    <xf numFmtId="212" fontId="3" fillId="0" borderId="0" applyFill="0" applyBorder="0" applyAlignment="0"/>
    <xf numFmtId="216" fontId="3" fillId="0" borderId="0" applyFill="0" applyBorder="0" applyAlignment="0"/>
    <xf numFmtId="217" fontId="3" fillId="0" borderId="0" applyFill="0" applyBorder="0" applyAlignment="0"/>
    <xf numFmtId="212" fontId="3" fillId="0" borderId="0" applyFill="0" applyBorder="0" applyAlignment="0"/>
    <xf numFmtId="240" fontId="82" fillId="0" borderId="0" applyNumberFormat="0" applyAlignment="0">
      <alignment horizontal="left"/>
    </xf>
    <xf numFmtId="240" fontId="82" fillId="0" borderId="0" applyNumberFormat="0" applyAlignment="0">
      <alignment horizontal="left"/>
    </xf>
    <xf numFmtId="0" fontId="82" fillId="0" borderId="0" applyNumberFormat="0" applyAlignment="0">
      <alignment horizontal="left"/>
    </xf>
    <xf numFmtId="240" fontId="28" fillId="30" borderId="19" applyNumberFormat="0" applyAlignment="0" applyProtection="0"/>
    <xf numFmtId="240" fontId="28" fillId="30" borderId="19" applyNumberFormat="0" applyAlignment="0" applyProtection="0"/>
    <xf numFmtId="240" fontId="28" fillId="30" borderId="19" applyNumberFormat="0" applyAlignment="0" applyProtection="0"/>
    <xf numFmtId="240" fontId="28" fillId="30" borderId="19" applyNumberFormat="0" applyAlignment="0" applyProtection="0"/>
    <xf numFmtId="240" fontId="11" fillId="0" borderId="0">
      <alignment vertical="top"/>
    </xf>
    <xf numFmtId="240" fontId="11" fillId="0" borderId="0">
      <alignment vertical="top"/>
    </xf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40" fontId="29" fillId="0" borderId="0" applyNumberFormat="0" applyFill="0" applyBorder="0" applyAlignment="0" applyProtection="0"/>
    <xf numFmtId="240" fontId="29" fillId="0" borderId="0" applyNumberForma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1" fillId="0" borderId="0">
      <protection locked="0"/>
    </xf>
    <xf numFmtId="240" fontId="31" fillId="0" borderId="0">
      <protection locked="0"/>
    </xf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31" fillId="0" borderId="0">
      <protection locked="0"/>
    </xf>
    <xf numFmtId="240" fontId="31" fillId="0" borderId="0">
      <protection locked="0"/>
    </xf>
    <xf numFmtId="240" fontId="26" fillId="0" borderId="0">
      <protection locked="0"/>
    </xf>
    <xf numFmtId="240" fontId="26" fillId="0" borderId="0">
      <protection locked="0"/>
    </xf>
    <xf numFmtId="0" fontId="26" fillId="0" borderId="0">
      <protection locked="0"/>
    </xf>
    <xf numFmtId="240" fontId="30" fillId="0" borderId="0" applyFont="0" applyFill="0" applyBorder="0" applyAlignment="0" applyProtection="0"/>
    <xf numFmtId="240" fontId="30" fillId="0" borderId="0" applyFont="0" applyFill="0" applyBorder="0" applyAlignment="0" applyProtection="0"/>
    <xf numFmtId="240" fontId="83" fillId="0" borderId="0" applyFont="0" applyFill="0" applyBorder="0" applyAlignment="0" applyProtection="0"/>
    <xf numFmtId="24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90" fontId="26" fillId="0" borderId="0">
      <protection locked="0"/>
    </xf>
    <xf numFmtId="182" fontId="26" fillId="0" borderId="0">
      <protection locked="0"/>
    </xf>
    <xf numFmtId="175" fontId="7" fillId="0" borderId="0">
      <protection locked="0"/>
    </xf>
    <xf numFmtId="190" fontId="26" fillId="0" borderId="0">
      <protection locked="0"/>
    </xf>
    <xf numFmtId="240" fontId="74" fillId="0" borderId="0"/>
    <xf numFmtId="240" fontId="74" fillId="0" borderId="0"/>
    <xf numFmtId="0" fontId="74" fillId="0" borderId="0"/>
    <xf numFmtId="240" fontId="22" fillId="27" borderId="0" applyNumberFormat="0" applyBorder="0" applyAlignment="0" applyProtection="0"/>
    <xf numFmtId="240" fontId="22" fillId="27" borderId="0" applyNumberFormat="0" applyBorder="0" applyAlignment="0" applyProtection="0"/>
    <xf numFmtId="38" fontId="60" fillId="73" borderId="0" applyNumberFormat="0" applyBorder="0" applyAlignment="0" applyProtection="0"/>
    <xf numFmtId="240" fontId="84" fillId="0" borderId="0" applyNumberFormat="0" applyFill="0" applyBorder="0" applyAlignment="0" applyProtection="0"/>
    <xf numFmtId="24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240" fontId="46" fillId="0" borderId="18" applyNumberFormat="0" applyAlignment="0" applyProtection="0">
      <alignment horizontal="left" vertical="center"/>
    </xf>
    <xf numFmtId="240" fontId="46" fillId="0" borderId="18" applyNumberFormat="0" applyAlignment="0" applyProtection="0">
      <alignment horizontal="left" vertical="center"/>
    </xf>
    <xf numFmtId="0" fontId="46" fillId="0" borderId="18" applyNumberFormat="0" applyAlignment="0" applyProtection="0">
      <alignment horizontal="left" vertical="center"/>
    </xf>
    <xf numFmtId="240" fontId="46" fillId="0" borderId="2">
      <alignment horizontal="left" vertical="center"/>
    </xf>
    <xf numFmtId="240" fontId="46" fillId="0" borderId="2">
      <alignment horizontal="left" vertical="center"/>
    </xf>
    <xf numFmtId="0" fontId="46" fillId="0" borderId="2">
      <alignment horizontal="left" vertical="center"/>
    </xf>
    <xf numFmtId="240" fontId="32" fillId="0" borderId="22" applyNumberFormat="0" applyFill="0" applyAlignment="0" applyProtection="0"/>
    <xf numFmtId="240" fontId="32" fillId="0" borderId="22" applyNumberFormat="0" applyFill="0" applyAlignment="0" applyProtection="0"/>
    <xf numFmtId="240" fontId="33" fillId="0" borderId="23" applyNumberFormat="0" applyFill="0" applyAlignment="0" applyProtection="0"/>
    <xf numFmtId="240" fontId="33" fillId="0" borderId="23" applyNumberFormat="0" applyFill="0" applyAlignment="0" applyProtection="0"/>
    <xf numFmtId="240" fontId="27" fillId="0" borderId="24" applyNumberFormat="0" applyFill="0" applyAlignment="0" applyProtection="0"/>
    <xf numFmtId="240" fontId="27" fillId="0" borderId="24" applyNumberFormat="0" applyFill="0" applyAlignment="0" applyProtection="0"/>
    <xf numFmtId="240" fontId="27" fillId="0" borderId="0" applyNumberFormat="0" applyFill="0" applyBorder="0" applyAlignment="0" applyProtection="0"/>
    <xf numFmtId="240" fontId="27" fillId="0" borderId="0" applyNumberFormat="0" applyFill="0" applyBorder="0" applyAlignment="0" applyProtection="0"/>
    <xf numFmtId="175" fontId="8" fillId="0" borderId="0">
      <protection locked="0"/>
    </xf>
    <xf numFmtId="240" fontId="34" fillId="0" borderId="0">
      <protection locked="0"/>
    </xf>
    <xf numFmtId="240" fontId="34" fillId="0" borderId="0">
      <protection locked="0"/>
    </xf>
    <xf numFmtId="0" fontId="34" fillId="0" borderId="0">
      <protection locked="0"/>
    </xf>
    <xf numFmtId="175" fontId="8" fillId="0" borderId="0">
      <protection locked="0"/>
    </xf>
    <xf numFmtId="240" fontId="34" fillId="0" borderId="0">
      <protection locked="0"/>
    </xf>
    <xf numFmtId="240" fontId="34" fillId="0" borderId="0">
      <protection locked="0"/>
    </xf>
    <xf numFmtId="0" fontId="34" fillId="0" borderId="0">
      <protection locked="0"/>
    </xf>
    <xf numFmtId="240" fontId="85" fillId="0" borderId="10"/>
    <xf numFmtId="240" fontId="85" fillId="0" borderId="10"/>
    <xf numFmtId="0" fontId="85" fillId="0" borderId="10"/>
    <xf numFmtId="240" fontId="56" fillId="0" borderId="38" applyNumberFormat="0" applyFill="0" applyAlignment="0" applyProtection="0"/>
    <xf numFmtId="240" fontId="56" fillId="0" borderId="38" applyNumberFormat="0" applyFill="0" applyAlignment="0" applyProtection="0"/>
    <xf numFmtId="0" fontId="56" fillId="0" borderId="38" applyNumberFormat="0" applyFill="0" applyAlignment="0" applyProtection="0"/>
    <xf numFmtId="240" fontId="35" fillId="0" borderId="0" applyNumberFormat="0" applyFill="0" applyBorder="0" applyAlignment="0" applyProtection="0">
      <alignment vertical="top"/>
      <protection locked="0"/>
    </xf>
    <xf numFmtId="24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240" fontId="59" fillId="0" borderId="0" applyNumberFormat="0" applyFill="0" applyBorder="0" applyAlignment="0" applyProtection="0">
      <alignment vertical="top"/>
      <protection locked="0"/>
    </xf>
    <xf numFmtId="240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240" fontId="35" fillId="0" borderId="0" applyNumberFormat="0" applyFill="0" applyBorder="0" applyAlignment="0" applyProtection="0">
      <alignment vertical="top"/>
      <protection locked="0"/>
    </xf>
    <xf numFmtId="240" fontId="35" fillId="0" borderId="0" applyNumberFormat="0" applyFill="0" applyBorder="0" applyAlignment="0" applyProtection="0">
      <alignment vertical="top"/>
      <protection locked="0"/>
    </xf>
    <xf numFmtId="4" fontId="3" fillId="0" borderId="0" applyFont="0" applyFill="0" applyBorder="0" applyAlignment="0" applyProtection="0"/>
    <xf numFmtId="240" fontId="21" fillId="26" borderId="0" applyNumberFormat="0" applyBorder="0" applyAlignment="0" applyProtection="0"/>
    <xf numFmtId="240" fontId="21" fillId="26" borderId="0" applyNumberFormat="0" applyBorder="0" applyAlignment="0" applyProtection="0"/>
    <xf numFmtId="240" fontId="21" fillId="26" borderId="0" applyNumberFormat="0" applyBorder="0" applyAlignment="0" applyProtection="0"/>
    <xf numFmtId="240" fontId="21" fillId="26" borderId="0" applyNumberFormat="0" applyBorder="0" applyAlignment="0" applyProtection="0"/>
    <xf numFmtId="0" fontId="21" fillId="26" borderId="0" applyNumberFormat="0" applyBorder="0" applyAlignment="0" applyProtection="0"/>
    <xf numFmtId="10" fontId="60" fillId="74" borderId="3" applyNumberFormat="0" applyBorder="0" applyAlignment="0" applyProtection="0"/>
    <xf numFmtId="240" fontId="28" fillId="30" borderId="19" applyNumberFormat="0" applyAlignment="0" applyProtection="0"/>
    <xf numFmtId="240" fontId="28" fillId="30" borderId="19" applyNumberFormat="0" applyAlignment="0" applyProtection="0"/>
    <xf numFmtId="216" fontId="3" fillId="0" borderId="0" applyFill="0" applyBorder="0" applyAlignment="0"/>
    <xf numFmtId="212" fontId="3" fillId="0" borderId="0" applyFill="0" applyBorder="0" applyAlignment="0"/>
    <xf numFmtId="216" fontId="3" fillId="0" borderId="0" applyFill="0" applyBorder="0" applyAlignment="0"/>
    <xf numFmtId="217" fontId="3" fillId="0" borderId="0" applyFill="0" applyBorder="0" applyAlignment="0"/>
    <xf numFmtId="212" fontId="3" fillId="0" borderId="0" applyFill="0" applyBorder="0" applyAlignment="0"/>
    <xf numFmtId="240" fontId="25" fillId="0" borderId="21" applyNumberFormat="0" applyFill="0" applyAlignment="0" applyProtection="0"/>
    <xf numFmtId="240" fontId="25" fillId="0" borderId="21" applyNumberFormat="0" applyFill="0" applyAlignment="0" applyProtection="0"/>
    <xf numFmtId="224" fontId="79" fillId="0" borderId="0"/>
    <xf numFmtId="225" fontId="3" fillId="0" borderId="0"/>
    <xf numFmtId="3" fontId="3" fillId="0" borderId="0"/>
    <xf numFmtId="4" fontId="3" fillId="0" borderId="0"/>
    <xf numFmtId="164" fontId="8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86" fillId="0" borderId="0" applyFont="0" applyFill="0" applyBorder="0" applyAlignment="0" applyProtection="0"/>
    <xf numFmtId="19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240" fontId="7" fillId="0" borderId="0">
      <protection locked="0"/>
    </xf>
    <xf numFmtId="240" fontId="7" fillId="0" borderId="0">
      <protection locked="0"/>
    </xf>
    <xf numFmtId="240" fontId="3" fillId="0" borderId="0"/>
    <xf numFmtId="240" fontId="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7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2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240" fontId="3" fillId="0" borderId="0"/>
    <xf numFmtId="240" fontId="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5" fontId="3" fillId="0" borderId="0" applyFont="0" applyFill="0" applyBorder="0" applyAlignment="0" applyProtection="0"/>
    <xf numFmtId="227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16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0" fontId="11" fillId="0" borderId="0">
      <alignment vertical="top"/>
    </xf>
    <xf numFmtId="240" fontId="11" fillId="0" borderId="0">
      <alignment vertical="top"/>
    </xf>
    <xf numFmtId="0" fontId="11" fillId="0" borderId="0">
      <alignment vertical="top"/>
    </xf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28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30" fontId="3" fillId="0" borderId="0">
      <alignment vertical="center"/>
    </xf>
    <xf numFmtId="231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200" fontId="9" fillId="0" borderId="0" applyFont="0" applyFill="0" applyBorder="0" applyAlignment="0" applyProtection="0"/>
    <xf numFmtId="200" fontId="86" fillId="0" borderId="0" applyFont="0" applyFill="0" applyBorder="0" applyAlignment="0" applyProtection="0"/>
    <xf numFmtId="233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184" fontId="26" fillId="0" borderId="0">
      <protection locked="0"/>
    </xf>
    <xf numFmtId="187" fontId="83" fillId="0" borderId="0" applyFont="0" applyFill="0" applyBorder="0" applyAlignment="0" applyProtection="0"/>
    <xf numFmtId="240" fontId="87" fillId="0" borderId="0" applyNumberFormat="0">
      <alignment horizontal="right"/>
    </xf>
    <xf numFmtId="236" fontId="3" fillId="0" borderId="0" applyFill="0" applyBorder="0" applyAlignment="0"/>
    <xf numFmtId="240" fontId="38" fillId="45" borderId="0" applyNumberFormat="0" applyBorder="0" applyAlignment="0" applyProtection="0"/>
    <xf numFmtId="240" fontId="38" fillId="45" borderId="0" applyNumberFormat="0" applyBorder="0" applyAlignment="0" applyProtection="0"/>
    <xf numFmtId="0" fontId="38" fillId="45" borderId="0" applyNumberFormat="0" applyBorder="0" applyAlignment="0" applyProtection="0"/>
    <xf numFmtId="240" fontId="38" fillId="45" borderId="0" applyNumberFormat="0" applyBorder="0" applyAlignment="0" applyProtection="0"/>
    <xf numFmtId="240" fontId="38" fillId="45" borderId="0" applyNumberFormat="0" applyBorder="0" applyAlignment="0" applyProtection="0"/>
    <xf numFmtId="37" fontId="88" fillId="0" borderId="0"/>
    <xf numFmtId="240" fontId="39" fillId="0" borderId="0"/>
    <xf numFmtId="240" fontId="39" fillId="0" borderId="0"/>
    <xf numFmtId="0" fontId="39" fillId="0" borderId="0"/>
    <xf numFmtId="24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0" fontId="3" fillId="0" borderId="0"/>
    <xf numFmtId="240" fontId="89" fillId="0" borderId="39"/>
    <xf numFmtId="240" fontId="89" fillId="0" borderId="39"/>
    <xf numFmtId="0" fontId="89" fillId="0" borderId="39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9" fillId="0" borderId="0" applyFill="0" applyProtection="0"/>
    <xf numFmtId="240" fontId="9" fillId="0" borderId="0" applyFill="0" applyProtection="0"/>
    <xf numFmtId="0" fontId="9" fillId="0" borderId="0" applyFill="0" applyProtection="0"/>
    <xf numFmtId="240" fontId="1" fillId="0" borderId="0"/>
    <xf numFmtId="240" fontId="1" fillId="0" borderId="0"/>
    <xf numFmtId="240" fontId="1" fillId="0" borderId="0"/>
    <xf numFmtId="240" fontId="1" fillId="0" borderId="0"/>
    <xf numFmtId="240" fontId="39" fillId="0" borderId="0"/>
    <xf numFmtId="240" fontId="39" fillId="0" borderId="0"/>
    <xf numFmtId="240" fontId="3" fillId="0" borderId="0"/>
    <xf numFmtId="240" fontId="3" fillId="0" borderId="0"/>
    <xf numFmtId="240" fontId="1" fillId="0" borderId="0"/>
    <xf numFmtId="240" fontId="9" fillId="0" borderId="0" applyFill="0" applyProtection="0"/>
    <xf numFmtId="240" fontId="9" fillId="0" borderId="0" applyFill="0" applyProtection="0"/>
    <xf numFmtId="240" fontId="1" fillId="0" borderId="0"/>
    <xf numFmtId="24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0" fillId="0" borderId="0"/>
    <xf numFmtId="240" fontId="10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240" fontId="6" fillId="0" borderId="0"/>
    <xf numFmtId="240" fontId="6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9" fillId="0" borderId="0"/>
    <xf numFmtId="240" fontId="9" fillId="0" borderId="0"/>
    <xf numFmtId="240" fontId="9" fillId="0" borderId="0"/>
    <xf numFmtId="240" fontId="9" fillId="0" borderId="0"/>
    <xf numFmtId="0" fontId="9" fillId="0" borderId="0"/>
    <xf numFmtId="240" fontId="1" fillId="0" borderId="0"/>
    <xf numFmtId="240" fontId="1" fillId="0" borderId="0"/>
    <xf numFmtId="240" fontId="9" fillId="0" borderId="0"/>
    <xf numFmtId="240" fontId="9" fillId="0" borderId="0"/>
    <xf numFmtId="0" fontId="9" fillId="0" borderId="0"/>
    <xf numFmtId="240" fontId="3" fillId="0" borderId="0"/>
    <xf numFmtId="240" fontId="3" fillId="0" borderId="0"/>
    <xf numFmtId="0" fontId="3" fillId="0" borderId="0"/>
    <xf numFmtId="240" fontId="9" fillId="0" borderId="0"/>
    <xf numFmtId="240" fontId="9" fillId="0" borderId="0"/>
    <xf numFmtId="0" fontId="9" fillId="0" borderId="0"/>
    <xf numFmtId="240" fontId="9" fillId="0" borderId="0"/>
    <xf numFmtId="240" fontId="9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9" fillId="0" borderId="0"/>
    <xf numFmtId="240" fontId="9" fillId="0" borderId="0"/>
    <xf numFmtId="240" fontId="1" fillId="0" borderId="0"/>
    <xf numFmtId="240" fontId="1" fillId="0" borderId="0"/>
    <xf numFmtId="240" fontId="9" fillId="0" borderId="0"/>
    <xf numFmtId="240" fontId="9" fillId="0" borderId="0"/>
    <xf numFmtId="240" fontId="9" fillId="0" borderId="0"/>
    <xf numFmtId="240" fontId="9" fillId="0" borderId="0"/>
    <xf numFmtId="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9" fillId="0" borderId="0"/>
    <xf numFmtId="240" fontId="9" fillId="0" borderId="0"/>
    <xf numFmtId="240" fontId="9" fillId="0" borderId="0"/>
    <xf numFmtId="240" fontId="9" fillId="0" borderId="0"/>
    <xf numFmtId="240" fontId="1" fillId="0" borderId="0"/>
    <xf numFmtId="240" fontId="1" fillId="0" borderId="0"/>
    <xf numFmtId="240" fontId="9" fillId="0" borderId="0"/>
    <xf numFmtId="240" fontId="1" fillId="0" borderId="0"/>
    <xf numFmtId="240" fontId="1" fillId="0" borderId="0"/>
    <xf numFmtId="0" fontId="1" fillId="0" borderId="0"/>
    <xf numFmtId="240" fontId="86" fillId="0" borderId="0"/>
    <xf numFmtId="240" fontId="86" fillId="0" borderId="0"/>
    <xf numFmtId="0" fontId="86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240" fontId="6" fillId="0" borderId="0"/>
    <xf numFmtId="240" fontId="6" fillId="0" borderId="0"/>
    <xf numFmtId="240" fontId="1" fillId="0" borderId="0"/>
    <xf numFmtId="240" fontId="1" fillId="0" borderId="0"/>
    <xf numFmtId="240" fontId="11" fillId="0" borderId="0"/>
    <xf numFmtId="240" fontId="11" fillId="0" borderId="0"/>
    <xf numFmtId="0" fontId="1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6" fillId="0" borderId="0"/>
    <xf numFmtId="240" fontId="6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0" fontId="3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240" fontId="6" fillId="0" borderId="0"/>
    <xf numFmtId="240" fontId="6" fillId="0" borderId="0"/>
    <xf numFmtId="240" fontId="3" fillId="0" borderId="0"/>
    <xf numFmtId="240" fontId="3" fillId="0" borderId="0"/>
    <xf numFmtId="240" fontId="39" fillId="0" borderId="0"/>
    <xf numFmtId="240" fontId="39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240" fontId="6" fillId="0" borderId="0"/>
    <xf numFmtId="240" fontId="6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1" fillId="0" borderId="0"/>
    <xf numFmtId="240" fontId="1" fillId="0" borderId="0"/>
    <xf numFmtId="0" fontId="1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240" fontId="1" fillId="0" borderId="0"/>
    <xf numFmtId="240" fontId="1" fillId="0" borderId="0"/>
    <xf numFmtId="240" fontId="3" fillId="0" borderId="0"/>
    <xf numFmtId="240" fontId="3" fillId="0" borderId="0"/>
    <xf numFmtId="0" fontId="3" fillId="0" borderId="0"/>
    <xf numFmtId="240" fontId="3" fillId="0" borderId="0"/>
    <xf numFmtId="240" fontId="3" fillId="0" borderId="0"/>
    <xf numFmtId="0" fontId="3" fillId="0" borderId="0"/>
    <xf numFmtId="240" fontId="1" fillId="0" borderId="0"/>
    <xf numFmtId="240" fontId="1" fillId="0" borderId="0"/>
    <xf numFmtId="0" fontId="1" fillId="0" borderId="0"/>
    <xf numFmtId="0" fontId="1" fillId="0" borderId="0"/>
    <xf numFmtId="0" fontId="1" fillId="0" borderId="0"/>
    <xf numFmtId="240" fontId="1" fillId="0" borderId="0"/>
    <xf numFmtId="240" fontId="1" fillId="0" borderId="0"/>
    <xf numFmtId="240" fontId="1" fillId="0" borderId="0"/>
    <xf numFmtId="240" fontId="1" fillId="0" borderId="0"/>
    <xf numFmtId="16" fontId="90" fillId="0" borderId="40" applyNumberFormat="0" applyBorder="0" applyAlignment="0">
      <alignment horizontal="center"/>
    </xf>
    <xf numFmtId="240" fontId="91" fillId="0" borderId="41" applyBorder="0">
      <alignment horizontal="center"/>
    </xf>
    <xf numFmtId="240" fontId="91" fillId="0" borderId="41" applyBorder="0">
      <alignment horizontal="center"/>
    </xf>
    <xf numFmtId="0" fontId="91" fillId="0" borderId="41" applyBorder="0">
      <alignment horizontal="center"/>
    </xf>
    <xf numFmtId="224" fontId="92" fillId="0" borderId="0"/>
    <xf numFmtId="240" fontId="3" fillId="46" borderId="25" applyNumberFormat="0" applyFont="0" applyAlignment="0" applyProtection="0"/>
    <xf numFmtId="240" fontId="3" fillId="46" borderId="25" applyNumberFormat="0" applyFont="0" applyAlignment="0" applyProtection="0"/>
    <xf numFmtId="0" fontId="3" fillId="46" borderId="25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3" fillId="46" borderId="25" applyNumberFormat="0" applyFont="0" applyAlignment="0" applyProtection="0"/>
    <xf numFmtId="240" fontId="3" fillId="46" borderId="25" applyNumberFormat="0" applyFont="0" applyAlignment="0" applyProtection="0"/>
    <xf numFmtId="0" fontId="3" fillId="46" borderId="25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3" fillId="46" borderId="25" applyNumberFormat="0" applyFont="0" applyAlignment="0" applyProtection="0"/>
    <xf numFmtId="240" fontId="3" fillId="46" borderId="25" applyNumberFormat="0" applyFont="0" applyAlignment="0" applyProtection="0"/>
    <xf numFmtId="0" fontId="3" fillId="46" borderId="25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9" fillId="6" borderId="17" applyNumberFormat="0" applyFont="0" applyAlignment="0" applyProtection="0"/>
    <xf numFmtId="240" fontId="3" fillId="46" borderId="25" applyNumberFormat="0" applyFont="0" applyAlignment="0" applyProtection="0"/>
    <xf numFmtId="0" fontId="9" fillId="6" borderId="17" applyNumberFormat="0" applyFont="0" applyAlignment="0" applyProtection="0"/>
    <xf numFmtId="0" fontId="9" fillId="6" borderId="17" applyNumberFormat="0" applyFont="0" applyAlignment="0" applyProtection="0"/>
    <xf numFmtId="240" fontId="3" fillId="46" borderId="25" applyNumberFormat="0" applyFont="0" applyAlignment="0" applyProtection="0"/>
    <xf numFmtId="0" fontId="3" fillId="46" borderId="25" applyNumberFormat="0" applyFont="0" applyAlignment="0" applyProtection="0"/>
    <xf numFmtId="240" fontId="3" fillId="46" borderId="25" applyNumberFormat="0" applyFont="0" applyAlignment="0" applyProtection="0"/>
    <xf numFmtId="240" fontId="3" fillId="46" borderId="25" applyNumberFormat="0" applyFont="0" applyAlignment="0" applyProtection="0"/>
    <xf numFmtId="240" fontId="9" fillId="46" borderId="25" applyNumberFormat="0" applyFont="0" applyAlignment="0" applyProtection="0"/>
    <xf numFmtId="240" fontId="9" fillId="46" borderId="25" applyNumberFormat="0" applyFont="0" applyAlignment="0" applyProtection="0"/>
    <xf numFmtId="0" fontId="9" fillId="46" borderId="25" applyNumberFormat="0" applyFont="0" applyAlignment="0" applyProtection="0"/>
    <xf numFmtId="240" fontId="3" fillId="46" borderId="25" applyNumberFormat="0" applyFont="0" applyAlignment="0" applyProtection="0"/>
    <xf numFmtId="240" fontId="3" fillId="46" borderId="25" applyNumberFormat="0" applyFont="0" applyAlignment="0" applyProtection="0"/>
    <xf numFmtId="207" fontId="93" fillId="0" borderId="42" applyNumberFormat="0" applyFill="0" applyBorder="0" applyAlignment="0" applyProtection="0"/>
    <xf numFmtId="40" fontId="94" fillId="0" borderId="0" applyFont="0" applyFill="0" applyBorder="0" applyAlignment="0" applyProtection="0"/>
    <xf numFmtId="38" fontId="94" fillId="0" borderId="0" applyFont="0" applyFill="0" applyBorder="0" applyAlignment="0" applyProtection="0"/>
    <xf numFmtId="240" fontId="43" fillId="43" borderId="26" applyNumberFormat="0" applyAlignment="0" applyProtection="0"/>
    <xf numFmtId="240" fontId="43" fillId="43" borderId="26" applyNumberFormat="0" applyAlignment="0" applyProtection="0"/>
    <xf numFmtId="237" fontId="3" fillId="75" borderId="9"/>
    <xf numFmtId="238" fontId="58" fillId="0" borderId="0" applyFont="0" applyFill="0" applyBorder="0" applyAlignment="0" applyProtection="0"/>
    <xf numFmtId="215" fontId="3" fillId="0" borderId="0" applyFont="0" applyFill="0" applyBorder="0" applyAlignment="0" applyProtection="0"/>
    <xf numFmtId="23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204" fontId="26" fillId="0" borderId="0">
      <protection locked="0"/>
    </xf>
    <xf numFmtId="204" fontId="26" fillId="0" borderId="0">
      <protection locked="0"/>
    </xf>
    <xf numFmtId="204" fontId="26" fillId="0" borderId="0">
      <protection locked="0"/>
    </xf>
    <xf numFmtId="204" fontId="26" fillId="0" borderId="0">
      <protection locked="0"/>
    </xf>
    <xf numFmtId="204" fontId="26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175" fontId="7" fillId="0" borderId="0">
      <protection locked="0"/>
    </xf>
    <xf numFmtId="204" fontId="26" fillId="0" borderId="0">
      <protection locked="0"/>
    </xf>
    <xf numFmtId="240" fontId="3" fillId="0" borderId="0">
      <protection locked="0"/>
    </xf>
    <xf numFmtId="240" fontId="3" fillId="0" borderId="0">
      <protection locked="0"/>
    </xf>
    <xf numFmtId="0" fontId="3" fillId="0" borderId="0">
      <protection locked="0"/>
    </xf>
    <xf numFmtId="240" fontId="95" fillId="0" borderId="0">
      <protection locked="0"/>
    </xf>
    <xf numFmtId="240" fontId="95" fillId="0" borderId="0">
      <protection locked="0"/>
    </xf>
    <xf numFmtId="0" fontId="95" fillId="0" borderId="0">
      <protection locked="0"/>
    </xf>
    <xf numFmtId="240" fontId="3" fillId="0" borderId="0">
      <protection locked="0"/>
    </xf>
    <xf numFmtId="240" fontId="3" fillId="0" borderId="0">
      <protection locked="0"/>
    </xf>
    <xf numFmtId="0" fontId="3" fillId="0" borderId="0">
      <protection locked="0"/>
    </xf>
    <xf numFmtId="240" fontId="4" fillId="0" borderId="0">
      <protection locked="0"/>
    </xf>
    <xf numFmtId="240" fontId="4" fillId="0" borderId="0">
      <protection locked="0"/>
    </xf>
    <xf numFmtId="0" fontId="4" fillId="0" borderId="0">
      <protection locked="0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1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1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0" fontId="9" fillId="0" borderId="0" applyFill="0" applyProtection="0"/>
    <xf numFmtId="43" fontId="7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9" fillId="0" borderId="0" applyFill="0" applyProtection="0"/>
    <xf numFmtId="0" fontId="9" fillId="0" borderId="0" applyFill="0" applyProtection="0"/>
  </cellStyleXfs>
  <cellXfs count="255">
    <xf numFmtId="0" fontId="0" fillId="0" borderId="0" xfId="0"/>
    <xf numFmtId="0" fontId="96" fillId="47" borderId="0" xfId="0" applyFont="1" applyFill="1"/>
    <xf numFmtId="0" fontId="97" fillId="0" borderId="0" xfId="0" applyFont="1" applyFill="1"/>
    <xf numFmtId="0" fontId="96" fillId="0" borderId="0" xfId="0" applyFont="1" applyFill="1"/>
    <xf numFmtId="0" fontId="97" fillId="0" borderId="0" xfId="0" applyFont="1" applyFill="1" applyBorder="1"/>
    <xf numFmtId="0" fontId="97" fillId="0" borderId="0" xfId="0" applyFont="1" applyFill="1" applyAlignment="1">
      <alignment horizontal="centerContinuous"/>
    </xf>
    <xf numFmtId="0" fontId="97" fillId="0" borderId="0" xfId="0" applyFont="1" applyFill="1" applyBorder="1" applyAlignment="1">
      <alignment horizontal="centerContinuous"/>
    </xf>
    <xf numFmtId="169" fontId="97" fillId="0" borderId="0" xfId="0" applyNumberFormat="1" applyFont="1" applyFill="1" applyAlignment="1">
      <alignment horizontal="centerContinuous"/>
    </xf>
    <xf numFmtId="169" fontId="97" fillId="0" borderId="0" xfId="0" applyNumberFormat="1" applyFont="1" applyFill="1"/>
    <xf numFmtId="170" fontId="97" fillId="0" borderId="0" xfId="0" applyNumberFormat="1" applyFont="1" applyFill="1"/>
    <xf numFmtId="0" fontId="96" fillId="0" borderId="0" xfId="0" applyFont="1" applyFill="1" applyBorder="1"/>
    <xf numFmtId="0" fontId="96" fillId="0" borderId="1" xfId="0" applyFont="1" applyFill="1" applyBorder="1" applyAlignment="1">
      <alignment horizontal="left"/>
    </xf>
    <xf numFmtId="0" fontId="96" fillId="0" borderId="1" xfId="0" applyFont="1" applyFill="1" applyBorder="1" applyAlignment="1">
      <alignment horizontal="center"/>
    </xf>
    <xf numFmtId="0" fontId="96" fillId="0" borderId="2" xfId="0" applyFont="1" applyFill="1" applyBorder="1" applyAlignment="1">
      <alignment horizontal="center"/>
    </xf>
    <xf numFmtId="0" fontId="96" fillId="0" borderId="3" xfId="0" applyFont="1" applyFill="1" applyBorder="1" applyAlignment="1">
      <alignment horizontal="center"/>
    </xf>
    <xf numFmtId="0" fontId="97" fillId="0" borderId="4" xfId="0" applyFont="1" applyFill="1" applyBorder="1" applyAlignment="1" applyProtection="1">
      <alignment horizontal="left"/>
    </xf>
    <xf numFmtId="0" fontId="97" fillId="0" borderId="5" xfId="0" applyFont="1" applyFill="1" applyBorder="1"/>
    <xf numFmtId="0" fontId="97" fillId="0" borderId="6" xfId="0" applyFont="1" applyFill="1" applyBorder="1"/>
    <xf numFmtId="0" fontId="97" fillId="0" borderId="4" xfId="0" applyFont="1" applyFill="1" applyBorder="1"/>
    <xf numFmtId="0" fontId="97" fillId="0" borderId="7" xfId="0" applyFont="1" applyFill="1" applyBorder="1"/>
    <xf numFmtId="0" fontId="97" fillId="0" borderId="6" xfId="0" applyFont="1" applyFill="1" applyBorder="1" applyAlignment="1">
      <alignment vertical="center"/>
    </xf>
    <xf numFmtId="169" fontId="97" fillId="0" borderId="5" xfId="0" applyNumberFormat="1" applyFont="1" applyFill="1" applyBorder="1"/>
    <xf numFmtId="169" fontId="97" fillId="0" borderId="6" xfId="1" applyNumberFormat="1" applyFont="1" applyFill="1" applyBorder="1"/>
    <xf numFmtId="169" fontId="97" fillId="0" borderId="6" xfId="0" applyNumberFormat="1" applyFont="1" applyFill="1" applyBorder="1"/>
    <xf numFmtId="169" fontId="97" fillId="0" borderId="0" xfId="0" applyNumberFormat="1" applyFont="1" applyFill="1" applyBorder="1"/>
    <xf numFmtId="0" fontId="97" fillId="0" borderId="8" xfId="0" applyFont="1" applyFill="1" applyBorder="1" applyAlignment="1">
      <alignment vertical="center"/>
    </xf>
    <xf numFmtId="0" fontId="96" fillId="0" borderId="3" xfId="0" applyFont="1" applyFill="1" applyBorder="1"/>
    <xf numFmtId="169" fontId="96" fillId="0" borderId="1" xfId="1" applyNumberFormat="1" applyFont="1" applyFill="1" applyBorder="1"/>
    <xf numFmtId="169" fontId="96" fillId="0" borderId="3" xfId="1" applyNumberFormat="1" applyFont="1" applyFill="1" applyBorder="1"/>
    <xf numFmtId="169" fontId="96" fillId="0" borderId="2" xfId="1" applyNumberFormat="1" applyFont="1" applyFill="1" applyBorder="1"/>
    <xf numFmtId="166" fontId="96" fillId="0" borderId="3" xfId="1" applyNumberFormat="1" applyFont="1" applyFill="1" applyBorder="1"/>
    <xf numFmtId="166" fontId="97" fillId="0" borderId="0" xfId="0" applyNumberFormat="1" applyFont="1" applyFill="1"/>
    <xf numFmtId="4" fontId="96" fillId="0" borderId="1" xfId="0" applyNumberFormat="1" applyFont="1" applyFill="1" applyBorder="1" applyAlignment="1">
      <alignment horizontal="left"/>
    </xf>
    <xf numFmtId="4" fontId="96" fillId="0" borderId="2" xfId="0" applyNumberFormat="1" applyFont="1" applyFill="1" applyBorder="1" applyAlignment="1">
      <alignment horizontal="center"/>
    </xf>
    <xf numFmtId="4" fontId="96" fillId="0" borderId="3" xfId="0" applyNumberFormat="1" applyFont="1" applyFill="1" applyBorder="1" applyAlignment="1">
      <alignment horizontal="center"/>
    </xf>
    <xf numFmtId="4" fontId="96" fillId="0" borderId="1" xfId="0" applyNumberFormat="1" applyFont="1" applyFill="1" applyBorder="1" applyAlignment="1">
      <alignment horizontal="center"/>
    </xf>
    <xf numFmtId="4" fontId="97" fillId="0" borderId="4" xfId="0" applyNumberFormat="1" applyFont="1" applyFill="1" applyBorder="1" applyAlignment="1" applyProtection="1">
      <alignment horizontal="left"/>
    </xf>
    <xf numFmtId="4" fontId="97" fillId="0" borderId="5" xfId="0" applyNumberFormat="1" applyFont="1" applyFill="1" applyBorder="1"/>
    <xf numFmtId="4" fontId="97" fillId="0" borderId="0" xfId="0" applyNumberFormat="1" applyFont="1" applyFill="1" applyBorder="1"/>
    <xf numFmtId="4" fontId="97" fillId="0" borderId="6" xfId="0" applyNumberFormat="1" applyFont="1" applyFill="1" applyBorder="1"/>
    <xf numFmtId="166" fontId="97" fillId="0" borderId="5" xfId="1" applyNumberFormat="1" applyFont="1" applyFill="1" applyBorder="1"/>
    <xf numFmtId="166" fontId="97" fillId="0" borderId="0" xfId="1" applyNumberFormat="1" applyFont="1" applyFill="1" applyBorder="1"/>
    <xf numFmtId="4" fontId="97" fillId="0" borderId="6" xfId="1" applyNumberFormat="1" applyFont="1" applyFill="1" applyBorder="1"/>
    <xf numFmtId="171" fontId="97" fillId="0" borderId="0" xfId="1" applyNumberFormat="1" applyFont="1" applyFill="1"/>
    <xf numFmtId="166" fontId="97" fillId="0" borderId="6" xfId="1" applyNumberFormat="1" applyFont="1" applyFill="1" applyBorder="1"/>
    <xf numFmtId="4" fontId="96" fillId="0" borderId="3" xfId="0" applyNumberFormat="1" applyFont="1" applyFill="1" applyBorder="1"/>
    <xf numFmtId="4" fontId="96" fillId="0" borderId="1" xfId="1" applyNumberFormat="1" applyFont="1" applyFill="1" applyBorder="1"/>
    <xf numFmtId="4" fontId="96" fillId="0" borderId="3" xfId="1" applyNumberFormat="1" applyFont="1" applyFill="1" applyBorder="1"/>
    <xf numFmtId="166" fontId="96" fillId="0" borderId="1" xfId="1" applyNumberFormat="1" applyFont="1" applyFill="1" applyBorder="1"/>
    <xf numFmtId="166" fontId="96" fillId="0" borderId="2" xfId="1" applyNumberFormat="1" applyFont="1" applyFill="1" applyBorder="1"/>
    <xf numFmtId="4" fontId="96" fillId="0" borderId="9" xfId="1" applyNumberFormat="1" applyFont="1" applyFill="1" applyBorder="1"/>
    <xf numFmtId="4" fontId="97" fillId="0" borderId="0" xfId="1" applyNumberFormat="1" applyFont="1" applyFill="1"/>
    <xf numFmtId="166" fontId="97" fillId="0" borderId="0" xfId="1" applyNumberFormat="1" applyFont="1" applyFill="1"/>
    <xf numFmtId="166" fontId="97" fillId="0" borderId="0" xfId="1" applyNumberFormat="1" applyFont="1" applyFill="1" applyBorder="1" applyProtection="1"/>
    <xf numFmtId="169" fontId="97" fillId="0" borderId="0" xfId="1" applyNumberFormat="1" applyFont="1" applyFill="1" applyBorder="1" applyProtection="1"/>
    <xf numFmtId="171" fontId="96" fillId="0" borderId="0" xfId="1" applyNumberFormat="1" applyFont="1" applyFill="1"/>
    <xf numFmtId="4" fontId="96" fillId="0" borderId="0" xfId="0" applyNumberFormat="1" applyFont="1" applyFill="1"/>
    <xf numFmtId="0" fontId="97" fillId="0" borderId="0" xfId="0" applyFont="1" applyFill="1" applyAlignment="1">
      <alignment horizontal="left"/>
    </xf>
    <xf numFmtId="4" fontId="97" fillId="0" borderId="6" xfId="0" applyNumberFormat="1" applyFont="1" applyFill="1" applyBorder="1" applyAlignment="1">
      <alignment vertical="center"/>
    </xf>
    <xf numFmtId="4" fontId="97" fillId="0" borderId="7" xfId="0" applyNumberFormat="1" applyFont="1" applyFill="1" applyBorder="1"/>
    <xf numFmtId="4" fontId="97" fillId="0" borderId="8" xfId="0" applyNumberFormat="1" applyFont="1" applyFill="1" applyBorder="1" applyAlignment="1">
      <alignment vertical="center"/>
    </xf>
    <xf numFmtId="4" fontId="96" fillId="0" borderId="1" xfId="0" applyNumberFormat="1" applyFont="1" applyFill="1" applyBorder="1"/>
    <xf numFmtId="4" fontId="96" fillId="0" borderId="2" xfId="1" applyNumberFormat="1" applyFont="1" applyFill="1" applyBorder="1"/>
    <xf numFmtId="0" fontId="96" fillId="0" borderId="3" xfId="0" applyFont="1" applyFill="1" applyBorder="1" applyAlignment="1">
      <alignment horizontal="left"/>
    </xf>
    <xf numFmtId="0" fontId="97" fillId="0" borderId="6" xfId="0" applyFont="1" applyFill="1" applyBorder="1" applyAlignment="1" applyProtection="1">
      <alignment horizontal="left"/>
    </xf>
    <xf numFmtId="166" fontId="97" fillId="0" borderId="6" xfId="1" applyNumberFormat="1" applyFont="1" applyFill="1" applyBorder="1" applyProtection="1"/>
    <xf numFmtId="166" fontId="96" fillId="0" borderId="2" xfId="0" applyNumberFormat="1" applyFont="1" applyFill="1" applyBorder="1"/>
    <xf numFmtId="166" fontId="96" fillId="0" borderId="3" xfId="1" applyNumberFormat="1" applyFont="1" applyFill="1" applyBorder="1" applyProtection="1"/>
    <xf numFmtId="4" fontId="97" fillId="0" borderId="0" xfId="0" applyNumberFormat="1" applyFont="1" applyFill="1"/>
    <xf numFmtId="0" fontId="96" fillId="0" borderId="1" xfId="0" applyFont="1" applyFill="1" applyBorder="1"/>
    <xf numFmtId="4" fontId="97" fillId="0" borderId="1" xfId="0" applyNumberFormat="1" applyFont="1" applyFill="1" applyBorder="1"/>
    <xf numFmtId="4" fontId="97" fillId="0" borderId="2" xfId="0" applyNumberFormat="1" applyFont="1" applyFill="1" applyBorder="1"/>
    <xf numFmtId="9" fontId="97" fillId="0" borderId="0" xfId="0" applyNumberFormat="1" applyFont="1" applyFill="1"/>
    <xf numFmtId="10" fontId="97" fillId="0" borderId="0" xfId="0" applyNumberFormat="1" applyFont="1" applyFill="1"/>
    <xf numFmtId="10" fontId="97" fillId="0" borderId="0" xfId="2" applyNumberFormat="1" applyFont="1" applyFill="1"/>
    <xf numFmtId="2" fontId="97" fillId="0" borderId="3" xfId="0" applyNumberFormat="1" applyFont="1" applyFill="1" applyBorder="1"/>
    <xf numFmtId="2" fontId="97" fillId="0" borderId="0" xfId="0" applyNumberFormat="1" applyFont="1" applyFill="1"/>
    <xf numFmtId="172" fontId="97" fillId="0" borderId="0" xfId="0" applyNumberFormat="1" applyFont="1" applyFill="1"/>
    <xf numFmtId="3" fontId="97" fillId="0" borderId="0" xfId="0" applyNumberFormat="1" applyFont="1" applyFill="1"/>
    <xf numFmtId="0" fontId="96" fillId="0" borderId="0" xfId="0" applyFont="1" applyFill="1" applyAlignment="1">
      <alignment horizontal="center"/>
    </xf>
    <xf numFmtId="0" fontId="96" fillId="0" borderId="3" xfId="0" applyFont="1" applyFill="1" applyBorder="1" applyAlignment="1">
      <alignment vertical="top"/>
    </xf>
    <xf numFmtId="0" fontId="96" fillId="0" borderId="3" xfId="0" applyFont="1" applyFill="1" applyBorder="1" applyAlignment="1">
      <alignment horizontal="center" vertical="top"/>
    </xf>
    <xf numFmtId="0" fontId="96" fillId="0" borderId="3" xfId="0" applyFont="1" applyFill="1" applyBorder="1" applyAlignment="1">
      <alignment horizontal="center" vertical="top" wrapText="1"/>
    </xf>
    <xf numFmtId="0" fontId="97" fillId="0" borderId="11" xfId="0" applyFont="1" applyFill="1" applyBorder="1"/>
    <xf numFmtId="166" fontId="97" fillId="0" borderId="5" xfId="1" applyFont="1" applyFill="1" applyBorder="1"/>
    <xf numFmtId="166" fontId="97" fillId="0" borderId="6" xfId="1" applyFont="1" applyFill="1" applyBorder="1"/>
    <xf numFmtId="166" fontId="97" fillId="0" borderId="0" xfId="1" applyFont="1" applyFill="1" applyBorder="1"/>
    <xf numFmtId="166" fontId="96" fillId="0" borderId="3" xfId="1" applyFont="1" applyFill="1" applyBorder="1"/>
    <xf numFmtId="166" fontId="96" fillId="0" borderId="1" xfId="1" applyFont="1" applyFill="1" applyBorder="1"/>
    <xf numFmtId="166" fontId="96" fillId="0" borderId="2" xfId="1" applyFont="1" applyFill="1" applyBorder="1"/>
    <xf numFmtId="179" fontId="97" fillId="0" borderId="0" xfId="0" applyNumberFormat="1" applyFont="1" applyFill="1"/>
    <xf numFmtId="4" fontId="96" fillId="0" borderId="0" xfId="0" applyNumberFormat="1" applyFont="1" applyFill="1" applyAlignment="1">
      <alignment horizontal="center"/>
    </xf>
    <xf numFmtId="4" fontId="96" fillId="0" borderId="0" xfId="0" applyNumberFormat="1" applyFont="1" applyFill="1" applyAlignment="1">
      <alignment horizontal="left"/>
    </xf>
    <xf numFmtId="4" fontId="97" fillId="0" borderId="0" xfId="0" applyNumberFormat="1" applyFont="1" applyFill="1" applyAlignment="1">
      <alignment horizontal="left"/>
    </xf>
    <xf numFmtId="4" fontId="96" fillId="0" borderId="0" xfId="0" applyNumberFormat="1" applyFont="1" applyFill="1" applyBorder="1" applyAlignment="1">
      <alignment horizontal="center"/>
    </xf>
    <xf numFmtId="4" fontId="96" fillId="0" borderId="0" xfId="0" applyNumberFormat="1" applyFont="1" applyFill="1" applyBorder="1"/>
    <xf numFmtId="10" fontId="96" fillId="0" borderId="0" xfId="2" applyNumberFormat="1" applyFont="1" applyFill="1" applyBorder="1"/>
    <xf numFmtId="2" fontId="97" fillId="0" borderId="1" xfId="0" applyNumberFormat="1" applyFont="1" applyFill="1" applyBorder="1"/>
    <xf numFmtId="0" fontId="97" fillId="0" borderId="12" xfId="0" applyFont="1" applyFill="1" applyBorder="1"/>
    <xf numFmtId="0" fontId="97" fillId="0" borderId="3" xfId="0" applyFont="1" applyFill="1" applyBorder="1"/>
    <xf numFmtId="0" fontId="98" fillId="0" borderId="0" xfId="0" applyFont="1"/>
    <xf numFmtId="0" fontId="97" fillId="0" borderId="0" xfId="0" applyFont="1" applyFill="1" applyAlignment="1">
      <alignment vertical="top" wrapText="1"/>
    </xf>
    <xf numFmtId="178" fontId="97" fillId="0" borderId="0" xfId="1" applyNumberFormat="1" applyFont="1" applyFill="1" applyAlignment="1">
      <alignment horizontal="right" vertical="top" wrapText="1"/>
    </xf>
    <xf numFmtId="10" fontId="97" fillId="0" borderId="0" xfId="0" applyNumberFormat="1" applyFont="1" applyFill="1" applyAlignment="1">
      <alignment vertical="top" wrapText="1"/>
    </xf>
    <xf numFmtId="179" fontId="97" fillId="0" borderId="0" xfId="0" applyNumberFormat="1" applyFont="1" applyFill="1" applyAlignment="1">
      <alignment vertical="top" wrapText="1"/>
    </xf>
    <xf numFmtId="4" fontId="97" fillId="0" borderId="0" xfId="0" applyNumberFormat="1" applyFont="1" applyFill="1" applyAlignment="1">
      <alignment vertical="top" wrapText="1"/>
    </xf>
    <xf numFmtId="4" fontId="97" fillId="0" borderId="0" xfId="2" applyNumberFormat="1" applyFont="1" applyFill="1" applyAlignment="1">
      <alignment vertical="top" wrapText="1"/>
    </xf>
    <xf numFmtId="10" fontId="97" fillId="0" borderId="0" xfId="2" applyNumberFormat="1" applyFont="1" applyFill="1" applyAlignment="1">
      <alignment vertical="top" wrapText="1"/>
    </xf>
    <xf numFmtId="2" fontId="96" fillId="0" borderId="0" xfId="0" applyNumberFormat="1" applyFont="1" applyFill="1"/>
    <xf numFmtId="4" fontId="97" fillId="0" borderId="0" xfId="0" applyNumberFormat="1" applyFont="1" applyFill="1" applyAlignment="1">
      <alignment horizontal="right" vertical="top" wrapText="1"/>
    </xf>
    <xf numFmtId="2" fontId="97" fillId="0" borderId="3" xfId="13" applyNumberFormat="1" applyFont="1" applyFill="1" applyBorder="1"/>
    <xf numFmtId="0" fontId="96" fillId="0" borderId="2" xfId="0" applyFont="1" applyFill="1" applyBorder="1" applyAlignment="1">
      <alignment horizontal="center" vertical="top" wrapText="1"/>
    </xf>
    <xf numFmtId="0" fontId="96" fillId="0" borderId="12" xfId="0" applyFont="1" applyFill="1" applyBorder="1" applyAlignment="1">
      <alignment horizontal="center" vertical="top" wrapText="1"/>
    </xf>
    <xf numFmtId="0" fontId="97" fillId="0" borderId="28" xfId="0" applyFont="1" applyFill="1" applyBorder="1"/>
    <xf numFmtId="0" fontId="97" fillId="0" borderId="10" xfId="0" applyFont="1" applyFill="1" applyBorder="1"/>
    <xf numFmtId="0" fontId="97" fillId="0" borderId="29" xfId="0" applyFont="1" applyFill="1" applyBorder="1"/>
    <xf numFmtId="0" fontId="97" fillId="0" borderId="3" xfId="0" applyFont="1" applyFill="1" applyBorder="1" applyAlignment="1">
      <alignment vertical="top" wrapText="1"/>
    </xf>
    <xf numFmtId="0" fontId="97" fillId="0" borderId="0" xfId="0" applyFont="1" applyFill="1" applyAlignment="1">
      <alignment horizontal="right" vertical="top" wrapText="1"/>
    </xf>
    <xf numFmtId="10" fontId="97" fillId="0" borderId="0" xfId="2" applyNumberFormat="1" applyFont="1" applyFill="1" applyAlignment="1">
      <alignment horizontal="right" vertical="top" wrapText="1"/>
    </xf>
    <xf numFmtId="4" fontId="96" fillId="0" borderId="1" xfId="0" applyNumberFormat="1" applyFont="1" applyFill="1" applyBorder="1" applyAlignment="1">
      <alignment horizontal="right" vertical="top" wrapText="1"/>
    </xf>
    <xf numFmtId="10" fontId="97" fillId="0" borderId="2" xfId="2" applyNumberFormat="1" applyFont="1" applyFill="1" applyBorder="1" applyAlignment="1">
      <alignment horizontal="right" vertical="top" wrapText="1"/>
    </xf>
    <xf numFmtId="10" fontId="97" fillId="0" borderId="12" xfId="2" applyNumberFormat="1" applyFont="1" applyFill="1" applyBorder="1" applyAlignment="1">
      <alignment horizontal="right" vertical="top" wrapText="1"/>
    </xf>
    <xf numFmtId="0" fontId="96" fillId="0" borderId="0" xfId="0" applyFont="1" applyFill="1" applyAlignment="1"/>
    <xf numFmtId="166" fontId="97" fillId="0" borderId="6" xfId="1" applyFont="1" applyFill="1" applyBorder="1" applyAlignment="1">
      <alignment vertical="center"/>
    </xf>
    <xf numFmtId="166" fontId="97" fillId="0" borderId="8" xfId="1" applyFont="1" applyFill="1" applyBorder="1" applyAlignment="1">
      <alignment vertical="center"/>
    </xf>
    <xf numFmtId="171" fontId="97" fillId="0" borderId="0" xfId="1" applyNumberFormat="1" applyFont="1" applyFill="1" applyBorder="1"/>
    <xf numFmtId="171" fontId="96" fillId="0" borderId="2" xfId="1" applyNumberFormat="1" applyFont="1" applyFill="1" applyBorder="1" applyAlignment="1">
      <alignment horizontal="center"/>
    </xf>
    <xf numFmtId="171" fontId="96" fillId="0" borderId="12" xfId="1" applyNumberFormat="1" applyFont="1" applyFill="1" applyBorder="1" applyAlignment="1">
      <alignment horizontal="center"/>
    </xf>
    <xf numFmtId="171" fontId="97" fillId="0" borderId="0" xfId="1" applyNumberFormat="1" applyFont="1" applyFill="1" applyBorder="1" applyAlignment="1" applyProtection="1">
      <alignment horizontal="right"/>
    </xf>
    <xf numFmtId="171" fontId="97" fillId="0" borderId="4" xfId="1" applyNumberFormat="1" applyFont="1" applyFill="1" applyBorder="1" applyAlignment="1" applyProtection="1">
      <alignment horizontal="right"/>
    </xf>
    <xf numFmtId="171" fontId="96" fillId="0" borderId="3" xfId="1" applyNumberFormat="1" applyFont="1" applyFill="1" applyBorder="1" applyAlignment="1">
      <alignment horizontal="center"/>
    </xf>
    <xf numFmtId="10" fontId="97" fillId="0" borderId="0" xfId="1" applyNumberFormat="1" applyFont="1" applyFill="1"/>
    <xf numFmtId="2" fontId="97" fillId="0" borderId="2" xfId="0" applyNumberFormat="1" applyFont="1" applyFill="1" applyBorder="1"/>
    <xf numFmtId="166" fontId="97" fillId="0" borderId="1" xfId="1" applyFont="1" applyFill="1" applyBorder="1"/>
    <xf numFmtId="166" fontId="97" fillId="0" borderId="2" xfId="1" applyFont="1" applyFill="1" applyBorder="1"/>
    <xf numFmtId="166" fontId="97" fillId="0" borderId="3" xfId="1" applyFont="1" applyFill="1" applyBorder="1"/>
    <xf numFmtId="0" fontId="96" fillId="0" borderId="0" xfId="0" applyFont="1" applyFill="1" applyAlignment="1">
      <alignment vertical="center"/>
    </xf>
    <xf numFmtId="0" fontId="97" fillId="0" borderId="0" xfId="0" applyFont="1" applyFill="1" applyAlignment="1">
      <alignment vertical="center"/>
    </xf>
    <xf numFmtId="0" fontId="96" fillId="0" borderId="3" xfId="0" applyFont="1" applyFill="1" applyBorder="1" applyAlignment="1">
      <alignment vertical="center"/>
    </xf>
    <xf numFmtId="0" fontId="96" fillId="0" borderId="1" xfId="0" applyFont="1" applyFill="1" applyBorder="1" applyAlignment="1">
      <alignment horizontal="center" vertical="center"/>
    </xf>
    <xf numFmtId="0" fontId="96" fillId="0" borderId="3" xfId="0" applyFont="1" applyFill="1" applyBorder="1" applyAlignment="1">
      <alignment horizontal="center" vertical="center"/>
    </xf>
    <xf numFmtId="0" fontId="96" fillId="0" borderId="5" xfId="0" applyFont="1" applyFill="1" applyBorder="1" applyAlignment="1">
      <alignment horizontal="center" vertical="center"/>
    </xf>
    <xf numFmtId="0" fontId="96" fillId="0" borderId="13" xfId="0" applyFont="1" applyFill="1" applyBorder="1" applyAlignment="1">
      <alignment horizontal="center" vertical="center"/>
    </xf>
    <xf numFmtId="0" fontId="96" fillId="0" borderId="11" xfId="0" applyFont="1" applyFill="1" applyBorder="1" applyAlignment="1">
      <alignment horizontal="center" vertical="center"/>
    </xf>
    <xf numFmtId="0" fontId="96" fillId="0" borderId="4" xfId="0" applyFont="1" applyFill="1" applyBorder="1" applyAlignment="1">
      <alignment horizontal="center" vertical="center"/>
    </xf>
    <xf numFmtId="180" fontId="97" fillId="0" borderId="0" xfId="0" applyNumberFormat="1" applyFont="1" applyFill="1" applyAlignment="1">
      <alignment vertical="center"/>
    </xf>
    <xf numFmtId="0" fontId="97" fillId="0" borderId="10" xfId="0" applyFont="1" applyFill="1" applyBorder="1" applyAlignment="1">
      <alignment vertical="center"/>
    </xf>
    <xf numFmtId="0" fontId="96" fillId="0" borderId="12" xfId="0" applyFont="1" applyFill="1" applyBorder="1" applyAlignment="1">
      <alignment horizontal="center" vertical="center"/>
    </xf>
    <xf numFmtId="0" fontId="96" fillId="0" borderId="0" xfId="0" applyFont="1" applyFill="1" applyBorder="1" applyAlignment="1">
      <alignment horizontal="center" vertical="center"/>
    </xf>
    <xf numFmtId="0" fontId="96" fillId="0" borderId="7" xfId="0" applyFont="1" applyFill="1" applyBorder="1" applyAlignment="1">
      <alignment horizontal="center" vertical="center"/>
    </xf>
    <xf numFmtId="0" fontId="96" fillId="0" borderId="0" xfId="0" applyFont="1" applyFill="1" applyBorder="1" applyAlignment="1">
      <alignment horizontal="left" vertical="center"/>
    </xf>
    <xf numFmtId="166" fontId="96" fillId="0" borderId="0" xfId="1" applyFont="1" applyFill="1" applyBorder="1" applyAlignment="1">
      <alignment vertical="center"/>
    </xf>
    <xf numFmtId="181" fontId="96" fillId="0" borderId="0" xfId="0" applyNumberFormat="1" applyFont="1" applyFill="1" applyBorder="1" applyAlignment="1">
      <alignment vertical="center"/>
    </xf>
    <xf numFmtId="0" fontId="97" fillId="0" borderId="0" xfId="0" applyFont="1" applyFill="1" applyBorder="1" applyAlignment="1">
      <alignment horizontal="center" vertical="center"/>
    </xf>
    <xf numFmtId="181" fontId="97" fillId="0" borderId="0" xfId="0" applyNumberFormat="1" applyFont="1" applyFill="1" applyBorder="1" applyAlignment="1">
      <alignment vertical="center"/>
    </xf>
    <xf numFmtId="170" fontId="97" fillId="0" borderId="0" xfId="2" applyNumberFormat="1" applyFont="1" applyFill="1" applyBorder="1" applyAlignment="1">
      <alignment vertical="center"/>
    </xf>
    <xf numFmtId="0" fontId="96" fillId="0" borderId="6" xfId="0" applyFont="1" applyFill="1" applyBorder="1" applyAlignment="1">
      <alignment horizontal="center" vertical="center"/>
    </xf>
    <xf numFmtId="166" fontId="96" fillId="0" borderId="0" xfId="0" applyNumberFormat="1" applyFont="1" applyFill="1" applyBorder="1"/>
    <xf numFmtId="4" fontId="96" fillId="0" borderId="2" xfId="0" applyNumberFormat="1" applyFont="1" applyFill="1" applyBorder="1"/>
    <xf numFmtId="2" fontId="97" fillId="0" borderId="0" xfId="2" applyNumberFormat="1" applyFont="1" applyFill="1"/>
    <xf numFmtId="0" fontId="97" fillId="0" borderId="3" xfId="0" applyFont="1" applyFill="1" applyBorder="1" applyAlignment="1">
      <alignment vertical="center"/>
    </xf>
    <xf numFmtId="166" fontId="96" fillId="0" borderId="0" xfId="1" applyFont="1" applyFill="1"/>
    <xf numFmtId="174" fontId="97" fillId="0" borderId="0" xfId="0" applyNumberFormat="1" applyFont="1" applyFill="1"/>
    <xf numFmtId="166" fontId="97" fillId="0" borderId="0" xfId="1" applyFont="1" applyFill="1"/>
    <xf numFmtId="4" fontId="97" fillId="0" borderId="3" xfId="0" applyNumberFormat="1" applyFont="1" applyFill="1" applyBorder="1"/>
    <xf numFmtId="0" fontId="96" fillId="0" borderId="3" xfId="0" applyFont="1" applyFill="1" applyBorder="1" applyAlignment="1"/>
    <xf numFmtId="0" fontId="96" fillId="0" borderId="2" xfId="0" applyFont="1" applyFill="1" applyBorder="1" applyAlignment="1">
      <alignment horizontal="center" vertical="top"/>
    </xf>
    <xf numFmtId="0" fontId="97" fillId="0" borderId="6" xfId="0" applyFont="1" applyFill="1" applyBorder="1" applyAlignment="1">
      <alignment vertical="top" wrapText="1"/>
    </xf>
    <xf numFmtId="0" fontId="96" fillId="0" borderId="4" xfId="0" applyFont="1" applyFill="1" applyBorder="1" applyAlignment="1"/>
    <xf numFmtId="0" fontId="97" fillId="0" borderId="4" xfId="0" applyFont="1" applyFill="1" applyBorder="1" applyAlignment="1">
      <alignment horizontal="right" vertical="top" wrapText="1"/>
    </xf>
    <xf numFmtId="4" fontId="96" fillId="0" borderId="12" xfId="0" applyNumberFormat="1" applyFont="1" applyFill="1" applyBorder="1" applyAlignment="1">
      <alignment horizontal="center"/>
    </xf>
    <xf numFmtId="4" fontId="97" fillId="0" borderId="4" xfId="0" applyNumberFormat="1" applyFont="1" applyFill="1" applyBorder="1"/>
    <xf numFmtId="4" fontId="96" fillId="0" borderId="4" xfId="0" applyNumberFormat="1" applyFont="1" applyFill="1" applyBorder="1" applyAlignment="1">
      <alignment horizontal="center"/>
    </xf>
    <xf numFmtId="4" fontId="96" fillId="0" borderId="3" xfId="0" applyNumberFormat="1" applyFont="1" applyFill="1" applyBorder="1" applyAlignment="1">
      <alignment horizontal="left"/>
    </xf>
    <xf numFmtId="4" fontId="96" fillId="0" borderId="1" xfId="1" applyNumberFormat="1" applyFont="1" applyFill="1" applyBorder="1" applyAlignment="1">
      <alignment horizontal="center"/>
    </xf>
    <xf numFmtId="4" fontId="96" fillId="0" borderId="2" xfId="1" applyNumberFormat="1" applyFont="1" applyFill="1" applyBorder="1" applyAlignment="1">
      <alignment horizontal="center"/>
    </xf>
    <xf numFmtId="0" fontId="97" fillId="0" borderId="13" xfId="0" applyFont="1" applyFill="1" applyBorder="1"/>
    <xf numFmtId="4" fontId="97" fillId="0" borderId="13" xfId="0" applyNumberFormat="1" applyFont="1" applyFill="1" applyBorder="1"/>
    <xf numFmtId="169" fontId="97" fillId="0" borderId="4" xfId="0" applyNumberFormat="1" applyFont="1" applyFill="1" applyBorder="1" applyAlignment="1"/>
    <xf numFmtId="169" fontId="97" fillId="0" borderId="4" xfId="0" applyNumberFormat="1" applyFont="1" applyFill="1" applyBorder="1"/>
    <xf numFmtId="0" fontId="97" fillId="0" borderId="8" xfId="0" applyFont="1" applyFill="1" applyBorder="1"/>
    <xf numFmtId="0" fontId="96" fillId="0" borderId="8" xfId="0" applyFont="1" applyFill="1" applyBorder="1"/>
    <xf numFmtId="3" fontId="97" fillId="0" borderId="6" xfId="1" applyNumberFormat="1" applyFont="1" applyFill="1" applyBorder="1"/>
    <xf numFmtId="3" fontId="96" fillId="0" borderId="3" xfId="1" applyNumberFormat="1" applyFont="1" applyFill="1" applyBorder="1"/>
    <xf numFmtId="0" fontId="97" fillId="0" borderId="0" xfId="0" applyNumberFormat="1" applyFont="1" applyFill="1" applyAlignment="1">
      <alignment vertical="top" wrapText="1"/>
    </xf>
    <xf numFmtId="4" fontId="97" fillId="0" borderId="6" xfId="0" applyNumberFormat="1" applyFont="1" applyFill="1" applyBorder="1" applyAlignment="1">
      <alignment horizontal="right" vertical="top" wrapText="1"/>
    </xf>
    <xf numFmtId="4" fontId="96" fillId="0" borderId="2" xfId="0" applyNumberFormat="1" applyFont="1" applyFill="1" applyBorder="1" applyAlignment="1">
      <alignment horizontal="right" vertical="top" wrapText="1"/>
    </xf>
    <xf numFmtId="4" fontId="96" fillId="0" borderId="3" xfId="0" applyNumberFormat="1" applyFont="1" applyFill="1" applyBorder="1" applyAlignment="1">
      <alignment horizontal="right" vertical="top" wrapText="1"/>
    </xf>
    <xf numFmtId="166" fontId="97" fillId="0" borderId="4" xfId="1" applyFont="1" applyFill="1" applyBorder="1"/>
    <xf numFmtId="1" fontId="97" fillId="0" borderId="0" xfId="0" applyNumberFormat="1" applyFont="1" applyFill="1"/>
    <xf numFmtId="166" fontId="97" fillId="0" borderId="5" xfId="0" applyNumberFormat="1" applyFont="1" applyFill="1" applyBorder="1"/>
    <xf numFmtId="3" fontId="97" fillId="0" borderId="0" xfId="0" applyNumberFormat="1" applyFont="1" applyFill="1" applyAlignment="1">
      <alignment horizontal="right" vertical="top" wrapText="1"/>
    </xf>
    <xf numFmtId="3" fontId="97" fillId="0" borderId="6" xfId="0" applyNumberFormat="1" applyFont="1" applyFill="1" applyBorder="1" applyAlignment="1">
      <alignment horizontal="right" vertical="top" wrapText="1"/>
    </xf>
    <xf numFmtId="3" fontId="96" fillId="0" borderId="2" xfId="0" applyNumberFormat="1" applyFont="1" applyFill="1" applyBorder="1" applyAlignment="1">
      <alignment horizontal="right" vertical="top" wrapText="1"/>
    </xf>
    <xf numFmtId="3" fontId="96" fillId="0" borderId="3" xfId="0" applyNumberFormat="1" applyFont="1" applyFill="1" applyBorder="1" applyAlignment="1">
      <alignment horizontal="right" vertical="top" wrapText="1"/>
    </xf>
    <xf numFmtId="179" fontId="97" fillId="0" borderId="0" xfId="0" applyNumberFormat="1" applyFont="1" applyFill="1" applyAlignment="1">
      <alignment horizontal="right" vertical="top" wrapText="1"/>
    </xf>
    <xf numFmtId="4" fontId="96" fillId="0" borderId="8" xfId="0" applyNumberFormat="1" applyFont="1" applyFill="1" applyBorder="1" applyAlignment="1">
      <alignment horizontal="right" vertical="top" wrapText="1"/>
    </xf>
    <xf numFmtId="166" fontId="97" fillId="0" borderId="0" xfId="1" applyFont="1" applyFill="1" applyAlignment="1">
      <alignment vertical="top" wrapText="1"/>
    </xf>
    <xf numFmtId="2" fontId="97" fillId="0" borderId="0" xfId="0" applyNumberFormat="1" applyFont="1" applyFill="1" applyAlignment="1">
      <alignment vertical="top" wrapText="1"/>
    </xf>
    <xf numFmtId="10" fontId="97" fillId="0" borderId="0" xfId="2" applyNumberFormat="1" applyFont="1" applyFill="1" applyBorder="1"/>
    <xf numFmtId="166" fontId="96" fillId="0" borderId="4" xfId="1" applyNumberFormat="1" applyFont="1" applyFill="1" applyBorder="1"/>
    <xf numFmtId="166" fontId="97" fillId="0" borderId="0" xfId="0" applyNumberFormat="1" applyFont="1" applyFill="1" applyBorder="1"/>
    <xf numFmtId="166" fontId="97" fillId="0" borderId="6" xfId="0" applyNumberFormat="1" applyFont="1" applyFill="1" applyBorder="1"/>
    <xf numFmtId="4" fontId="97" fillId="0" borderId="6" xfId="1" applyNumberFormat="1" applyFont="1" applyFill="1" applyBorder="1" applyAlignment="1">
      <alignment horizontal="center"/>
    </xf>
    <xf numFmtId="4" fontId="97" fillId="0" borderId="0" xfId="2" applyNumberFormat="1" applyFont="1" applyFill="1"/>
    <xf numFmtId="37" fontId="96" fillId="0" borderId="3" xfId="1" applyNumberFormat="1" applyFont="1" applyFill="1" applyBorder="1"/>
    <xf numFmtId="166" fontId="98" fillId="47" borderId="6" xfId="1" applyNumberFormat="1" applyFont="1" applyFill="1" applyBorder="1"/>
    <xf numFmtId="166" fontId="98" fillId="47" borderId="8" xfId="1" applyNumberFormat="1" applyFont="1" applyFill="1" applyBorder="1"/>
    <xf numFmtId="170" fontId="97" fillId="0" borderId="0" xfId="0" applyNumberFormat="1" applyFont="1" applyFill="1" applyBorder="1"/>
    <xf numFmtId="0" fontId="96" fillId="0" borderId="5" xfId="0" applyFont="1" applyFill="1" applyBorder="1"/>
    <xf numFmtId="170" fontId="96" fillId="0" borderId="2" xfId="0" applyNumberFormat="1" applyFont="1" applyFill="1" applyBorder="1"/>
    <xf numFmtId="170" fontId="96" fillId="0" borderId="12" xfId="0" applyNumberFormat="1" applyFont="1" applyFill="1" applyBorder="1"/>
    <xf numFmtId="10" fontId="96" fillId="0" borderId="2" xfId="2" applyNumberFormat="1" applyFont="1" applyFill="1" applyBorder="1" applyAlignment="1">
      <alignment horizontal="right" vertical="top" wrapText="1"/>
    </xf>
    <xf numFmtId="10" fontId="96" fillId="0" borderId="12" xfId="2" applyNumberFormat="1" applyFont="1" applyFill="1" applyBorder="1" applyAlignment="1">
      <alignment horizontal="right" vertical="top" wrapText="1"/>
    </xf>
    <xf numFmtId="241" fontId="97" fillId="0" borderId="6" xfId="1" applyNumberFormat="1" applyFont="1" applyFill="1" applyBorder="1"/>
    <xf numFmtId="0" fontId="96" fillId="0" borderId="0" xfId="0" applyFont="1" applyFill="1" applyAlignment="1">
      <alignment horizontal="left"/>
    </xf>
    <xf numFmtId="0" fontId="97" fillId="0" borderId="0" xfId="0" applyFont="1" applyFill="1" applyAlignment="1"/>
    <xf numFmtId="4" fontId="97" fillId="0" borderId="6" xfId="0" applyNumberFormat="1" applyFont="1" applyFill="1" applyBorder="1" applyAlignment="1" applyProtection="1">
      <alignment horizontal="left"/>
    </xf>
    <xf numFmtId="166" fontId="98" fillId="0" borderId="3" xfId="1" applyFont="1" applyBorder="1"/>
    <xf numFmtId="37" fontId="97" fillId="0" borderId="0" xfId="0" applyNumberFormat="1" applyFont="1" applyFill="1"/>
    <xf numFmtId="0" fontId="97" fillId="0" borderId="0" xfId="0" applyFont="1" applyFill="1" applyAlignment="1"/>
    <xf numFmtId="166" fontId="96" fillId="0" borderId="2" xfId="1" applyFont="1" applyFill="1" applyBorder="1" applyAlignment="1">
      <alignment horizontal="center" vertical="top" wrapText="1"/>
    </xf>
    <xf numFmtId="166" fontId="96" fillId="0" borderId="2" xfId="1" applyFont="1" applyFill="1" applyBorder="1" applyAlignment="1">
      <alignment horizontal="center" vertical="top"/>
    </xf>
    <xf numFmtId="169" fontId="97" fillId="0" borderId="0" xfId="1" applyNumberFormat="1" applyFont="1" applyFill="1" applyAlignment="1">
      <alignment horizontal="right" vertical="top" wrapText="1"/>
    </xf>
    <xf numFmtId="169" fontId="97" fillId="0" borderId="6" xfId="1" applyNumberFormat="1" applyFont="1" applyFill="1" applyBorder="1" applyAlignment="1">
      <alignment horizontal="right" vertical="top" wrapText="1"/>
    </xf>
    <xf numFmtId="169" fontId="96" fillId="0" borderId="2" xfId="1" applyNumberFormat="1" applyFont="1" applyFill="1" applyBorder="1" applyAlignment="1">
      <alignment horizontal="right" vertical="top" wrapText="1"/>
    </xf>
    <xf numFmtId="169" fontId="96" fillId="0" borderId="3" xfId="1" applyNumberFormat="1" applyFont="1" applyFill="1" applyBorder="1" applyAlignment="1">
      <alignment horizontal="right" vertical="top" wrapText="1"/>
    </xf>
    <xf numFmtId="3" fontId="96" fillId="0" borderId="0" xfId="0" applyNumberFormat="1" applyFont="1" applyFill="1" applyBorder="1" applyAlignment="1">
      <alignment horizontal="right" vertical="top" wrapText="1"/>
    </xf>
    <xf numFmtId="166" fontId="96" fillId="0" borderId="0" xfId="1" applyFont="1" applyFill="1" applyBorder="1" applyAlignment="1">
      <alignment horizontal="right" vertical="top" wrapText="1"/>
    </xf>
    <xf numFmtId="0" fontId="97" fillId="0" borderId="0" xfId="0" applyFont="1" applyFill="1" applyBorder="1" applyAlignment="1">
      <alignment horizontal="left" wrapText="1"/>
    </xf>
    <xf numFmtId="166" fontId="96" fillId="0" borderId="3" xfId="1" applyFont="1" applyFill="1" applyBorder="1" applyAlignment="1">
      <alignment horizontal="center" vertical="top"/>
    </xf>
    <xf numFmtId="166" fontId="97" fillId="0" borderId="0" xfId="1" applyFont="1" applyFill="1" applyAlignment="1">
      <alignment horizontal="right" vertical="top" wrapText="1"/>
    </xf>
    <xf numFmtId="166" fontId="97" fillId="0" borderId="6" xfId="1" applyFont="1" applyFill="1" applyBorder="1" applyAlignment="1">
      <alignment horizontal="right" vertical="top" wrapText="1"/>
    </xf>
    <xf numFmtId="166" fontId="96" fillId="0" borderId="2" xfId="1" applyFont="1" applyFill="1" applyBorder="1" applyAlignment="1">
      <alignment horizontal="right" vertical="top" wrapText="1"/>
    </xf>
    <xf numFmtId="166" fontId="96" fillId="0" borderId="3" xfId="1" applyFont="1" applyFill="1" applyBorder="1" applyAlignment="1">
      <alignment horizontal="right" vertical="top" wrapText="1"/>
    </xf>
    <xf numFmtId="179" fontId="96" fillId="0" borderId="0" xfId="0" applyNumberFormat="1" applyFont="1" applyFill="1" applyBorder="1" applyAlignment="1">
      <alignment horizontal="right" vertical="top" wrapText="1"/>
    </xf>
    <xf numFmtId="4" fontId="96" fillId="0" borderId="0" xfId="0" applyNumberFormat="1" applyFont="1" applyFill="1" applyBorder="1" applyAlignment="1">
      <alignment horizontal="right" vertical="top" wrapText="1"/>
    </xf>
    <xf numFmtId="166" fontId="96" fillId="0" borderId="3" xfId="1" applyFont="1" applyFill="1" applyBorder="1" applyAlignment="1">
      <alignment horizontal="center" vertical="top" wrapText="1"/>
    </xf>
    <xf numFmtId="166" fontId="96" fillId="0" borderId="1" xfId="1" applyFont="1" applyFill="1" applyBorder="1" applyAlignment="1">
      <alignment horizontal="right" vertical="top" wrapText="1"/>
    </xf>
    <xf numFmtId="0" fontId="97" fillId="0" borderId="3" xfId="0" applyFont="1" applyFill="1" applyBorder="1" applyAlignment="1">
      <alignment horizontal="center" vertical="center" wrapText="1"/>
    </xf>
    <xf numFmtId="0" fontId="96" fillId="0" borderId="2" xfId="0" applyFont="1" applyFill="1" applyBorder="1" applyAlignment="1">
      <alignment horizontal="center" vertical="center"/>
    </xf>
    <xf numFmtId="0" fontId="96" fillId="0" borderId="2" xfId="0" applyFont="1" applyFill="1" applyBorder="1" applyAlignment="1">
      <alignment horizontal="center" vertical="center" wrapText="1"/>
    </xf>
    <xf numFmtId="0" fontId="97" fillId="0" borderId="0" xfId="0" applyFont="1" applyFill="1" applyAlignment="1">
      <alignment horizontal="center" vertical="center"/>
    </xf>
    <xf numFmtId="166" fontId="97" fillId="0" borderId="0" xfId="1" applyFont="1" applyFill="1" applyAlignment="1">
      <alignment horizontal="center" vertical="center"/>
    </xf>
    <xf numFmtId="0" fontId="96" fillId="0" borderId="0" xfId="0" applyFont="1" applyFill="1" applyAlignment="1">
      <alignment horizontal="left"/>
    </xf>
    <xf numFmtId="0" fontId="97" fillId="0" borderId="0" xfId="0" applyFont="1" applyFill="1" applyAlignment="1"/>
    <xf numFmtId="169" fontId="97" fillId="0" borderId="3" xfId="1" applyNumberFormat="1" applyFont="1" applyFill="1" applyBorder="1"/>
    <xf numFmtId="169" fontId="96" fillId="0" borderId="0" xfId="0" applyNumberFormat="1" applyFont="1" applyFill="1"/>
    <xf numFmtId="242" fontId="97" fillId="0" borderId="0" xfId="0" applyNumberFormat="1" applyFont="1" applyFill="1" applyBorder="1" applyAlignment="1">
      <alignment vertical="center"/>
    </xf>
    <xf numFmtId="0" fontId="96" fillId="0" borderId="0" xfId="0" applyFont="1" applyFill="1" applyAlignment="1">
      <alignment horizontal="left"/>
    </xf>
    <xf numFmtId="0" fontId="97" fillId="0" borderId="0" xfId="0" applyFont="1" applyFill="1" applyAlignment="1"/>
    <xf numFmtId="0" fontId="97" fillId="0" borderId="11" xfId="0" applyFont="1" applyFill="1" applyBorder="1" applyAlignment="1">
      <alignment horizontal="left" wrapText="1"/>
    </xf>
    <xf numFmtId="0" fontId="97" fillId="76" borderId="11" xfId="0" quotePrefix="1" applyFont="1" applyFill="1" applyBorder="1" applyAlignment="1">
      <alignment horizontal="left" wrapText="1"/>
    </xf>
    <xf numFmtId="0" fontId="97" fillId="76" borderId="11" xfId="0" applyFont="1" applyFill="1" applyBorder="1" applyAlignment="1">
      <alignment horizontal="left" wrapText="1"/>
    </xf>
    <xf numFmtId="0" fontId="97" fillId="0" borderId="10" xfId="0" applyFont="1" applyFill="1" applyBorder="1" applyAlignment="1">
      <alignment horizontal="center" vertical="center"/>
    </xf>
  </cellXfs>
  <cellStyles count="4734">
    <cellStyle name="_1AD76100" xfId="1813"/>
    <cellStyle name="_1AD76100 2" xfId="1814"/>
    <cellStyle name="_1AD76100 3" xfId="1815"/>
    <cellStyle name="_BK_DIT_2007_MetPat_v05" xfId="1816"/>
    <cellStyle name="_BK_DIT_2007_MetPat_v05 2" xfId="1817"/>
    <cellStyle name="_BK_DIT_2007_MetPat_v05 3" xfId="1818"/>
    <cellStyle name="_Cargill_IUE 2008(EM)(RT)" xfId="1819"/>
    <cellStyle name="_Cargill_IUE 2008(EM)(RT) 2" xfId="1820"/>
    <cellStyle name="_Cargill_IUE 2008(EM)(RT) 3" xfId="1821"/>
    <cellStyle name="_Cargill_IUE 2008(EM)(RT)_3425_ITC_0309" xfId="1822"/>
    <cellStyle name="_Cargill_IUE 2008(EM)(RT)_3425_ITC_0309 2" xfId="1823"/>
    <cellStyle name="_Cargill_IUE 2008(EM)(RT)_3425_ITC_0309 3" xfId="1824"/>
    <cellStyle name="_Cargill_IUE 2008(EM)(RT)_Anexo 7 - CBB(ultimo)" xfId="1825"/>
    <cellStyle name="_Cargill_IUE 2008(EM)(RT)_Anexo 7 - CBB(ultimo) 2" xfId="1826"/>
    <cellStyle name="_Cargill_IUE 2008(EM)(RT)_Anexo 7 - CBB(ultimo) 3" xfId="1827"/>
    <cellStyle name="_Cargill_IUE 2008(EM)(RT)_Anexo 7 04.09 al 06.09 JFH" xfId="1828"/>
    <cellStyle name="_Cargill_IUE 2008(EM)(RT)_Anexo 7 04.09 al 06.09 JFH 2" xfId="1829"/>
    <cellStyle name="_Cargill_IUE 2008(EM)(RT)_Anexo 7 04.09 al 06.09 JFH 3" xfId="1830"/>
    <cellStyle name="_Cargill_IUE 2008_V29Abr09" xfId="1831"/>
    <cellStyle name="_Cargill_IUE 2008_V29Abr09 2" xfId="1832"/>
    <cellStyle name="_Cargill_IUE 2008_V29Abr09 3" xfId="1833"/>
    <cellStyle name="_CRE-Revisión de la provisión IUE1208" xfId="1834"/>
    <cellStyle name="_CRE-Revisión de la provisión IUE1208 2" xfId="1835"/>
    <cellStyle name="_CRE-Revisión de la provisión IUE1208 3" xfId="1836"/>
    <cellStyle name="_CRE-Revisión de la provisión IUE1208_3425_ITC_0309" xfId="1837"/>
    <cellStyle name="_CRE-Revisión de la provisión IUE1208_3425_ITC_0309 2" xfId="1838"/>
    <cellStyle name="_CRE-Revisión de la provisión IUE1208_3425_ITC_0309 3" xfId="1839"/>
    <cellStyle name="_CRE-Revisión de la provisión IUE1208_Anexo 7 - CBB(ultimo)" xfId="1840"/>
    <cellStyle name="_CRE-Revisión de la provisión IUE1208_Anexo 7 - CBB(ultimo) 2" xfId="1841"/>
    <cellStyle name="_CRE-Revisión de la provisión IUE1208_Anexo 7 - CBB(ultimo) 3" xfId="1842"/>
    <cellStyle name="_CRE-Revisión de la provisión IUE1208_Anexo 7 04.09 al 06.09 JFH" xfId="1843"/>
    <cellStyle name="_CRE-Revisión de la provisión IUE1208_Anexo 7 04.09 al 06.09 JFH 2" xfId="1844"/>
    <cellStyle name="_CRE-Revisión de la provisión IUE1208_Anexo 7 04.09 al 06.09 JFH 3" xfId="1845"/>
    <cellStyle name="_Extracto 17 19 08" xfId="43"/>
    <cellStyle name="_Extracto 17 19 08 2" xfId="1846"/>
    <cellStyle name="_Extracto 17 19 08 3" xfId="1847"/>
    <cellStyle name="_form 400" xfId="1848"/>
    <cellStyle name="_form 400 2" xfId="1849"/>
    <cellStyle name="_form 400 3" xfId="1850"/>
    <cellStyle name="_ISSA_RevProv_IUE_ al 31-Dic-2008" xfId="1851"/>
    <cellStyle name="_ISSA_RevProv_IUE_ al 31-Dic-2008 2" xfId="1852"/>
    <cellStyle name="_ISSA_RevProv_IUE_ al 31-Dic-2008 3" xfId="1853"/>
    <cellStyle name="_ISSA_RevProv_IUE_ al 31-Dic-2008_3425_ITC_0309" xfId="1854"/>
    <cellStyle name="_ISSA_RevProv_IUE_ al 31-Dic-2008_3425_ITC_0309 2" xfId="1855"/>
    <cellStyle name="_ISSA_RevProv_IUE_ al 31-Dic-2008_3425_ITC_0309 3" xfId="1856"/>
    <cellStyle name="_ISSA_RevProv_IUE_ al 31-Dic-2008_Anexo 7 - CBB(ultimo)" xfId="1857"/>
    <cellStyle name="_ISSA_RevProv_IUE_ al 31-Dic-2008_Anexo 7 - CBB(ultimo) 2" xfId="1858"/>
    <cellStyle name="_ISSA_RevProv_IUE_ al 31-Dic-2008_Anexo 7 - CBB(ultimo) 3" xfId="1859"/>
    <cellStyle name="_ISSA_RevProv_IUE_ al 31-Dic-2008_Anexo 7 04.09 al 06.09 JFH" xfId="1860"/>
    <cellStyle name="_ISSA_RevProv_IUE_ al 31-Dic-2008_Anexo 7 04.09 al 06.09 JFH 2" xfId="1861"/>
    <cellStyle name="_ISSA_RevProv_IUE_ al 31-Dic-2008_Anexo 7 04.09 al 06.09 JFH 3" xfId="1862"/>
    <cellStyle name="_IUE 2008 (por division)" xfId="1863"/>
    <cellStyle name="_IUE 2008 (por division) 2" xfId="1864"/>
    <cellStyle name="_IUE 2008 (por division) 3" xfId="1865"/>
    <cellStyle name="_IUE 2008 (por division)_3425_ITC_0309" xfId="1866"/>
    <cellStyle name="_IUE 2008 (por division)_3425_ITC_0309 2" xfId="1867"/>
    <cellStyle name="_IUE 2008 (por division)_3425_ITC_0309 3" xfId="1868"/>
    <cellStyle name="_IUE 2008 (por division)_Anexo 7 - CBB(ultimo)" xfId="1869"/>
    <cellStyle name="_IUE 2008 (por division)_Anexo 7 - CBB(ultimo) 2" xfId="1870"/>
    <cellStyle name="_IUE 2008 (por division)_Anexo 7 - CBB(ultimo) 3" xfId="1871"/>
    <cellStyle name="_IUE 2008 (por division)_Anexo 7 04.09 al 06.09 JFH" xfId="1872"/>
    <cellStyle name="_IUE 2008 (por division)_Anexo 7 04.09 al 06.09 JFH 2" xfId="1873"/>
    <cellStyle name="_IUE 2008 (por division)_Anexo 7 04.09 al 06.09 JFH 3" xfId="1874"/>
    <cellStyle name="_IUE Octubremayor" xfId="1875"/>
    <cellStyle name="_IUE Octubremayor 2" xfId="1876"/>
    <cellStyle name="_IUE Octubremayor 3" xfId="1877"/>
    <cellStyle name="_IUE Octubremayor_Anexo 7 - CBB(ultimo)" xfId="1878"/>
    <cellStyle name="_IUE Octubremayor_Anexo 7 - CBB(ultimo) 2" xfId="1879"/>
    <cellStyle name="_IUE Octubremayor_Anexo 7 - CBB(ultimo) 3" xfId="1880"/>
    <cellStyle name="_IUE Octubremayor_IUE Diciembre-07 (14.01.08)2" xfId="1881"/>
    <cellStyle name="_IUE Octubremayor_IUE Diciembre-07 (14.01.08)2 2" xfId="1882"/>
    <cellStyle name="_IUE Octubremayor_IUE Diciembre-07 (14.01.08)2 3" xfId="1883"/>
    <cellStyle name="_IUE Octubremayor_Sheet1" xfId="1884"/>
    <cellStyle name="_IUE Octubremayor_Sheet1 2" xfId="1885"/>
    <cellStyle name="_IUE Octubremayor_Sheet1 3" xfId="1886"/>
    <cellStyle name="_IUE Octubremayor_TELECEL - Revisión IUE 2007 - PwC_v05" xfId="1887"/>
    <cellStyle name="_IUE Octubremayor_TELECEL - Revisión IUE 2007 - PwC_v05 2" xfId="1888"/>
    <cellStyle name="_IUE Octubremayor_TELECEL - Revisión IUE 2007 - PwC_v05 3" xfId="1889"/>
    <cellStyle name="_IUE Octubrevvvv" xfId="1890"/>
    <cellStyle name="_IUE Octubrevvvv 2" xfId="1891"/>
    <cellStyle name="_IUE Octubrevvvv 3" xfId="1892"/>
    <cellStyle name="_IUE Octubrevvvv_Anexo 7 - CBB(ultimo)" xfId="1893"/>
    <cellStyle name="_IUE Octubrevvvv_Anexo 7 - CBB(ultimo) 2" xfId="1894"/>
    <cellStyle name="_IUE Octubrevvvv_Anexo 7 - CBB(ultimo) 3" xfId="1895"/>
    <cellStyle name="_IUE Octubrevvvv_IUE Diciembre-07 (14.01.08)2" xfId="1896"/>
    <cellStyle name="_IUE Octubrevvvv_IUE Diciembre-07 (14.01.08)2 2" xfId="1897"/>
    <cellStyle name="_IUE Octubrevvvv_IUE Diciembre-07 (14.01.08)2 3" xfId="1898"/>
    <cellStyle name="_IUE Octubrevvvv_Sheet1" xfId="1899"/>
    <cellStyle name="_IUE Octubrevvvv_Sheet1 2" xfId="1900"/>
    <cellStyle name="_IUE Octubrevvvv_Sheet1 3" xfId="1901"/>
    <cellStyle name="_IUE Octubrevvvv_TELECEL - Revisión IUE 2007 - PwC_v05" xfId="1902"/>
    <cellStyle name="_IUE Octubrevvvv_TELECEL - Revisión IUE 2007 - PwC_v05 2" xfId="1903"/>
    <cellStyle name="_IUE Octubrevvvv_TELECEL - Revisión IUE 2007 - PwC_v05 3" xfId="1904"/>
    <cellStyle name="_Nibo- Form500 Rectif" xfId="1905"/>
    <cellStyle name="_Nibo- Form500 Rectif 2" xfId="1906"/>
    <cellStyle name="_Nibo- Form500 Rectif 3" xfId="1907"/>
    <cellStyle name="_Nibo- Form500 Rectif_3425_ITC_0309" xfId="1908"/>
    <cellStyle name="_Nibo- Form500 Rectif_3425_ITC_0309 2" xfId="1909"/>
    <cellStyle name="_Nibo- Form500 Rectif_3425_ITC_0309 3" xfId="1910"/>
    <cellStyle name="_Nibo- Form500 Rectif_Anexo 7 - CBB(ultimo)" xfId="1911"/>
    <cellStyle name="_Nibo- Form500 Rectif_Anexo 7 - CBB(ultimo) 2" xfId="1912"/>
    <cellStyle name="_Nibo- Form500 Rectif_Anexo 7 - CBB(ultimo) 3" xfId="1913"/>
    <cellStyle name="_Nibo- Form500 Rectif_Anexo 7 04.09 al 06.09 JFH" xfId="1914"/>
    <cellStyle name="_Nibo- Form500 Rectif_Anexo 7 04.09 al 06.09 JFH 2" xfId="1915"/>
    <cellStyle name="_Nibo- Form500 Rectif_Anexo 7 04.09 al 06.09 JFH 3" xfId="1916"/>
    <cellStyle name="_Relev07(V-2)(EM)(Ajustado)V2_RevOG_v06" xfId="1917"/>
    <cellStyle name="_Relev07(V-2)(EM)(Ajustado)V2_RevOG_v06 2" xfId="1918"/>
    <cellStyle name="_Relev07(V-2)(EM)(Ajustado)V2_RevOG_v06 3" xfId="1919"/>
    <cellStyle name="_Relev07(V-2)(EM)(Ajustado)V2_RevOG_v06_Anexo 7 - CBB(ultimo)" xfId="1920"/>
    <cellStyle name="_Relev07(V-2)(EM)(Ajustado)V2_RevOG_v06_Anexo 7 - CBB(ultimo) 2" xfId="1921"/>
    <cellStyle name="_Relev07(V-2)(EM)(Ajustado)V2_RevOG_v06_Anexo 7 - CBB(ultimo) 3" xfId="1922"/>
    <cellStyle name="_Revisión Reporte DIC YTD fy04" xfId="1923"/>
    <cellStyle name="_Revisión Reporte DIC YTD fy04 2" xfId="1924"/>
    <cellStyle name="_Revisión Reporte DIC YTD fy04 3" xfId="1925"/>
    <cellStyle name="_Rio Electrico - Relevamiento IUE10_2008" xfId="1926"/>
    <cellStyle name="_Rio Electrico - Relevamiento IUE10_2008 2" xfId="1927"/>
    <cellStyle name="_Rio Electrico - Relevamiento IUE10_2008 3" xfId="1928"/>
    <cellStyle name="_Sumasysaldos NOV" xfId="1929"/>
    <cellStyle name="_Sumasysaldos NOV 2" xfId="1930"/>
    <cellStyle name="_Sumasysaldos NOV 3" xfId="1931"/>
    <cellStyle name="_Sumasysaldos NOV_Anexo 7 - CBB(ultimo)" xfId="1932"/>
    <cellStyle name="_Sumasysaldos NOV_Anexo 7 - CBB(ultimo) 2" xfId="1933"/>
    <cellStyle name="_Sumasysaldos NOV_Anexo 7 - CBB(ultimo) 3" xfId="1934"/>
    <cellStyle name="_Sumasysaldos NOV_IUE Diciembre-07 (14.01.08)2" xfId="1935"/>
    <cellStyle name="_Sumasysaldos NOV_IUE Diciembre-07 (14.01.08)2 2" xfId="1936"/>
    <cellStyle name="_Sumasysaldos NOV_IUE Diciembre-07 (14.01.08)2 3" xfId="1937"/>
    <cellStyle name="_Sumasysaldos NOV_Sheet1" xfId="1938"/>
    <cellStyle name="_Sumasysaldos NOV_Sheet1 2" xfId="1939"/>
    <cellStyle name="_Sumasysaldos NOV_Sheet1 3" xfId="1940"/>
    <cellStyle name="_Sumasysaldos NOV_Telecel - Cálculo IUE" xfId="1941"/>
    <cellStyle name="_Sumasysaldos NOV_Telecel - Cálculo IUE 2" xfId="1942"/>
    <cellStyle name="_Sumasysaldos NOV_Telecel - Cálculo IUE 3" xfId="1943"/>
    <cellStyle name="_Sumasysaldos NOV_Telecel - Cálculo IUE A Diciembre" xfId="1944"/>
    <cellStyle name="_Sumasysaldos NOV_Telecel - Cálculo IUE A Diciembre 2" xfId="1945"/>
    <cellStyle name="_Sumasysaldos NOV_Telecel - Cálculo IUE A Diciembre 3" xfId="1946"/>
    <cellStyle name="_Sumasysaldos NOV_TELECEL - Revisión IUE 2007 - PwC_v05" xfId="1947"/>
    <cellStyle name="_Sumasysaldos NOV_TELECEL - Revisión IUE 2007 - PwC_v05 2" xfId="1948"/>
    <cellStyle name="_Sumasysaldos NOV_TELECEL - Revisión IUE 2007 - PwC_v05 3" xfId="1949"/>
    <cellStyle name="_Telecel - Revisión IUE 2008" xfId="1950"/>
    <cellStyle name="_Telecel - Revisión IUE 2008 2" xfId="1951"/>
    <cellStyle name="_Telecel - Revisión IUE 2008 3" xfId="1952"/>
    <cellStyle name="_Vaciado Form400-200 MOD. (version 1)" xfId="1953"/>
    <cellStyle name="_Vaciado Form400-200 MOD. (version 1) 2" xfId="1954"/>
    <cellStyle name="_Vaciado Form400-200 MOD. (version 1) 3" xfId="1955"/>
    <cellStyle name="_Vaciado formularios - CRE" xfId="1956"/>
    <cellStyle name="_Vaciado formularios - CRE 2" xfId="1957"/>
    <cellStyle name="_Vaciado formularios - CRE 3" xfId="1958"/>
    <cellStyle name="_Vaciado formularios - CRE_3425_ITC_0309" xfId="1959"/>
    <cellStyle name="_Vaciado formularios - CRE_3425_ITC_0309 2" xfId="1960"/>
    <cellStyle name="_Vaciado formularios - CRE_3425_ITC_0309 3" xfId="1961"/>
    <cellStyle name="_Vaciado formularios - CRE_Anexo 7 - CBB(ultimo)" xfId="1962"/>
    <cellStyle name="_Vaciado formularios - CRE_Anexo 7 - CBB(ultimo) 2" xfId="1963"/>
    <cellStyle name="_Vaciado formularios - CRE_Anexo 7 - CBB(ultimo) 3" xfId="1964"/>
    <cellStyle name="_Vaciado formularios - CRE_Anexo 7 04.09 al 06.09 JFH" xfId="1965"/>
    <cellStyle name="_Vaciado formularios - CRE_Anexo 7 04.09 al 06.09 JFH 2" xfId="1966"/>
    <cellStyle name="_Vaciado formularios - CRE_Anexo 7 04.09 al 06.09 JFH 3" xfId="1967"/>
    <cellStyle name="=C:\WINNT\SYSTEM32\COMMAND.COM" xfId="1968"/>
    <cellStyle name="=C:\WINNT\SYSTEM32\COMMAND.COM 2" xfId="1969"/>
    <cellStyle name="=C:\WINNT\SYSTEM32\COMMAND.COM 3" xfId="1970"/>
    <cellStyle name="0,0_x000d__x000a_NA_x000d__x000a_" xfId="1971"/>
    <cellStyle name="0,0_x000d__x000a_NA_x000d__x000a_ 2" xfId="1972"/>
    <cellStyle name="0,0_x000d__x000a_NA_x000d__x000a_ 3" xfId="1973"/>
    <cellStyle name="0752-93035" xfId="1974"/>
    <cellStyle name="0752-93035 2" xfId="1975"/>
    <cellStyle name="0752-93035 3" xfId="1976"/>
    <cellStyle name="20% - Accent1" xfId="44"/>
    <cellStyle name="20% - Accent1 2" xfId="45"/>
    <cellStyle name="20% - Accent1 2 2" xfId="1977"/>
    <cellStyle name="20% - Accent1 2 3" xfId="1978"/>
    <cellStyle name="20% - Accent1 3" xfId="1979"/>
    <cellStyle name="20% - Accent1 4" xfId="1980"/>
    <cellStyle name="20% - Accent2" xfId="46"/>
    <cellStyle name="20% - Accent2 2" xfId="47"/>
    <cellStyle name="20% - Accent2 2 2" xfId="1981"/>
    <cellStyle name="20% - Accent2 2 3" xfId="1982"/>
    <cellStyle name="20% - Accent2 3" xfId="1983"/>
    <cellStyle name="20% - Accent2 4" xfId="1984"/>
    <cellStyle name="20% - Accent3" xfId="48"/>
    <cellStyle name="20% - Accent3 2" xfId="49"/>
    <cellStyle name="20% - Accent3 2 2" xfId="1985"/>
    <cellStyle name="20% - Accent3 2 3" xfId="1986"/>
    <cellStyle name="20% - Accent3 3" xfId="1987"/>
    <cellStyle name="20% - Accent3 4" xfId="1988"/>
    <cellStyle name="20% - Accent4" xfId="50"/>
    <cellStyle name="20% - Accent4 2" xfId="51"/>
    <cellStyle name="20% - Accent4 2 2" xfId="1989"/>
    <cellStyle name="20% - Accent4 2 3" xfId="1990"/>
    <cellStyle name="20% - Accent4 3" xfId="1991"/>
    <cellStyle name="20% - Accent4 4" xfId="1992"/>
    <cellStyle name="20% - Accent5" xfId="52"/>
    <cellStyle name="20% - Accent5 2" xfId="53"/>
    <cellStyle name="20% - Accent5 2 2" xfId="1993"/>
    <cellStyle name="20% - Accent5 2 3" xfId="1994"/>
    <cellStyle name="20% - Accent5 3" xfId="1995"/>
    <cellStyle name="20% - Accent5 4" xfId="1996"/>
    <cellStyle name="20% - Accent6" xfId="54"/>
    <cellStyle name="20% - Accent6 2" xfId="55"/>
    <cellStyle name="20% - Accent6 2 2" xfId="1997"/>
    <cellStyle name="20% - Accent6 2 3" xfId="1998"/>
    <cellStyle name="20% - Accent6 3" xfId="1999"/>
    <cellStyle name="20% - Accent6 4" xfId="2000"/>
    <cellStyle name="20% - Ênfase1" xfId="2001"/>
    <cellStyle name="20% - Ênfase1 2" xfId="2002"/>
    <cellStyle name="20% - Ênfase1 3" xfId="2003"/>
    <cellStyle name="20% - Ênfase2" xfId="2004"/>
    <cellStyle name="20% - Ênfase2 2" xfId="2005"/>
    <cellStyle name="20% - Ênfase2 3" xfId="2006"/>
    <cellStyle name="20% - Ênfase3" xfId="2007"/>
    <cellStyle name="20% - Ênfase3 2" xfId="2008"/>
    <cellStyle name="20% - Ênfase3 3" xfId="2009"/>
    <cellStyle name="20% - Ênfase4" xfId="2010"/>
    <cellStyle name="20% - Ênfase4 2" xfId="2011"/>
    <cellStyle name="20% - Ênfase4 3" xfId="2012"/>
    <cellStyle name="20% - Ênfase5" xfId="2013"/>
    <cellStyle name="20% - Ênfase5 2" xfId="2014"/>
    <cellStyle name="20% - Ênfase5 3" xfId="2015"/>
    <cellStyle name="20% - Ênfase6" xfId="2016"/>
    <cellStyle name="20% - Ênfase6 2" xfId="2017"/>
    <cellStyle name="20% - Ênfase6 3" xfId="2018"/>
    <cellStyle name="20% - Énfasis1" xfId="1766" builtinId="30" customBuiltin="1"/>
    <cellStyle name="20% - Énfasis1 10" xfId="56"/>
    <cellStyle name="20% - Énfasis1 10 2" xfId="57"/>
    <cellStyle name="20% - Énfasis1 10 2 2" xfId="2019"/>
    <cellStyle name="20% - Énfasis1 10 3" xfId="2020"/>
    <cellStyle name="20% - Énfasis1 11" xfId="58"/>
    <cellStyle name="20% - Énfasis1 2" xfId="59"/>
    <cellStyle name="20% - Énfasis1 2 2" xfId="60"/>
    <cellStyle name="20% - Énfasis1 2 2 2" xfId="61"/>
    <cellStyle name="20% - Énfasis1 2 2 2 2" xfId="62"/>
    <cellStyle name="20% - Énfasis1 2 2 2 2 2" xfId="2021"/>
    <cellStyle name="20% - Énfasis1 2 2 2 3" xfId="2022"/>
    <cellStyle name="20% - Énfasis1 2 2 3" xfId="63"/>
    <cellStyle name="20% - Énfasis1 2 2 3 2" xfId="2023"/>
    <cellStyle name="20% - Énfasis1 2 2 4" xfId="2024"/>
    <cellStyle name="20% - Énfasis1 2 3" xfId="64"/>
    <cellStyle name="20% - Énfasis1 2 3 2" xfId="65"/>
    <cellStyle name="20% - Énfasis1 2 3 2 2" xfId="66"/>
    <cellStyle name="20% - Énfasis1 2 3 2 2 2" xfId="2025"/>
    <cellStyle name="20% - Énfasis1 2 3 2 3" xfId="2026"/>
    <cellStyle name="20% - Énfasis1 2 3 3" xfId="67"/>
    <cellStyle name="20% - Énfasis1 2 3 3 2" xfId="2027"/>
    <cellStyle name="20% - Énfasis1 2 3 4" xfId="2028"/>
    <cellStyle name="20% - Énfasis1 2 4" xfId="68"/>
    <cellStyle name="20% - Énfasis1 2 4 2" xfId="69"/>
    <cellStyle name="20% - Énfasis1 2 4 2 2" xfId="2029"/>
    <cellStyle name="20% - Énfasis1 2 4 3" xfId="2030"/>
    <cellStyle name="20% - Énfasis1 2 5" xfId="70"/>
    <cellStyle name="20% - Énfasis1 2 5 2" xfId="71"/>
    <cellStyle name="20% - Énfasis1 2 5 2 2" xfId="2031"/>
    <cellStyle name="20% - Énfasis1 2 5 3" xfId="2032"/>
    <cellStyle name="20% - Énfasis1 2 6" xfId="72"/>
    <cellStyle name="20% - Énfasis1 2 6 2" xfId="73"/>
    <cellStyle name="20% - Énfasis1 2 6 2 2" xfId="2033"/>
    <cellStyle name="20% - Énfasis1 2 6 3" xfId="2034"/>
    <cellStyle name="20% - Énfasis1 2 7" xfId="74"/>
    <cellStyle name="20% - Énfasis1 2 7 2" xfId="2035"/>
    <cellStyle name="20% - Énfasis1 2 8" xfId="2036"/>
    <cellStyle name="20% - Énfasis1 2 9" xfId="2037"/>
    <cellStyle name="20% - Énfasis1 3" xfId="75"/>
    <cellStyle name="20% - Énfasis1 3 2" xfId="76"/>
    <cellStyle name="20% - Énfasis1 3 2 2" xfId="77"/>
    <cellStyle name="20% - Énfasis1 3 2 2 2" xfId="2038"/>
    <cellStyle name="20% - Énfasis1 3 2 3" xfId="2039"/>
    <cellStyle name="20% - Énfasis1 3 3" xfId="78"/>
    <cellStyle name="20% - Énfasis1 3 3 2" xfId="2040"/>
    <cellStyle name="20% - Énfasis1 3 4" xfId="2041"/>
    <cellStyle name="20% - Énfasis1 4" xfId="79"/>
    <cellStyle name="20% - Énfasis1 4 2" xfId="80"/>
    <cellStyle name="20% - Énfasis1 4 2 2" xfId="2042"/>
    <cellStyle name="20% - Énfasis1 4 3" xfId="2043"/>
    <cellStyle name="20% - Énfasis1 5" xfId="81"/>
    <cellStyle name="20% - Énfasis1 5 2" xfId="82"/>
    <cellStyle name="20% - Énfasis1 5 2 2" xfId="2044"/>
    <cellStyle name="20% - Énfasis1 5 3" xfId="2045"/>
    <cellStyle name="20% - Énfasis1 6" xfId="83"/>
    <cellStyle name="20% - Énfasis1 6 2" xfId="84"/>
    <cellStyle name="20% - Énfasis1 6 2 2" xfId="2046"/>
    <cellStyle name="20% - Énfasis1 6 3" xfId="2047"/>
    <cellStyle name="20% - Énfasis1 7" xfId="85"/>
    <cellStyle name="20% - Énfasis1 7 2" xfId="86"/>
    <cellStyle name="20% - Énfasis1 7 2 2" xfId="2048"/>
    <cellStyle name="20% - Énfasis1 7 3" xfId="2049"/>
    <cellStyle name="20% - Énfasis1 8" xfId="87"/>
    <cellStyle name="20% - Énfasis1 8 2" xfId="88"/>
    <cellStyle name="20% - Énfasis1 8 2 2" xfId="2050"/>
    <cellStyle name="20% - Énfasis1 8 3" xfId="2051"/>
    <cellStyle name="20% - Énfasis1 9" xfId="89"/>
    <cellStyle name="20% - Énfasis1 9 2" xfId="90"/>
    <cellStyle name="20% - Énfasis1 9 2 2" xfId="2052"/>
    <cellStyle name="20% - Énfasis1 9 3" xfId="2053"/>
    <cellStyle name="20% - Énfasis2" xfId="1770" builtinId="34" customBuiltin="1"/>
    <cellStyle name="20% - Énfasis2 10" xfId="91"/>
    <cellStyle name="20% - Énfasis2 10 2" xfId="92"/>
    <cellStyle name="20% - Énfasis2 10 2 2" xfId="2054"/>
    <cellStyle name="20% - Énfasis2 10 3" xfId="2055"/>
    <cellStyle name="20% - Énfasis2 11" xfId="93"/>
    <cellStyle name="20% - Énfasis2 2" xfId="94"/>
    <cellStyle name="20% - Énfasis2 2 2" xfId="95"/>
    <cellStyle name="20% - Énfasis2 2 2 2" xfId="96"/>
    <cellStyle name="20% - Énfasis2 2 2 2 2" xfId="97"/>
    <cellStyle name="20% - Énfasis2 2 2 2 2 2" xfId="2056"/>
    <cellStyle name="20% - Énfasis2 2 2 2 3" xfId="2057"/>
    <cellStyle name="20% - Énfasis2 2 2 3" xfId="98"/>
    <cellStyle name="20% - Énfasis2 2 2 3 2" xfId="2058"/>
    <cellStyle name="20% - Énfasis2 2 2 4" xfId="2059"/>
    <cellStyle name="20% - Énfasis2 2 3" xfId="99"/>
    <cellStyle name="20% - Énfasis2 2 3 2" xfId="100"/>
    <cellStyle name="20% - Énfasis2 2 3 2 2" xfId="101"/>
    <cellStyle name="20% - Énfasis2 2 3 2 2 2" xfId="2060"/>
    <cellStyle name="20% - Énfasis2 2 3 2 3" xfId="2061"/>
    <cellStyle name="20% - Énfasis2 2 3 3" xfId="102"/>
    <cellStyle name="20% - Énfasis2 2 3 3 2" xfId="2062"/>
    <cellStyle name="20% - Énfasis2 2 3 4" xfId="2063"/>
    <cellStyle name="20% - Énfasis2 2 4" xfId="103"/>
    <cellStyle name="20% - Énfasis2 2 4 2" xfId="104"/>
    <cellStyle name="20% - Énfasis2 2 4 2 2" xfId="2064"/>
    <cellStyle name="20% - Énfasis2 2 4 3" xfId="2065"/>
    <cellStyle name="20% - Énfasis2 2 5" xfId="105"/>
    <cellStyle name="20% - Énfasis2 2 5 2" xfId="106"/>
    <cellStyle name="20% - Énfasis2 2 5 2 2" xfId="2066"/>
    <cellStyle name="20% - Énfasis2 2 5 3" xfId="2067"/>
    <cellStyle name="20% - Énfasis2 2 6" xfId="107"/>
    <cellStyle name="20% - Énfasis2 2 6 2" xfId="108"/>
    <cellStyle name="20% - Énfasis2 2 6 2 2" xfId="2068"/>
    <cellStyle name="20% - Énfasis2 2 6 3" xfId="2069"/>
    <cellStyle name="20% - Énfasis2 2 7" xfId="109"/>
    <cellStyle name="20% - Énfasis2 2 7 2" xfId="2070"/>
    <cellStyle name="20% - Énfasis2 2 8" xfId="2071"/>
    <cellStyle name="20% - Énfasis2 2 9" xfId="2072"/>
    <cellStyle name="20% - Énfasis2 3" xfId="110"/>
    <cellStyle name="20% - Énfasis2 3 2" xfId="111"/>
    <cellStyle name="20% - Énfasis2 3 2 2" xfId="112"/>
    <cellStyle name="20% - Énfasis2 3 2 2 2" xfId="2073"/>
    <cellStyle name="20% - Énfasis2 3 2 3" xfId="2074"/>
    <cellStyle name="20% - Énfasis2 3 3" xfId="113"/>
    <cellStyle name="20% - Énfasis2 3 3 2" xfId="2075"/>
    <cellStyle name="20% - Énfasis2 3 4" xfId="2076"/>
    <cellStyle name="20% - Énfasis2 4" xfId="114"/>
    <cellStyle name="20% - Énfasis2 4 2" xfId="115"/>
    <cellStyle name="20% - Énfasis2 4 2 2" xfId="2077"/>
    <cellStyle name="20% - Énfasis2 4 3" xfId="2078"/>
    <cellStyle name="20% - Énfasis2 5" xfId="116"/>
    <cellStyle name="20% - Énfasis2 5 2" xfId="117"/>
    <cellStyle name="20% - Énfasis2 5 2 2" xfId="2079"/>
    <cellStyle name="20% - Énfasis2 5 3" xfId="2080"/>
    <cellStyle name="20% - Énfasis2 6" xfId="118"/>
    <cellStyle name="20% - Énfasis2 6 2" xfId="119"/>
    <cellStyle name="20% - Énfasis2 6 2 2" xfId="2081"/>
    <cellStyle name="20% - Énfasis2 6 3" xfId="2082"/>
    <cellStyle name="20% - Énfasis2 7" xfId="120"/>
    <cellStyle name="20% - Énfasis2 7 2" xfId="121"/>
    <cellStyle name="20% - Énfasis2 7 2 2" xfId="2083"/>
    <cellStyle name="20% - Énfasis2 7 3" xfId="2084"/>
    <cellStyle name="20% - Énfasis2 8" xfId="122"/>
    <cellStyle name="20% - Énfasis2 8 2" xfId="123"/>
    <cellStyle name="20% - Énfasis2 8 2 2" xfId="2085"/>
    <cellStyle name="20% - Énfasis2 8 3" xfId="2086"/>
    <cellStyle name="20% - Énfasis2 9" xfId="124"/>
    <cellStyle name="20% - Énfasis2 9 2" xfId="125"/>
    <cellStyle name="20% - Énfasis2 9 2 2" xfId="2087"/>
    <cellStyle name="20% - Énfasis2 9 3" xfId="2088"/>
    <cellStyle name="20% - Énfasis3" xfId="1774" builtinId="38" customBuiltin="1"/>
    <cellStyle name="20% - Énfasis3 10" xfId="126"/>
    <cellStyle name="20% - Énfasis3 10 2" xfId="127"/>
    <cellStyle name="20% - Énfasis3 10 2 2" xfId="2089"/>
    <cellStyle name="20% - Énfasis3 10 3" xfId="2090"/>
    <cellStyle name="20% - Énfasis3 11" xfId="128"/>
    <cellStyle name="20% - Énfasis3 12" xfId="129"/>
    <cellStyle name="20% - Énfasis3 2" xfId="130"/>
    <cellStyle name="20% - Énfasis3 2 2" xfId="131"/>
    <cellStyle name="20% - Énfasis3 2 2 2" xfId="132"/>
    <cellStyle name="20% - Énfasis3 2 2 2 2" xfId="133"/>
    <cellStyle name="20% - Énfasis3 2 2 2 2 2" xfId="2091"/>
    <cellStyle name="20% - Énfasis3 2 2 2 3" xfId="2092"/>
    <cellStyle name="20% - Énfasis3 2 2 3" xfId="134"/>
    <cellStyle name="20% - Énfasis3 2 2 3 2" xfId="2093"/>
    <cellStyle name="20% - Énfasis3 2 2 4" xfId="2094"/>
    <cellStyle name="20% - Énfasis3 2 3" xfId="135"/>
    <cellStyle name="20% - Énfasis3 2 3 2" xfId="136"/>
    <cellStyle name="20% - Énfasis3 2 3 2 2" xfId="137"/>
    <cellStyle name="20% - Énfasis3 2 3 2 2 2" xfId="2095"/>
    <cellStyle name="20% - Énfasis3 2 3 2 3" xfId="2096"/>
    <cellStyle name="20% - Énfasis3 2 3 3" xfId="138"/>
    <cellStyle name="20% - Énfasis3 2 3 3 2" xfId="2097"/>
    <cellStyle name="20% - Énfasis3 2 3 4" xfId="2098"/>
    <cellStyle name="20% - Énfasis3 2 4" xfId="139"/>
    <cellStyle name="20% - Énfasis3 2 4 2" xfId="140"/>
    <cellStyle name="20% - Énfasis3 2 4 2 2" xfId="2099"/>
    <cellStyle name="20% - Énfasis3 2 4 3" xfId="2100"/>
    <cellStyle name="20% - Énfasis3 2 5" xfId="141"/>
    <cellStyle name="20% - Énfasis3 2 5 2" xfId="142"/>
    <cellStyle name="20% - Énfasis3 2 5 2 2" xfId="2101"/>
    <cellStyle name="20% - Énfasis3 2 5 3" xfId="2102"/>
    <cellStyle name="20% - Énfasis3 2 6" xfId="143"/>
    <cellStyle name="20% - Énfasis3 2 6 2" xfId="144"/>
    <cellStyle name="20% - Énfasis3 2 6 2 2" xfId="2103"/>
    <cellStyle name="20% - Énfasis3 2 6 3" xfId="2104"/>
    <cellStyle name="20% - Énfasis3 2 7" xfId="145"/>
    <cellStyle name="20% - Énfasis3 2 7 2" xfId="2105"/>
    <cellStyle name="20% - Énfasis3 2 8" xfId="2106"/>
    <cellStyle name="20% - Énfasis3 2 9" xfId="2107"/>
    <cellStyle name="20% - Énfasis3 3" xfId="146"/>
    <cellStyle name="20% - Énfasis3 3 2" xfId="147"/>
    <cellStyle name="20% - Énfasis3 3 2 2" xfId="148"/>
    <cellStyle name="20% - Énfasis3 3 2 2 2" xfId="2108"/>
    <cellStyle name="20% - Énfasis3 3 2 3" xfId="2109"/>
    <cellStyle name="20% - Énfasis3 3 3" xfId="149"/>
    <cellStyle name="20% - Énfasis3 3 3 2" xfId="2110"/>
    <cellStyle name="20% - Énfasis3 3 4" xfId="2111"/>
    <cellStyle name="20% - Énfasis3 4" xfId="150"/>
    <cellStyle name="20% - Énfasis3 4 2" xfId="151"/>
    <cellStyle name="20% - Énfasis3 4 2 2" xfId="2112"/>
    <cellStyle name="20% - Énfasis3 4 3" xfId="2113"/>
    <cellStyle name="20% - Énfasis3 5" xfId="152"/>
    <cellStyle name="20% - Énfasis3 5 2" xfId="153"/>
    <cellStyle name="20% - Énfasis3 5 2 2" xfId="2114"/>
    <cellStyle name="20% - Énfasis3 5 3" xfId="2115"/>
    <cellStyle name="20% - Énfasis3 6" xfId="154"/>
    <cellStyle name="20% - Énfasis3 6 2" xfId="155"/>
    <cellStyle name="20% - Énfasis3 6 2 2" xfId="2116"/>
    <cellStyle name="20% - Énfasis3 6 3" xfId="2117"/>
    <cellStyle name="20% - Énfasis3 7" xfId="156"/>
    <cellStyle name="20% - Énfasis3 7 2" xfId="157"/>
    <cellStyle name="20% - Énfasis3 7 2 2" xfId="2118"/>
    <cellStyle name="20% - Énfasis3 7 3" xfId="2119"/>
    <cellStyle name="20% - Énfasis3 8" xfId="158"/>
    <cellStyle name="20% - Énfasis3 8 2" xfId="159"/>
    <cellStyle name="20% - Énfasis3 8 2 2" xfId="2120"/>
    <cellStyle name="20% - Énfasis3 8 3" xfId="2121"/>
    <cellStyle name="20% - Énfasis3 9" xfId="160"/>
    <cellStyle name="20% - Énfasis3 9 2" xfId="161"/>
    <cellStyle name="20% - Énfasis3 9 2 2" xfId="2122"/>
    <cellStyle name="20% - Énfasis3 9 3" xfId="2123"/>
    <cellStyle name="20% - Énfasis4" xfId="1778" builtinId="42" customBuiltin="1"/>
    <cellStyle name="20% - Énfasis4 10" xfId="162"/>
    <cellStyle name="20% - Énfasis4 10 2" xfId="163"/>
    <cellStyle name="20% - Énfasis4 10 2 2" xfId="2124"/>
    <cellStyle name="20% - Énfasis4 10 3" xfId="2125"/>
    <cellStyle name="20% - Énfasis4 11" xfId="164"/>
    <cellStyle name="20% - Énfasis4 2" xfId="165"/>
    <cellStyle name="20% - Énfasis4 2 2" xfId="166"/>
    <cellStyle name="20% - Énfasis4 2 2 2" xfId="167"/>
    <cellStyle name="20% - Énfasis4 2 2 2 2" xfId="168"/>
    <cellStyle name="20% - Énfasis4 2 2 2 2 2" xfId="2126"/>
    <cellStyle name="20% - Énfasis4 2 2 2 3" xfId="2127"/>
    <cellStyle name="20% - Énfasis4 2 2 3" xfId="169"/>
    <cellStyle name="20% - Énfasis4 2 2 3 2" xfId="2128"/>
    <cellStyle name="20% - Énfasis4 2 2 4" xfId="2129"/>
    <cellStyle name="20% - Énfasis4 2 3" xfId="170"/>
    <cellStyle name="20% - Énfasis4 2 3 2" xfId="171"/>
    <cellStyle name="20% - Énfasis4 2 3 2 2" xfId="172"/>
    <cellStyle name="20% - Énfasis4 2 3 2 2 2" xfId="2130"/>
    <cellStyle name="20% - Énfasis4 2 3 2 3" xfId="2131"/>
    <cellStyle name="20% - Énfasis4 2 3 3" xfId="173"/>
    <cellStyle name="20% - Énfasis4 2 3 3 2" xfId="2132"/>
    <cellStyle name="20% - Énfasis4 2 3 4" xfId="2133"/>
    <cellStyle name="20% - Énfasis4 2 4" xfId="174"/>
    <cellStyle name="20% - Énfasis4 2 4 2" xfId="175"/>
    <cellStyle name="20% - Énfasis4 2 4 2 2" xfId="2134"/>
    <cellStyle name="20% - Énfasis4 2 4 3" xfId="2135"/>
    <cellStyle name="20% - Énfasis4 2 5" xfId="176"/>
    <cellStyle name="20% - Énfasis4 2 5 2" xfId="177"/>
    <cellStyle name="20% - Énfasis4 2 5 2 2" xfId="2136"/>
    <cellStyle name="20% - Énfasis4 2 5 3" xfId="2137"/>
    <cellStyle name="20% - Énfasis4 2 6" xfId="178"/>
    <cellStyle name="20% - Énfasis4 2 6 2" xfId="179"/>
    <cellStyle name="20% - Énfasis4 2 6 2 2" xfId="2138"/>
    <cellStyle name="20% - Énfasis4 2 6 3" xfId="2139"/>
    <cellStyle name="20% - Énfasis4 2 7" xfId="180"/>
    <cellStyle name="20% - Énfasis4 2 7 2" xfId="2140"/>
    <cellStyle name="20% - Énfasis4 2 8" xfId="2141"/>
    <cellStyle name="20% - Énfasis4 2 9" xfId="2142"/>
    <cellStyle name="20% - Énfasis4 3" xfId="181"/>
    <cellStyle name="20% - Énfasis4 3 2" xfId="182"/>
    <cellStyle name="20% - Énfasis4 3 2 2" xfId="183"/>
    <cellStyle name="20% - Énfasis4 3 2 2 2" xfId="2143"/>
    <cellStyle name="20% - Énfasis4 3 2 3" xfId="2144"/>
    <cellStyle name="20% - Énfasis4 3 3" xfId="184"/>
    <cellStyle name="20% - Énfasis4 3 3 2" xfId="2145"/>
    <cellStyle name="20% - Énfasis4 3 4" xfId="2146"/>
    <cellStyle name="20% - Énfasis4 4" xfId="185"/>
    <cellStyle name="20% - Énfasis4 4 2" xfId="186"/>
    <cellStyle name="20% - Énfasis4 4 2 2" xfId="2147"/>
    <cellStyle name="20% - Énfasis4 4 3" xfId="2148"/>
    <cellStyle name="20% - Énfasis4 5" xfId="187"/>
    <cellStyle name="20% - Énfasis4 5 2" xfId="188"/>
    <cellStyle name="20% - Énfasis4 5 2 2" xfId="2149"/>
    <cellStyle name="20% - Énfasis4 5 3" xfId="2150"/>
    <cellStyle name="20% - Énfasis4 6" xfId="189"/>
    <cellStyle name="20% - Énfasis4 6 2" xfId="190"/>
    <cellStyle name="20% - Énfasis4 6 2 2" xfId="2151"/>
    <cellStyle name="20% - Énfasis4 6 3" xfId="2152"/>
    <cellStyle name="20% - Énfasis4 7" xfId="191"/>
    <cellStyle name="20% - Énfasis4 7 2" xfId="192"/>
    <cellStyle name="20% - Énfasis4 7 2 2" xfId="2153"/>
    <cellStyle name="20% - Énfasis4 7 3" xfId="2154"/>
    <cellStyle name="20% - Énfasis4 8" xfId="193"/>
    <cellStyle name="20% - Énfasis4 8 2" xfId="194"/>
    <cellStyle name="20% - Énfasis4 8 2 2" xfId="2155"/>
    <cellStyle name="20% - Énfasis4 8 3" xfId="2156"/>
    <cellStyle name="20% - Énfasis4 9" xfId="195"/>
    <cellStyle name="20% - Énfasis4 9 2" xfId="196"/>
    <cellStyle name="20% - Énfasis4 9 2 2" xfId="2157"/>
    <cellStyle name="20% - Énfasis4 9 3" xfId="2158"/>
    <cellStyle name="20% - Énfasis5" xfId="1782" builtinId="46" customBuiltin="1"/>
    <cellStyle name="20% - Énfasis5 10" xfId="197"/>
    <cellStyle name="20% - Énfasis5 10 2" xfId="198"/>
    <cellStyle name="20% - Énfasis5 10 2 2" xfId="2159"/>
    <cellStyle name="20% - Énfasis5 10 3" xfId="2160"/>
    <cellStyle name="20% - Énfasis5 11" xfId="199"/>
    <cellStyle name="20% - Énfasis5 2" xfId="200"/>
    <cellStyle name="20% - Énfasis5 2 2" xfId="201"/>
    <cellStyle name="20% - Énfasis5 2 2 2" xfId="202"/>
    <cellStyle name="20% - Énfasis5 2 2 2 2" xfId="203"/>
    <cellStyle name="20% - Énfasis5 2 2 2 2 2" xfId="2161"/>
    <cellStyle name="20% - Énfasis5 2 2 2 3" xfId="2162"/>
    <cellStyle name="20% - Énfasis5 2 2 3" xfId="204"/>
    <cellStyle name="20% - Énfasis5 2 2 3 2" xfId="2163"/>
    <cellStyle name="20% - Énfasis5 2 2 4" xfId="2164"/>
    <cellStyle name="20% - Énfasis5 2 3" xfId="205"/>
    <cellStyle name="20% - Énfasis5 2 3 2" xfId="206"/>
    <cellStyle name="20% - Énfasis5 2 3 2 2" xfId="207"/>
    <cellStyle name="20% - Énfasis5 2 3 2 2 2" xfId="2165"/>
    <cellStyle name="20% - Énfasis5 2 3 2 3" xfId="2166"/>
    <cellStyle name="20% - Énfasis5 2 3 3" xfId="208"/>
    <cellStyle name="20% - Énfasis5 2 3 3 2" xfId="2167"/>
    <cellStyle name="20% - Énfasis5 2 3 4" xfId="2168"/>
    <cellStyle name="20% - Énfasis5 2 4" xfId="209"/>
    <cellStyle name="20% - Énfasis5 2 4 2" xfId="210"/>
    <cellStyle name="20% - Énfasis5 2 4 2 2" xfId="2169"/>
    <cellStyle name="20% - Énfasis5 2 4 3" xfId="2170"/>
    <cellStyle name="20% - Énfasis5 2 5" xfId="211"/>
    <cellStyle name="20% - Énfasis5 2 5 2" xfId="212"/>
    <cellStyle name="20% - Énfasis5 2 5 2 2" xfId="2171"/>
    <cellStyle name="20% - Énfasis5 2 5 3" xfId="2172"/>
    <cellStyle name="20% - Énfasis5 2 6" xfId="213"/>
    <cellStyle name="20% - Énfasis5 2 6 2" xfId="214"/>
    <cellStyle name="20% - Énfasis5 2 6 2 2" xfId="2173"/>
    <cellStyle name="20% - Énfasis5 2 6 3" xfId="2174"/>
    <cellStyle name="20% - Énfasis5 2 7" xfId="215"/>
    <cellStyle name="20% - Énfasis5 2 7 2" xfId="2175"/>
    <cellStyle name="20% - Énfasis5 2 8" xfId="2176"/>
    <cellStyle name="20% - Énfasis5 2 9" xfId="2177"/>
    <cellStyle name="20% - Énfasis5 3" xfId="216"/>
    <cellStyle name="20% - Énfasis5 3 2" xfId="217"/>
    <cellStyle name="20% - Énfasis5 3 2 2" xfId="218"/>
    <cellStyle name="20% - Énfasis5 3 2 2 2" xfId="2178"/>
    <cellStyle name="20% - Énfasis5 3 2 3" xfId="2179"/>
    <cellStyle name="20% - Énfasis5 3 3" xfId="219"/>
    <cellStyle name="20% - Énfasis5 3 3 2" xfId="2180"/>
    <cellStyle name="20% - Énfasis5 3 4" xfId="2181"/>
    <cellStyle name="20% - Énfasis5 4" xfId="220"/>
    <cellStyle name="20% - Énfasis5 4 2" xfId="221"/>
    <cellStyle name="20% - Énfasis5 4 2 2" xfId="2182"/>
    <cellStyle name="20% - Énfasis5 4 3" xfId="2183"/>
    <cellStyle name="20% - Énfasis5 5" xfId="222"/>
    <cellStyle name="20% - Énfasis5 5 2" xfId="223"/>
    <cellStyle name="20% - Énfasis5 5 2 2" xfId="2184"/>
    <cellStyle name="20% - Énfasis5 5 3" xfId="2185"/>
    <cellStyle name="20% - Énfasis5 6" xfId="224"/>
    <cellStyle name="20% - Énfasis5 6 2" xfId="225"/>
    <cellStyle name="20% - Énfasis5 6 2 2" xfId="2186"/>
    <cellStyle name="20% - Énfasis5 6 3" xfId="2187"/>
    <cellStyle name="20% - Énfasis5 7" xfId="226"/>
    <cellStyle name="20% - Énfasis5 7 2" xfId="227"/>
    <cellStyle name="20% - Énfasis5 7 2 2" xfId="2188"/>
    <cellStyle name="20% - Énfasis5 7 3" xfId="2189"/>
    <cellStyle name="20% - Énfasis5 8" xfId="228"/>
    <cellStyle name="20% - Énfasis5 8 2" xfId="229"/>
    <cellStyle name="20% - Énfasis5 8 2 2" xfId="2190"/>
    <cellStyle name="20% - Énfasis5 8 3" xfId="2191"/>
    <cellStyle name="20% - Énfasis5 9" xfId="230"/>
    <cellStyle name="20% - Énfasis5 9 2" xfId="231"/>
    <cellStyle name="20% - Énfasis5 9 2 2" xfId="2192"/>
    <cellStyle name="20% - Énfasis5 9 3" xfId="2193"/>
    <cellStyle name="20% - Énfasis6" xfId="1786" builtinId="50" customBuiltin="1"/>
    <cellStyle name="20% - Énfasis6 10" xfId="232"/>
    <cellStyle name="20% - Énfasis6 10 2" xfId="233"/>
    <cellStyle name="20% - Énfasis6 10 2 2" xfId="2194"/>
    <cellStyle name="20% - Énfasis6 10 3" xfId="2195"/>
    <cellStyle name="20% - Énfasis6 11" xfId="234"/>
    <cellStyle name="20% - Énfasis6 2" xfId="235"/>
    <cellStyle name="20% - Énfasis6 2 2" xfId="236"/>
    <cellStyle name="20% - Énfasis6 2 2 2" xfId="237"/>
    <cellStyle name="20% - Énfasis6 2 2 2 2" xfId="238"/>
    <cellStyle name="20% - Énfasis6 2 2 2 2 2" xfId="2196"/>
    <cellStyle name="20% - Énfasis6 2 2 2 3" xfId="2197"/>
    <cellStyle name="20% - Énfasis6 2 2 3" xfId="239"/>
    <cellStyle name="20% - Énfasis6 2 2 3 2" xfId="2198"/>
    <cellStyle name="20% - Énfasis6 2 2 4" xfId="2199"/>
    <cellStyle name="20% - Énfasis6 2 3" xfId="240"/>
    <cellStyle name="20% - Énfasis6 2 3 2" xfId="241"/>
    <cellStyle name="20% - Énfasis6 2 3 2 2" xfId="242"/>
    <cellStyle name="20% - Énfasis6 2 3 2 2 2" xfId="2200"/>
    <cellStyle name="20% - Énfasis6 2 3 2 3" xfId="2201"/>
    <cellStyle name="20% - Énfasis6 2 3 3" xfId="243"/>
    <cellStyle name="20% - Énfasis6 2 3 3 2" xfId="2202"/>
    <cellStyle name="20% - Énfasis6 2 3 4" xfId="2203"/>
    <cellStyle name="20% - Énfasis6 2 4" xfId="244"/>
    <cellStyle name="20% - Énfasis6 2 4 2" xfId="245"/>
    <cellStyle name="20% - Énfasis6 2 4 2 2" xfId="2204"/>
    <cellStyle name="20% - Énfasis6 2 4 3" xfId="2205"/>
    <cellStyle name="20% - Énfasis6 2 5" xfId="246"/>
    <cellStyle name="20% - Énfasis6 2 5 2" xfId="247"/>
    <cellStyle name="20% - Énfasis6 2 5 2 2" xfId="2206"/>
    <cellStyle name="20% - Énfasis6 2 5 3" xfId="2207"/>
    <cellStyle name="20% - Énfasis6 2 6" xfId="248"/>
    <cellStyle name="20% - Énfasis6 2 6 2" xfId="249"/>
    <cellStyle name="20% - Énfasis6 2 6 2 2" xfId="2208"/>
    <cellStyle name="20% - Énfasis6 2 6 3" xfId="2209"/>
    <cellStyle name="20% - Énfasis6 2 7" xfId="250"/>
    <cellStyle name="20% - Énfasis6 2 7 2" xfId="2210"/>
    <cellStyle name="20% - Énfasis6 2 8" xfId="2211"/>
    <cellStyle name="20% - Énfasis6 2 9" xfId="2212"/>
    <cellStyle name="20% - Énfasis6 3" xfId="251"/>
    <cellStyle name="20% - Énfasis6 3 2" xfId="252"/>
    <cellStyle name="20% - Énfasis6 3 2 2" xfId="253"/>
    <cellStyle name="20% - Énfasis6 3 2 2 2" xfId="2213"/>
    <cellStyle name="20% - Énfasis6 3 2 3" xfId="2214"/>
    <cellStyle name="20% - Énfasis6 3 3" xfId="254"/>
    <cellStyle name="20% - Énfasis6 3 3 2" xfId="2215"/>
    <cellStyle name="20% - Énfasis6 3 4" xfId="2216"/>
    <cellStyle name="20% - Énfasis6 4" xfId="255"/>
    <cellStyle name="20% - Énfasis6 4 2" xfId="256"/>
    <cellStyle name="20% - Énfasis6 4 2 2" xfId="2217"/>
    <cellStyle name="20% - Énfasis6 4 3" xfId="2218"/>
    <cellStyle name="20% - Énfasis6 5" xfId="257"/>
    <cellStyle name="20% - Énfasis6 5 2" xfId="258"/>
    <cellStyle name="20% - Énfasis6 5 2 2" xfId="2219"/>
    <cellStyle name="20% - Énfasis6 5 3" xfId="2220"/>
    <cellStyle name="20% - Énfasis6 6" xfId="259"/>
    <cellStyle name="20% - Énfasis6 6 2" xfId="260"/>
    <cellStyle name="20% - Énfasis6 6 2 2" xfId="2221"/>
    <cellStyle name="20% - Énfasis6 6 3" xfId="2222"/>
    <cellStyle name="20% - Énfasis6 7" xfId="261"/>
    <cellStyle name="20% - Énfasis6 7 2" xfId="262"/>
    <cellStyle name="20% - Énfasis6 7 2 2" xfId="2223"/>
    <cellStyle name="20% - Énfasis6 7 3" xfId="2224"/>
    <cellStyle name="20% - Énfasis6 8" xfId="263"/>
    <cellStyle name="20% - Énfasis6 8 2" xfId="264"/>
    <cellStyle name="20% - Énfasis6 8 2 2" xfId="2225"/>
    <cellStyle name="20% - Énfasis6 8 3" xfId="2226"/>
    <cellStyle name="20% - Énfasis6 9" xfId="265"/>
    <cellStyle name="20% - Énfasis6 9 2" xfId="266"/>
    <cellStyle name="20% - Énfasis6 9 2 2" xfId="2227"/>
    <cellStyle name="20% - Énfasis6 9 3" xfId="2228"/>
    <cellStyle name="2decimal" xfId="2229"/>
    <cellStyle name="40% - Accent1" xfId="267"/>
    <cellStyle name="40% - Accent1 2" xfId="268"/>
    <cellStyle name="40% - Accent1 2 2" xfId="2230"/>
    <cellStyle name="40% - Accent1 2 3" xfId="2231"/>
    <cellStyle name="40% - Accent1 3" xfId="2232"/>
    <cellStyle name="40% - Accent1 4" xfId="2233"/>
    <cellStyle name="40% - Accent2" xfId="269"/>
    <cellStyle name="40% - Accent2 2" xfId="270"/>
    <cellStyle name="40% - Accent2 2 2" xfId="2234"/>
    <cellStyle name="40% - Accent2 2 3" xfId="2235"/>
    <cellStyle name="40% - Accent2 3" xfId="2236"/>
    <cellStyle name="40% - Accent2 4" xfId="2237"/>
    <cellStyle name="40% - Accent3" xfId="271"/>
    <cellStyle name="40% - Accent3 2" xfId="272"/>
    <cellStyle name="40% - Accent3 2 2" xfId="2238"/>
    <cellStyle name="40% - Accent3 2 3" xfId="2239"/>
    <cellStyle name="40% - Accent3 3" xfId="2240"/>
    <cellStyle name="40% - Accent3 4" xfId="2241"/>
    <cellStyle name="40% - Accent4" xfId="273"/>
    <cellStyle name="40% - Accent4 2" xfId="274"/>
    <cellStyle name="40% - Accent4 2 2" xfId="2242"/>
    <cellStyle name="40% - Accent4 2 3" xfId="2243"/>
    <cellStyle name="40% - Accent4 3" xfId="2244"/>
    <cellStyle name="40% - Accent4 4" xfId="2245"/>
    <cellStyle name="40% - Accent5" xfId="275"/>
    <cellStyle name="40% - Accent5 2" xfId="276"/>
    <cellStyle name="40% - Accent5 2 2" xfId="2246"/>
    <cellStyle name="40% - Accent5 2 3" xfId="2247"/>
    <cellStyle name="40% - Accent5 3" xfId="2248"/>
    <cellStyle name="40% - Accent5 4" xfId="2249"/>
    <cellStyle name="40% - Accent6" xfId="277"/>
    <cellStyle name="40% - Accent6 2" xfId="278"/>
    <cellStyle name="40% - Accent6 2 2" xfId="2250"/>
    <cellStyle name="40% - Accent6 2 3" xfId="2251"/>
    <cellStyle name="40% - Accent6 3" xfId="2252"/>
    <cellStyle name="40% - Accent6 4" xfId="2253"/>
    <cellStyle name="40% - Ênfase1" xfId="2254"/>
    <cellStyle name="40% - Ênfase1 2" xfId="2255"/>
    <cellStyle name="40% - Ênfase1 3" xfId="2256"/>
    <cellStyle name="40% - Ênfase2" xfId="2257"/>
    <cellStyle name="40% - Ênfase2 2" xfId="2258"/>
    <cellStyle name="40% - Ênfase2 3" xfId="2259"/>
    <cellStyle name="40% - Ênfase3" xfId="2260"/>
    <cellStyle name="40% - Ênfase3 2" xfId="2261"/>
    <cellStyle name="40% - Ênfase3 3" xfId="2262"/>
    <cellStyle name="40% - Ênfase4" xfId="2263"/>
    <cellStyle name="40% - Ênfase4 2" xfId="2264"/>
    <cellStyle name="40% - Ênfase4 3" xfId="2265"/>
    <cellStyle name="40% - Ênfase5" xfId="2266"/>
    <cellStyle name="40% - Ênfase5 2" xfId="2267"/>
    <cellStyle name="40% - Ênfase5 3" xfId="2268"/>
    <cellStyle name="40% - Ênfase6" xfId="2269"/>
    <cellStyle name="40% - Ênfase6 2" xfId="2270"/>
    <cellStyle name="40% - Ênfase6 3" xfId="2271"/>
    <cellStyle name="40% - Énfasis1" xfId="1767" builtinId="31" customBuiltin="1"/>
    <cellStyle name="40% - Énfasis1 10" xfId="279"/>
    <cellStyle name="40% - Énfasis1 10 2" xfId="280"/>
    <cellStyle name="40% - Énfasis1 10 2 2" xfId="2272"/>
    <cellStyle name="40% - Énfasis1 10 3" xfId="2273"/>
    <cellStyle name="40% - Énfasis1 11" xfId="281"/>
    <cellStyle name="40% - Énfasis1 2" xfId="282"/>
    <cellStyle name="40% - Énfasis1 2 2" xfId="283"/>
    <cellStyle name="40% - Énfasis1 2 2 2" xfId="284"/>
    <cellStyle name="40% - Énfasis1 2 2 2 2" xfId="285"/>
    <cellStyle name="40% - Énfasis1 2 2 2 2 2" xfId="2274"/>
    <cellStyle name="40% - Énfasis1 2 2 2 3" xfId="2275"/>
    <cellStyle name="40% - Énfasis1 2 2 3" xfId="286"/>
    <cellStyle name="40% - Énfasis1 2 2 3 2" xfId="2276"/>
    <cellStyle name="40% - Énfasis1 2 2 4" xfId="2277"/>
    <cellStyle name="40% - Énfasis1 2 3" xfId="287"/>
    <cellStyle name="40% - Énfasis1 2 3 2" xfId="288"/>
    <cellStyle name="40% - Énfasis1 2 3 2 2" xfId="289"/>
    <cellStyle name="40% - Énfasis1 2 3 2 2 2" xfId="2278"/>
    <cellStyle name="40% - Énfasis1 2 3 2 3" xfId="2279"/>
    <cellStyle name="40% - Énfasis1 2 3 3" xfId="290"/>
    <cellStyle name="40% - Énfasis1 2 3 3 2" xfId="2280"/>
    <cellStyle name="40% - Énfasis1 2 3 4" xfId="2281"/>
    <cellStyle name="40% - Énfasis1 2 4" xfId="291"/>
    <cellStyle name="40% - Énfasis1 2 4 2" xfId="292"/>
    <cellStyle name="40% - Énfasis1 2 4 2 2" xfId="2282"/>
    <cellStyle name="40% - Énfasis1 2 4 3" xfId="2283"/>
    <cellStyle name="40% - Énfasis1 2 5" xfId="293"/>
    <cellStyle name="40% - Énfasis1 2 5 2" xfId="294"/>
    <cellStyle name="40% - Énfasis1 2 5 2 2" xfId="2284"/>
    <cellStyle name="40% - Énfasis1 2 5 3" xfId="2285"/>
    <cellStyle name="40% - Énfasis1 2 6" xfId="295"/>
    <cellStyle name="40% - Énfasis1 2 6 2" xfId="296"/>
    <cellStyle name="40% - Énfasis1 2 6 2 2" xfId="2286"/>
    <cellStyle name="40% - Énfasis1 2 6 3" xfId="2287"/>
    <cellStyle name="40% - Énfasis1 2 7" xfId="297"/>
    <cellStyle name="40% - Énfasis1 2 7 2" xfId="2288"/>
    <cellStyle name="40% - Énfasis1 2 8" xfId="2289"/>
    <cellStyle name="40% - Énfasis1 2 9" xfId="2290"/>
    <cellStyle name="40% - Énfasis1 3" xfId="298"/>
    <cellStyle name="40% - Énfasis1 3 2" xfId="299"/>
    <cellStyle name="40% - Énfasis1 3 2 2" xfId="300"/>
    <cellStyle name="40% - Énfasis1 3 2 2 2" xfId="2291"/>
    <cellStyle name="40% - Énfasis1 3 2 3" xfId="2292"/>
    <cellStyle name="40% - Énfasis1 3 3" xfId="301"/>
    <cellStyle name="40% - Énfasis1 3 3 2" xfId="2293"/>
    <cellStyle name="40% - Énfasis1 3 4" xfId="2294"/>
    <cellStyle name="40% - Énfasis1 4" xfId="302"/>
    <cellStyle name="40% - Énfasis1 4 2" xfId="303"/>
    <cellStyle name="40% - Énfasis1 4 2 2" xfId="2295"/>
    <cellStyle name="40% - Énfasis1 4 3" xfId="2296"/>
    <cellStyle name="40% - Énfasis1 5" xfId="304"/>
    <cellStyle name="40% - Énfasis1 5 2" xfId="305"/>
    <cellStyle name="40% - Énfasis1 5 2 2" xfId="2297"/>
    <cellStyle name="40% - Énfasis1 5 3" xfId="2298"/>
    <cellStyle name="40% - Énfasis1 6" xfId="306"/>
    <cellStyle name="40% - Énfasis1 6 2" xfId="307"/>
    <cellStyle name="40% - Énfasis1 6 2 2" xfId="2299"/>
    <cellStyle name="40% - Énfasis1 6 3" xfId="2300"/>
    <cellStyle name="40% - Énfasis1 7" xfId="308"/>
    <cellStyle name="40% - Énfasis1 7 2" xfId="309"/>
    <cellStyle name="40% - Énfasis1 7 2 2" xfId="2301"/>
    <cellStyle name="40% - Énfasis1 7 3" xfId="2302"/>
    <cellStyle name="40% - Énfasis1 8" xfId="310"/>
    <cellStyle name="40% - Énfasis1 8 2" xfId="311"/>
    <cellStyle name="40% - Énfasis1 8 2 2" xfId="2303"/>
    <cellStyle name="40% - Énfasis1 8 3" xfId="2304"/>
    <cellStyle name="40% - Énfasis1 9" xfId="312"/>
    <cellStyle name="40% - Énfasis1 9 2" xfId="313"/>
    <cellStyle name="40% - Énfasis1 9 2 2" xfId="2305"/>
    <cellStyle name="40% - Énfasis1 9 3" xfId="2306"/>
    <cellStyle name="40% - Énfasis2" xfId="1771" builtinId="35" customBuiltin="1"/>
    <cellStyle name="40% - Énfasis2 10" xfId="314"/>
    <cellStyle name="40% - Énfasis2 10 2" xfId="315"/>
    <cellStyle name="40% - Énfasis2 10 2 2" xfId="2307"/>
    <cellStyle name="40% - Énfasis2 10 3" xfId="2308"/>
    <cellStyle name="40% - Énfasis2 11" xfId="316"/>
    <cellStyle name="40% - Énfasis2 2" xfId="317"/>
    <cellStyle name="40% - Énfasis2 2 2" xfId="318"/>
    <cellStyle name="40% - Énfasis2 2 2 2" xfId="319"/>
    <cellStyle name="40% - Énfasis2 2 2 2 2" xfId="320"/>
    <cellStyle name="40% - Énfasis2 2 2 2 2 2" xfId="2309"/>
    <cellStyle name="40% - Énfasis2 2 2 2 3" xfId="2310"/>
    <cellStyle name="40% - Énfasis2 2 2 3" xfId="321"/>
    <cellStyle name="40% - Énfasis2 2 2 3 2" xfId="2311"/>
    <cellStyle name="40% - Énfasis2 2 2 4" xfId="2312"/>
    <cellStyle name="40% - Énfasis2 2 3" xfId="322"/>
    <cellStyle name="40% - Énfasis2 2 3 2" xfId="323"/>
    <cellStyle name="40% - Énfasis2 2 3 2 2" xfId="324"/>
    <cellStyle name="40% - Énfasis2 2 3 2 2 2" xfId="2313"/>
    <cellStyle name="40% - Énfasis2 2 3 2 3" xfId="2314"/>
    <cellStyle name="40% - Énfasis2 2 3 3" xfId="325"/>
    <cellStyle name="40% - Énfasis2 2 3 3 2" xfId="2315"/>
    <cellStyle name="40% - Énfasis2 2 3 4" xfId="2316"/>
    <cellStyle name="40% - Énfasis2 2 4" xfId="326"/>
    <cellStyle name="40% - Énfasis2 2 4 2" xfId="327"/>
    <cellStyle name="40% - Énfasis2 2 4 2 2" xfId="2317"/>
    <cellStyle name="40% - Énfasis2 2 4 3" xfId="2318"/>
    <cellStyle name="40% - Énfasis2 2 5" xfId="328"/>
    <cellStyle name="40% - Énfasis2 2 5 2" xfId="329"/>
    <cellStyle name="40% - Énfasis2 2 5 2 2" xfId="2319"/>
    <cellStyle name="40% - Énfasis2 2 5 3" xfId="2320"/>
    <cellStyle name="40% - Énfasis2 2 6" xfId="330"/>
    <cellStyle name="40% - Énfasis2 2 6 2" xfId="331"/>
    <cellStyle name="40% - Énfasis2 2 6 2 2" xfId="2321"/>
    <cellStyle name="40% - Énfasis2 2 6 3" xfId="2322"/>
    <cellStyle name="40% - Énfasis2 2 7" xfId="332"/>
    <cellStyle name="40% - Énfasis2 2 7 2" xfId="2323"/>
    <cellStyle name="40% - Énfasis2 2 8" xfId="2324"/>
    <cellStyle name="40% - Énfasis2 2 9" xfId="2325"/>
    <cellStyle name="40% - Énfasis2 3" xfId="333"/>
    <cellStyle name="40% - Énfasis2 3 2" xfId="334"/>
    <cellStyle name="40% - Énfasis2 3 2 2" xfId="335"/>
    <cellStyle name="40% - Énfasis2 3 2 2 2" xfId="2326"/>
    <cellStyle name="40% - Énfasis2 3 2 3" xfId="2327"/>
    <cellStyle name="40% - Énfasis2 3 3" xfId="336"/>
    <cellStyle name="40% - Énfasis2 3 3 2" xfId="2328"/>
    <cellStyle name="40% - Énfasis2 3 4" xfId="2329"/>
    <cellStyle name="40% - Énfasis2 4" xfId="337"/>
    <cellStyle name="40% - Énfasis2 4 2" xfId="338"/>
    <cellStyle name="40% - Énfasis2 4 2 2" xfId="2330"/>
    <cellStyle name="40% - Énfasis2 4 3" xfId="2331"/>
    <cellStyle name="40% - Énfasis2 5" xfId="339"/>
    <cellStyle name="40% - Énfasis2 5 2" xfId="340"/>
    <cellStyle name="40% - Énfasis2 5 2 2" xfId="2332"/>
    <cellStyle name="40% - Énfasis2 5 3" xfId="2333"/>
    <cellStyle name="40% - Énfasis2 6" xfId="341"/>
    <cellStyle name="40% - Énfasis2 6 2" xfId="342"/>
    <cellStyle name="40% - Énfasis2 6 2 2" xfId="2334"/>
    <cellStyle name="40% - Énfasis2 6 3" xfId="2335"/>
    <cellStyle name="40% - Énfasis2 7" xfId="343"/>
    <cellStyle name="40% - Énfasis2 7 2" xfId="344"/>
    <cellStyle name="40% - Énfasis2 7 2 2" xfId="2336"/>
    <cellStyle name="40% - Énfasis2 7 3" xfId="2337"/>
    <cellStyle name="40% - Énfasis2 8" xfId="345"/>
    <cellStyle name="40% - Énfasis2 8 2" xfId="346"/>
    <cellStyle name="40% - Énfasis2 8 2 2" xfId="2338"/>
    <cellStyle name="40% - Énfasis2 8 3" xfId="2339"/>
    <cellStyle name="40% - Énfasis2 9" xfId="347"/>
    <cellStyle name="40% - Énfasis2 9 2" xfId="348"/>
    <cellStyle name="40% - Énfasis2 9 2 2" xfId="2340"/>
    <cellStyle name="40% - Énfasis2 9 3" xfId="2341"/>
    <cellStyle name="40% - Énfasis3" xfId="1775" builtinId="39" customBuiltin="1"/>
    <cellStyle name="40% - Énfasis3 10" xfId="349"/>
    <cellStyle name="40% - Énfasis3 10 2" xfId="350"/>
    <cellStyle name="40% - Énfasis3 10 2 2" xfId="2342"/>
    <cellStyle name="40% - Énfasis3 10 3" xfId="2343"/>
    <cellStyle name="40% - Énfasis3 11" xfId="351"/>
    <cellStyle name="40% - Énfasis3 12" xfId="352"/>
    <cellStyle name="40% - Énfasis3 2" xfId="353"/>
    <cellStyle name="40% - Énfasis3 2 2" xfId="354"/>
    <cellStyle name="40% - Énfasis3 2 2 2" xfId="355"/>
    <cellStyle name="40% - Énfasis3 2 2 2 2" xfId="356"/>
    <cellStyle name="40% - Énfasis3 2 2 2 2 2" xfId="2344"/>
    <cellStyle name="40% - Énfasis3 2 2 2 3" xfId="2345"/>
    <cellStyle name="40% - Énfasis3 2 2 3" xfId="357"/>
    <cellStyle name="40% - Énfasis3 2 2 3 2" xfId="2346"/>
    <cellStyle name="40% - Énfasis3 2 2 4" xfId="2347"/>
    <cellStyle name="40% - Énfasis3 2 3" xfId="358"/>
    <cellStyle name="40% - Énfasis3 2 3 2" xfId="359"/>
    <cellStyle name="40% - Énfasis3 2 3 2 2" xfId="360"/>
    <cellStyle name="40% - Énfasis3 2 3 2 2 2" xfId="2348"/>
    <cellStyle name="40% - Énfasis3 2 3 2 3" xfId="2349"/>
    <cellStyle name="40% - Énfasis3 2 3 3" xfId="361"/>
    <cellStyle name="40% - Énfasis3 2 3 3 2" xfId="2350"/>
    <cellStyle name="40% - Énfasis3 2 3 4" xfId="2351"/>
    <cellStyle name="40% - Énfasis3 2 4" xfId="362"/>
    <cellStyle name="40% - Énfasis3 2 4 2" xfId="363"/>
    <cellStyle name="40% - Énfasis3 2 4 2 2" xfId="2352"/>
    <cellStyle name="40% - Énfasis3 2 4 3" xfId="2353"/>
    <cellStyle name="40% - Énfasis3 2 5" xfId="364"/>
    <cellStyle name="40% - Énfasis3 2 5 2" xfId="365"/>
    <cellStyle name="40% - Énfasis3 2 5 2 2" xfId="2354"/>
    <cellStyle name="40% - Énfasis3 2 5 3" xfId="2355"/>
    <cellStyle name="40% - Énfasis3 2 6" xfId="366"/>
    <cellStyle name="40% - Énfasis3 2 6 2" xfId="367"/>
    <cellStyle name="40% - Énfasis3 2 6 2 2" xfId="2356"/>
    <cellStyle name="40% - Énfasis3 2 6 3" xfId="2357"/>
    <cellStyle name="40% - Énfasis3 2 7" xfId="368"/>
    <cellStyle name="40% - Énfasis3 2 7 2" xfId="2358"/>
    <cellStyle name="40% - Énfasis3 2 8" xfId="2359"/>
    <cellStyle name="40% - Énfasis3 2 9" xfId="2360"/>
    <cellStyle name="40% - Énfasis3 3" xfId="369"/>
    <cellStyle name="40% - Énfasis3 3 2" xfId="370"/>
    <cellStyle name="40% - Énfasis3 3 2 2" xfId="371"/>
    <cellStyle name="40% - Énfasis3 3 2 2 2" xfId="2361"/>
    <cellStyle name="40% - Énfasis3 3 2 3" xfId="2362"/>
    <cellStyle name="40% - Énfasis3 3 3" xfId="372"/>
    <cellStyle name="40% - Énfasis3 3 3 2" xfId="2363"/>
    <cellStyle name="40% - Énfasis3 3 4" xfId="2364"/>
    <cellStyle name="40% - Énfasis3 4" xfId="373"/>
    <cellStyle name="40% - Énfasis3 4 2" xfId="374"/>
    <cellStyle name="40% - Énfasis3 4 2 2" xfId="2365"/>
    <cellStyle name="40% - Énfasis3 4 3" xfId="2366"/>
    <cellStyle name="40% - Énfasis3 5" xfId="375"/>
    <cellStyle name="40% - Énfasis3 5 2" xfId="376"/>
    <cellStyle name="40% - Énfasis3 5 2 2" xfId="2367"/>
    <cellStyle name="40% - Énfasis3 5 3" xfId="2368"/>
    <cellStyle name="40% - Énfasis3 6" xfId="377"/>
    <cellStyle name="40% - Énfasis3 6 2" xfId="378"/>
    <cellStyle name="40% - Énfasis3 6 2 2" xfId="2369"/>
    <cellStyle name="40% - Énfasis3 6 3" xfId="2370"/>
    <cellStyle name="40% - Énfasis3 7" xfId="379"/>
    <cellStyle name="40% - Énfasis3 7 2" xfId="380"/>
    <cellStyle name="40% - Énfasis3 7 2 2" xfId="2371"/>
    <cellStyle name="40% - Énfasis3 7 3" xfId="2372"/>
    <cellStyle name="40% - Énfasis3 8" xfId="381"/>
    <cellStyle name="40% - Énfasis3 8 2" xfId="382"/>
    <cellStyle name="40% - Énfasis3 8 2 2" xfId="2373"/>
    <cellStyle name="40% - Énfasis3 8 3" xfId="2374"/>
    <cellStyle name="40% - Énfasis3 9" xfId="383"/>
    <cellStyle name="40% - Énfasis3 9 2" xfId="384"/>
    <cellStyle name="40% - Énfasis3 9 2 2" xfId="2375"/>
    <cellStyle name="40% - Énfasis3 9 3" xfId="2376"/>
    <cellStyle name="40% - Énfasis4" xfId="1779" builtinId="43" customBuiltin="1"/>
    <cellStyle name="40% - Énfasis4 10" xfId="385"/>
    <cellStyle name="40% - Énfasis4 10 2" xfId="386"/>
    <cellStyle name="40% - Énfasis4 10 2 2" xfId="2377"/>
    <cellStyle name="40% - Énfasis4 10 3" xfId="2378"/>
    <cellStyle name="40% - Énfasis4 11" xfId="387"/>
    <cellStyle name="40% - Énfasis4 2" xfId="388"/>
    <cellStyle name="40% - Énfasis4 2 2" xfId="389"/>
    <cellStyle name="40% - Énfasis4 2 2 2" xfId="390"/>
    <cellStyle name="40% - Énfasis4 2 2 2 2" xfId="391"/>
    <cellStyle name="40% - Énfasis4 2 2 2 2 2" xfId="2379"/>
    <cellStyle name="40% - Énfasis4 2 2 2 3" xfId="2380"/>
    <cellStyle name="40% - Énfasis4 2 2 3" xfId="392"/>
    <cellStyle name="40% - Énfasis4 2 2 3 2" xfId="2381"/>
    <cellStyle name="40% - Énfasis4 2 2 4" xfId="2382"/>
    <cellStyle name="40% - Énfasis4 2 3" xfId="393"/>
    <cellStyle name="40% - Énfasis4 2 3 2" xfId="394"/>
    <cellStyle name="40% - Énfasis4 2 3 2 2" xfId="395"/>
    <cellStyle name="40% - Énfasis4 2 3 2 2 2" xfId="2383"/>
    <cellStyle name="40% - Énfasis4 2 3 2 3" xfId="2384"/>
    <cellStyle name="40% - Énfasis4 2 3 3" xfId="396"/>
    <cellStyle name="40% - Énfasis4 2 3 3 2" xfId="2385"/>
    <cellStyle name="40% - Énfasis4 2 3 4" xfId="2386"/>
    <cellStyle name="40% - Énfasis4 2 4" xfId="397"/>
    <cellStyle name="40% - Énfasis4 2 4 2" xfId="398"/>
    <cellStyle name="40% - Énfasis4 2 4 2 2" xfId="2387"/>
    <cellStyle name="40% - Énfasis4 2 4 3" xfId="2388"/>
    <cellStyle name="40% - Énfasis4 2 5" xfId="399"/>
    <cellStyle name="40% - Énfasis4 2 5 2" xfId="400"/>
    <cellStyle name="40% - Énfasis4 2 5 2 2" xfId="2389"/>
    <cellStyle name="40% - Énfasis4 2 5 3" xfId="2390"/>
    <cellStyle name="40% - Énfasis4 2 6" xfId="401"/>
    <cellStyle name="40% - Énfasis4 2 6 2" xfId="402"/>
    <cellStyle name="40% - Énfasis4 2 6 2 2" xfId="2391"/>
    <cellStyle name="40% - Énfasis4 2 6 3" xfId="2392"/>
    <cellStyle name="40% - Énfasis4 2 7" xfId="403"/>
    <cellStyle name="40% - Énfasis4 2 7 2" xfId="2393"/>
    <cellStyle name="40% - Énfasis4 2 8" xfId="2394"/>
    <cellStyle name="40% - Énfasis4 2 9" xfId="2395"/>
    <cellStyle name="40% - Énfasis4 3" xfId="404"/>
    <cellStyle name="40% - Énfasis4 3 2" xfId="405"/>
    <cellStyle name="40% - Énfasis4 3 2 2" xfId="406"/>
    <cellStyle name="40% - Énfasis4 3 2 2 2" xfId="2396"/>
    <cellStyle name="40% - Énfasis4 3 2 3" xfId="2397"/>
    <cellStyle name="40% - Énfasis4 3 3" xfId="407"/>
    <cellStyle name="40% - Énfasis4 3 3 2" xfId="2398"/>
    <cellStyle name="40% - Énfasis4 3 4" xfId="2399"/>
    <cellStyle name="40% - Énfasis4 4" xfId="408"/>
    <cellStyle name="40% - Énfasis4 4 2" xfId="409"/>
    <cellStyle name="40% - Énfasis4 4 2 2" xfId="2400"/>
    <cellStyle name="40% - Énfasis4 4 3" xfId="2401"/>
    <cellStyle name="40% - Énfasis4 5" xfId="410"/>
    <cellStyle name="40% - Énfasis4 5 2" xfId="411"/>
    <cellStyle name="40% - Énfasis4 5 2 2" xfId="2402"/>
    <cellStyle name="40% - Énfasis4 5 3" xfId="2403"/>
    <cellStyle name="40% - Énfasis4 6" xfId="412"/>
    <cellStyle name="40% - Énfasis4 6 2" xfId="413"/>
    <cellStyle name="40% - Énfasis4 6 2 2" xfId="2404"/>
    <cellStyle name="40% - Énfasis4 6 3" xfId="2405"/>
    <cellStyle name="40% - Énfasis4 7" xfId="414"/>
    <cellStyle name="40% - Énfasis4 7 2" xfId="415"/>
    <cellStyle name="40% - Énfasis4 7 2 2" xfId="2406"/>
    <cellStyle name="40% - Énfasis4 7 3" xfId="2407"/>
    <cellStyle name="40% - Énfasis4 8" xfId="416"/>
    <cellStyle name="40% - Énfasis4 8 2" xfId="417"/>
    <cellStyle name="40% - Énfasis4 8 2 2" xfId="2408"/>
    <cellStyle name="40% - Énfasis4 8 3" xfId="2409"/>
    <cellStyle name="40% - Énfasis4 9" xfId="418"/>
    <cellStyle name="40% - Énfasis4 9 2" xfId="419"/>
    <cellStyle name="40% - Énfasis4 9 2 2" xfId="2410"/>
    <cellStyle name="40% - Énfasis4 9 3" xfId="2411"/>
    <cellStyle name="40% - Énfasis5" xfId="1783" builtinId="47" customBuiltin="1"/>
    <cellStyle name="40% - Énfasis5 10" xfId="420"/>
    <cellStyle name="40% - Énfasis5 10 2" xfId="421"/>
    <cellStyle name="40% - Énfasis5 10 2 2" xfId="2412"/>
    <cellStyle name="40% - Énfasis5 10 3" xfId="2413"/>
    <cellStyle name="40% - Énfasis5 11" xfId="422"/>
    <cellStyle name="40% - Énfasis5 2" xfId="423"/>
    <cellStyle name="40% - Énfasis5 2 2" xfId="424"/>
    <cellStyle name="40% - Énfasis5 2 2 2" xfId="425"/>
    <cellStyle name="40% - Énfasis5 2 2 2 2" xfId="426"/>
    <cellStyle name="40% - Énfasis5 2 2 2 2 2" xfId="2414"/>
    <cellStyle name="40% - Énfasis5 2 2 2 3" xfId="2415"/>
    <cellStyle name="40% - Énfasis5 2 2 3" xfId="427"/>
    <cellStyle name="40% - Énfasis5 2 2 3 2" xfId="2416"/>
    <cellStyle name="40% - Énfasis5 2 2 4" xfId="2417"/>
    <cellStyle name="40% - Énfasis5 2 3" xfId="428"/>
    <cellStyle name="40% - Énfasis5 2 3 2" xfId="429"/>
    <cellStyle name="40% - Énfasis5 2 3 2 2" xfId="430"/>
    <cellStyle name="40% - Énfasis5 2 3 2 2 2" xfId="2418"/>
    <cellStyle name="40% - Énfasis5 2 3 2 3" xfId="2419"/>
    <cellStyle name="40% - Énfasis5 2 3 3" xfId="431"/>
    <cellStyle name="40% - Énfasis5 2 3 3 2" xfId="2420"/>
    <cellStyle name="40% - Énfasis5 2 3 4" xfId="2421"/>
    <cellStyle name="40% - Énfasis5 2 4" xfId="432"/>
    <cellStyle name="40% - Énfasis5 2 4 2" xfId="433"/>
    <cellStyle name="40% - Énfasis5 2 4 2 2" xfId="2422"/>
    <cellStyle name="40% - Énfasis5 2 4 3" xfId="2423"/>
    <cellStyle name="40% - Énfasis5 2 5" xfId="434"/>
    <cellStyle name="40% - Énfasis5 2 5 2" xfId="435"/>
    <cellStyle name="40% - Énfasis5 2 5 2 2" xfId="2424"/>
    <cellStyle name="40% - Énfasis5 2 5 3" xfId="2425"/>
    <cellStyle name="40% - Énfasis5 2 6" xfId="436"/>
    <cellStyle name="40% - Énfasis5 2 6 2" xfId="437"/>
    <cellStyle name="40% - Énfasis5 2 6 2 2" xfId="2426"/>
    <cellStyle name="40% - Énfasis5 2 6 3" xfId="2427"/>
    <cellStyle name="40% - Énfasis5 2 7" xfId="438"/>
    <cellStyle name="40% - Énfasis5 2 7 2" xfId="2428"/>
    <cellStyle name="40% - Énfasis5 2 8" xfId="2429"/>
    <cellStyle name="40% - Énfasis5 2 9" xfId="2430"/>
    <cellStyle name="40% - Énfasis5 3" xfId="439"/>
    <cellStyle name="40% - Énfasis5 3 2" xfId="440"/>
    <cellStyle name="40% - Énfasis5 3 2 2" xfId="441"/>
    <cellStyle name="40% - Énfasis5 3 2 2 2" xfId="2431"/>
    <cellStyle name="40% - Énfasis5 3 2 3" xfId="2432"/>
    <cellStyle name="40% - Énfasis5 3 3" xfId="442"/>
    <cellStyle name="40% - Énfasis5 3 3 2" xfId="2433"/>
    <cellStyle name="40% - Énfasis5 3 4" xfId="2434"/>
    <cellStyle name="40% - Énfasis5 4" xfId="443"/>
    <cellStyle name="40% - Énfasis5 4 2" xfId="444"/>
    <cellStyle name="40% - Énfasis5 4 2 2" xfId="2435"/>
    <cellStyle name="40% - Énfasis5 4 3" xfId="2436"/>
    <cellStyle name="40% - Énfasis5 5" xfId="445"/>
    <cellStyle name="40% - Énfasis5 5 2" xfId="446"/>
    <cellStyle name="40% - Énfasis5 5 2 2" xfId="2437"/>
    <cellStyle name="40% - Énfasis5 5 3" xfId="2438"/>
    <cellStyle name="40% - Énfasis5 6" xfId="447"/>
    <cellStyle name="40% - Énfasis5 6 2" xfId="448"/>
    <cellStyle name="40% - Énfasis5 6 2 2" xfId="2439"/>
    <cellStyle name="40% - Énfasis5 6 3" xfId="2440"/>
    <cellStyle name="40% - Énfasis5 7" xfId="449"/>
    <cellStyle name="40% - Énfasis5 7 2" xfId="450"/>
    <cellStyle name="40% - Énfasis5 7 2 2" xfId="2441"/>
    <cellStyle name="40% - Énfasis5 7 3" xfId="2442"/>
    <cellStyle name="40% - Énfasis5 8" xfId="451"/>
    <cellStyle name="40% - Énfasis5 8 2" xfId="452"/>
    <cellStyle name="40% - Énfasis5 8 2 2" xfId="2443"/>
    <cellStyle name="40% - Énfasis5 8 3" xfId="2444"/>
    <cellStyle name="40% - Énfasis5 9" xfId="453"/>
    <cellStyle name="40% - Énfasis5 9 2" xfId="454"/>
    <cellStyle name="40% - Énfasis5 9 2 2" xfId="2445"/>
    <cellStyle name="40% - Énfasis5 9 3" xfId="2446"/>
    <cellStyle name="40% - Énfasis6" xfId="1787" builtinId="51" customBuiltin="1"/>
    <cellStyle name="40% - Énfasis6 10" xfId="455"/>
    <cellStyle name="40% - Énfasis6 10 2" xfId="456"/>
    <cellStyle name="40% - Énfasis6 10 2 2" xfId="2447"/>
    <cellStyle name="40% - Énfasis6 10 3" xfId="2448"/>
    <cellStyle name="40% - Énfasis6 11" xfId="457"/>
    <cellStyle name="40% - Énfasis6 2" xfId="458"/>
    <cellStyle name="40% - Énfasis6 2 2" xfId="459"/>
    <cellStyle name="40% - Énfasis6 2 2 2" xfId="460"/>
    <cellStyle name="40% - Énfasis6 2 2 2 2" xfId="461"/>
    <cellStyle name="40% - Énfasis6 2 2 2 2 2" xfId="2449"/>
    <cellStyle name="40% - Énfasis6 2 2 2 3" xfId="2450"/>
    <cellStyle name="40% - Énfasis6 2 2 3" xfId="462"/>
    <cellStyle name="40% - Énfasis6 2 2 3 2" xfId="2451"/>
    <cellStyle name="40% - Énfasis6 2 2 4" xfId="2452"/>
    <cellStyle name="40% - Énfasis6 2 3" xfId="463"/>
    <cellStyle name="40% - Énfasis6 2 3 2" xfId="464"/>
    <cellStyle name="40% - Énfasis6 2 3 2 2" xfId="465"/>
    <cellStyle name="40% - Énfasis6 2 3 2 2 2" xfId="2453"/>
    <cellStyle name="40% - Énfasis6 2 3 2 3" xfId="2454"/>
    <cellStyle name="40% - Énfasis6 2 3 3" xfId="466"/>
    <cellStyle name="40% - Énfasis6 2 3 3 2" xfId="2455"/>
    <cellStyle name="40% - Énfasis6 2 3 4" xfId="2456"/>
    <cellStyle name="40% - Énfasis6 2 4" xfId="467"/>
    <cellStyle name="40% - Énfasis6 2 4 2" xfId="468"/>
    <cellStyle name="40% - Énfasis6 2 4 2 2" xfId="2457"/>
    <cellStyle name="40% - Énfasis6 2 4 3" xfId="2458"/>
    <cellStyle name="40% - Énfasis6 2 5" xfId="469"/>
    <cellStyle name="40% - Énfasis6 2 5 2" xfId="470"/>
    <cellStyle name="40% - Énfasis6 2 5 2 2" xfId="2459"/>
    <cellStyle name="40% - Énfasis6 2 5 3" xfId="2460"/>
    <cellStyle name="40% - Énfasis6 2 6" xfId="471"/>
    <cellStyle name="40% - Énfasis6 2 6 2" xfId="472"/>
    <cellStyle name="40% - Énfasis6 2 6 2 2" xfId="2461"/>
    <cellStyle name="40% - Énfasis6 2 6 3" xfId="2462"/>
    <cellStyle name="40% - Énfasis6 2 7" xfId="473"/>
    <cellStyle name="40% - Énfasis6 2 7 2" xfId="2463"/>
    <cellStyle name="40% - Énfasis6 2 8" xfId="2464"/>
    <cellStyle name="40% - Énfasis6 2 9" xfId="2465"/>
    <cellStyle name="40% - Énfasis6 3" xfId="474"/>
    <cellStyle name="40% - Énfasis6 3 2" xfId="475"/>
    <cellStyle name="40% - Énfasis6 3 2 2" xfId="476"/>
    <cellStyle name="40% - Énfasis6 3 2 2 2" xfId="2466"/>
    <cellStyle name="40% - Énfasis6 3 2 3" xfId="2467"/>
    <cellStyle name="40% - Énfasis6 3 3" xfId="477"/>
    <cellStyle name="40% - Énfasis6 3 3 2" xfId="2468"/>
    <cellStyle name="40% - Énfasis6 3 4" xfId="2469"/>
    <cellStyle name="40% - Énfasis6 4" xfId="478"/>
    <cellStyle name="40% - Énfasis6 4 2" xfId="479"/>
    <cellStyle name="40% - Énfasis6 4 2 2" xfId="2470"/>
    <cellStyle name="40% - Énfasis6 4 3" xfId="2471"/>
    <cellStyle name="40% - Énfasis6 5" xfId="480"/>
    <cellStyle name="40% - Énfasis6 5 2" xfId="481"/>
    <cellStyle name="40% - Énfasis6 5 2 2" xfId="2472"/>
    <cellStyle name="40% - Énfasis6 5 3" xfId="2473"/>
    <cellStyle name="40% - Énfasis6 6" xfId="482"/>
    <cellStyle name="40% - Énfasis6 6 2" xfId="483"/>
    <cellStyle name="40% - Énfasis6 6 2 2" xfId="2474"/>
    <cellStyle name="40% - Énfasis6 6 3" xfId="2475"/>
    <cellStyle name="40% - Énfasis6 7" xfId="484"/>
    <cellStyle name="40% - Énfasis6 7 2" xfId="485"/>
    <cellStyle name="40% - Énfasis6 7 2 2" xfId="2476"/>
    <cellStyle name="40% - Énfasis6 7 3" xfId="2477"/>
    <cellStyle name="40% - Énfasis6 8" xfId="486"/>
    <cellStyle name="40% - Énfasis6 8 2" xfId="487"/>
    <cellStyle name="40% - Énfasis6 8 2 2" xfId="2478"/>
    <cellStyle name="40% - Énfasis6 8 3" xfId="2479"/>
    <cellStyle name="40% - Énfasis6 9" xfId="488"/>
    <cellStyle name="40% - Énfasis6 9 2" xfId="489"/>
    <cellStyle name="40% - Énfasis6 9 2 2" xfId="2480"/>
    <cellStyle name="40% - Énfasis6 9 3" xfId="2481"/>
    <cellStyle name="6" xfId="2482"/>
    <cellStyle name="6 2" xfId="2483"/>
    <cellStyle name="6 3" xfId="2484"/>
    <cellStyle name="60% - Accent1" xfId="490"/>
    <cellStyle name="60% - Accent1 2" xfId="2485"/>
    <cellStyle name="60% - Accent1 3" xfId="2486"/>
    <cellStyle name="60% - Accent2" xfId="491"/>
    <cellStyle name="60% - Accent2 2" xfId="2487"/>
    <cellStyle name="60% - Accent2 3" xfId="2488"/>
    <cellStyle name="60% - Accent3" xfId="492"/>
    <cellStyle name="60% - Accent3 2" xfId="2489"/>
    <cellStyle name="60% - Accent3 3" xfId="2490"/>
    <cellStyle name="60% - Accent4" xfId="493"/>
    <cellStyle name="60% - Accent4 2" xfId="2491"/>
    <cellStyle name="60% - Accent4 3" xfId="2492"/>
    <cellStyle name="60% - Accent5" xfId="494"/>
    <cellStyle name="60% - Accent5 2" xfId="2493"/>
    <cellStyle name="60% - Accent5 3" xfId="2494"/>
    <cellStyle name="60% - Accent6" xfId="495"/>
    <cellStyle name="60% - Accent6 2" xfId="2495"/>
    <cellStyle name="60% - Accent6 3" xfId="2496"/>
    <cellStyle name="60% - Ênfase1" xfId="2497"/>
    <cellStyle name="60% - Ênfase1 2" xfId="2498"/>
    <cellStyle name="60% - Ênfase1 3" xfId="2499"/>
    <cellStyle name="60% - Ênfase2" xfId="2500"/>
    <cellStyle name="60% - Ênfase2 2" xfId="2501"/>
    <cellStyle name="60% - Ênfase2 3" xfId="2502"/>
    <cellStyle name="60% - Ênfase3" xfId="2503"/>
    <cellStyle name="60% - Ênfase3 2" xfId="2504"/>
    <cellStyle name="60% - Ênfase3 3" xfId="2505"/>
    <cellStyle name="60% - Ênfase4" xfId="2506"/>
    <cellStyle name="60% - Ênfase4 2" xfId="2507"/>
    <cellStyle name="60% - Ênfase4 3" xfId="2508"/>
    <cellStyle name="60% - Ênfase5" xfId="2509"/>
    <cellStyle name="60% - Ênfase5 2" xfId="2510"/>
    <cellStyle name="60% - Ênfase5 3" xfId="2511"/>
    <cellStyle name="60% - Ênfase6" xfId="2512"/>
    <cellStyle name="60% - Ênfase6 2" xfId="2513"/>
    <cellStyle name="60% - Ênfase6 3" xfId="2514"/>
    <cellStyle name="60% - Énfasis1" xfId="1768" builtinId="32" customBuiltin="1"/>
    <cellStyle name="60% - Énfasis1 2" xfId="496"/>
    <cellStyle name="60% - Énfasis1 2 2" xfId="2515"/>
    <cellStyle name="60% - Énfasis1 2 3" xfId="2516"/>
    <cellStyle name="60% - Énfasis1 3" xfId="497"/>
    <cellStyle name="60% - Énfasis1 4" xfId="498"/>
    <cellStyle name="60% - Énfasis1 5" xfId="499"/>
    <cellStyle name="60% - Énfasis2" xfId="1772" builtinId="36" customBuiltin="1"/>
    <cellStyle name="60% - Énfasis2 2" xfId="500"/>
    <cellStyle name="60% - Énfasis2 2 2" xfId="2517"/>
    <cellStyle name="60% - Énfasis2 2 3" xfId="2518"/>
    <cellStyle name="60% - Énfasis2 3" xfId="501"/>
    <cellStyle name="60% - Énfasis2 4" xfId="502"/>
    <cellStyle name="60% - Énfasis2 5" xfId="503"/>
    <cellStyle name="60% - Énfasis3" xfId="1776" builtinId="40" customBuiltin="1"/>
    <cellStyle name="60% - Énfasis3 2" xfId="504"/>
    <cellStyle name="60% - Énfasis3 2 2" xfId="2519"/>
    <cellStyle name="60% - Énfasis3 2 3" xfId="2520"/>
    <cellStyle name="60% - Énfasis3 3" xfId="505"/>
    <cellStyle name="60% - Énfasis3 4" xfId="506"/>
    <cellStyle name="60% - Énfasis3 5" xfId="507"/>
    <cellStyle name="60% - Énfasis4" xfId="1780" builtinId="44" customBuiltin="1"/>
    <cellStyle name="60% - Énfasis4 2" xfId="508"/>
    <cellStyle name="60% - Énfasis4 2 2" xfId="2521"/>
    <cellStyle name="60% - Énfasis4 2 3" xfId="2522"/>
    <cellStyle name="60% - Énfasis4 3" xfId="509"/>
    <cellStyle name="60% - Énfasis4 4" xfId="510"/>
    <cellStyle name="60% - Énfasis4 5" xfId="511"/>
    <cellStyle name="60% - Énfasis5" xfId="1784" builtinId="48" customBuiltin="1"/>
    <cellStyle name="60% - Énfasis5 2" xfId="512"/>
    <cellStyle name="60% - Énfasis5 2 2" xfId="2523"/>
    <cellStyle name="60% - Énfasis5 2 3" xfId="2524"/>
    <cellStyle name="60% - Énfasis5 3" xfId="513"/>
    <cellStyle name="60% - Énfasis5 4" xfId="514"/>
    <cellStyle name="60% - Énfasis5 5" xfId="515"/>
    <cellStyle name="60% - Énfasis6" xfId="1788" builtinId="52" customBuiltin="1"/>
    <cellStyle name="60% - Énfasis6 2" xfId="516"/>
    <cellStyle name="60% - Énfasis6 2 2" xfId="2525"/>
    <cellStyle name="60% - Énfasis6 2 3" xfId="2526"/>
    <cellStyle name="60% - Énfasis6 3" xfId="517"/>
    <cellStyle name="60% - Énfasis6 4" xfId="518"/>
    <cellStyle name="60% - Énfasis6 5" xfId="519"/>
    <cellStyle name="Accent1" xfId="520"/>
    <cellStyle name="Accent1 - 20%" xfId="2527"/>
    <cellStyle name="Accent1 - 20% 2" xfId="2528"/>
    <cellStyle name="Accent1 - 20% 2 2" xfId="2529"/>
    <cellStyle name="Accent1 - 20% 2 3" xfId="2530"/>
    <cellStyle name="Accent1 - 20% 3" xfId="2531"/>
    <cellStyle name="Accent1 - 20% 3 2" xfId="2532"/>
    <cellStyle name="Accent1 - 20% 3 3" xfId="2533"/>
    <cellStyle name="Accent1 - 20% 4" xfId="2534"/>
    <cellStyle name="Accent1 - 20% 5" xfId="2535"/>
    <cellStyle name="Accent1 - 40%" xfId="2536"/>
    <cellStyle name="Accent1 - 40% 2" xfId="2537"/>
    <cellStyle name="Accent1 - 40% 2 2" xfId="2538"/>
    <cellStyle name="Accent1 - 40% 2 3" xfId="2539"/>
    <cellStyle name="Accent1 - 40% 3" xfId="2540"/>
    <cellStyle name="Accent1 - 40% 3 2" xfId="2541"/>
    <cellStyle name="Accent1 - 40% 3 3" xfId="2542"/>
    <cellStyle name="Accent1 - 40% 4" xfId="2543"/>
    <cellStyle name="Accent1 - 40% 5" xfId="2544"/>
    <cellStyle name="Accent1 - 40%_EECC Anticipo IT (PPC)" xfId="2545"/>
    <cellStyle name="Accent1 - 60%" xfId="2546"/>
    <cellStyle name="Accent1 - 60% 2" xfId="2547"/>
    <cellStyle name="Accent1 - 60% 3" xfId="2548"/>
    <cellStyle name="Accent1 2" xfId="2549"/>
    <cellStyle name="Accent1 3" xfId="2550"/>
    <cellStyle name="Accent2" xfId="521"/>
    <cellStyle name="Accent2 - 20%" xfId="2551"/>
    <cellStyle name="Accent2 - 20% 2" xfId="2552"/>
    <cellStyle name="Accent2 - 20% 2 2" xfId="2553"/>
    <cellStyle name="Accent2 - 20% 2 3" xfId="2554"/>
    <cellStyle name="Accent2 - 20% 3" xfId="2555"/>
    <cellStyle name="Accent2 - 20% 3 2" xfId="2556"/>
    <cellStyle name="Accent2 - 20% 3 3" xfId="2557"/>
    <cellStyle name="Accent2 - 20% 4" xfId="2558"/>
    <cellStyle name="Accent2 - 20% 5" xfId="2559"/>
    <cellStyle name="Accent2 - 20%_EECC Anticipo IT (PPC)" xfId="2560"/>
    <cellStyle name="Accent2 - 40%" xfId="2561"/>
    <cellStyle name="Accent2 - 40% 2" xfId="2562"/>
    <cellStyle name="Accent2 - 40% 2 2" xfId="2563"/>
    <cellStyle name="Accent2 - 40% 2 3" xfId="2564"/>
    <cellStyle name="Accent2 - 40% 3" xfId="2565"/>
    <cellStyle name="Accent2 - 40% 3 2" xfId="2566"/>
    <cellStyle name="Accent2 - 40% 3 3" xfId="2567"/>
    <cellStyle name="Accent2 - 40% 4" xfId="2568"/>
    <cellStyle name="Accent2 - 40% 5" xfId="2569"/>
    <cellStyle name="Accent2 - 40%_EECC Anticipo IT (PPC)" xfId="2570"/>
    <cellStyle name="Accent2 - 60%" xfId="2571"/>
    <cellStyle name="Accent2 - 60% 2" xfId="2572"/>
    <cellStyle name="Accent2 - 60% 3" xfId="2573"/>
    <cellStyle name="Accent2 2" xfId="2574"/>
    <cellStyle name="Accent2 3" xfId="2575"/>
    <cellStyle name="Accent3" xfId="522"/>
    <cellStyle name="Accent3 - 20%" xfId="2576"/>
    <cellStyle name="Accent3 - 20% 2" xfId="2577"/>
    <cellStyle name="Accent3 - 20% 2 2" xfId="2578"/>
    <cellStyle name="Accent3 - 20% 2 3" xfId="2579"/>
    <cellStyle name="Accent3 - 20% 3" xfId="2580"/>
    <cellStyle name="Accent3 - 20% 3 2" xfId="2581"/>
    <cellStyle name="Accent3 - 20% 3 3" xfId="2582"/>
    <cellStyle name="Accent3 - 20% 4" xfId="2583"/>
    <cellStyle name="Accent3 - 20% 5" xfId="2584"/>
    <cellStyle name="Accent3 - 20%_EECC Anticipo IT (PPC)" xfId="2585"/>
    <cellStyle name="Accent3 - 40%" xfId="2586"/>
    <cellStyle name="Accent3 - 40% 2" xfId="2587"/>
    <cellStyle name="Accent3 - 40% 2 2" xfId="2588"/>
    <cellStyle name="Accent3 - 40% 2 3" xfId="2589"/>
    <cellStyle name="Accent3 - 40% 3" xfId="2590"/>
    <cellStyle name="Accent3 - 40% 3 2" xfId="2591"/>
    <cellStyle name="Accent3 - 40% 3 3" xfId="2592"/>
    <cellStyle name="Accent3 - 40% 4" xfId="2593"/>
    <cellStyle name="Accent3 - 40% 5" xfId="2594"/>
    <cellStyle name="Accent3 - 40%_EECC Anticipo IT (PPC)" xfId="2595"/>
    <cellStyle name="Accent3 - 60%" xfId="2596"/>
    <cellStyle name="Accent3 - 60% 2" xfId="2597"/>
    <cellStyle name="Accent3 - 60% 3" xfId="2598"/>
    <cellStyle name="Accent3 2" xfId="2599"/>
    <cellStyle name="Accent3 3" xfId="2600"/>
    <cellStyle name="Accent4" xfId="523"/>
    <cellStyle name="Accent4 - 20%" xfId="2601"/>
    <cellStyle name="Accent4 - 20% 2" xfId="2602"/>
    <cellStyle name="Accent4 - 20% 2 2" xfId="2603"/>
    <cellStyle name="Accent4 - 20% 2 3" xfId="2604"/>
    <cellStyle name="Accent4 - 20% 3" xfId="2605"/>
    <cellStyle name="Accent4 - 20% 3 2" xfId="2606"/>
    <cellStyle name="Accent4 - 20% 3 3" xfId="2607"/>
    <cellStyle name="Accent4 - 20% 4" xfId="2608"/>
    <cellStyle name="Accent4 - 20% 5" xfId="2609"/>
    <cellStyle name="Accent4 - 20%_EECC Anticipo IT (PPC)" xfId="2610"/>
    <cellStyle name="Accent4 - 40%" xfId="2611"/>
    <cellStyle name="Accent4 - 40% 2" xfId="2612"/>
    <cellStyle name="Accent4 - 40% 2 2" xfId="2613"/>
    <cellStyle name="Accent4 - 40% 2 3" xfId="2614"/>
    <cellStyle name="Accent4 - 40% 3" xfId="2615"/>
    <cellStyle name="Accent4 - 40% 3 2" xfId="2616"/>
    <cellStyle name="Accent4 - 40% 3 3" xfId="2617"/>
    <cellStyle name="Accent4 - 40% 4" xfId="2618"/>
    <cellStyle name="Accent4 - 40% 5" xfId="2619"/>
    <cellStyle name="Accent4 - 40%_EECC Anticipo IT (PPC)" xfId="2620"/>
    <cellStyle name="Accent4 - 60%" xfId="2621"/>
    <cellStyle name="Accent4 - 60% 2" xfId="2622"/>
    <cellStyle name="Accent4 - 60% 3" xfId="2623"/>
    <cellStyle name="Accent4 2" xfId="2624"/>
    <cellStyle name="Accent4 3" xfId="2625"/>
    <cellStyle name="Accent5" xfId="524"/>
    <cellStyle name="Accent5 - 20%" xfId="2626"/>
    <cellStyle name="Accent5 - 20% 2" xfId="2627"/>
    <cellStyle name="Accent5 - 20% 2 2" xfId="2628"/>
    <cellStyle name="Accent5 - 20% 2 3" xfId="2629"/>
    <cellStyle name="Accent5 - 20% 3" xfId="2630"/>
    <cellStyle name="Accent5 - 20% 3 2" xfId="2631"/>
    <cellStyle name="Accent5 - 20% 3 3" xfId="2632"/>
    <cellStyle name="Accent5 - 20% 4" xfId="2633"/>
    <cellStyle name="Accent5 - 20% 5" xfId="2634"/>
    <cellStyle name="Accent5 - 40%" xfId="2635"/>
    <cellStyle name="Accent5 - 40% 2" xfId="2636"/>
    <cellStyle name="Accent5 - 40% 2 2" xfId="2637"/>
    <cellStyle name="Accent5 - 40% 2 3" xfId="2638"/>
    <cellStyle name="Accent5 - 40% 3" xfId="2639"/>
    <cellStyle name="Accent5 - 40% 3 2" xfId="2640"/>
    <cellStyle name="Accent5 - 40% 3 3" xfId="2641"/>
    <cellStyle name="Accent5 - 40% 4" xfId="2642"/>
    <cellStyle name="Accent5 - 40% 5" xfId="2643"/>
    <cellStyle name="Accent5 - 40%_EECC Anticipo IT (PPC)" xfId="2644"/>
    <cellStyle name="Accent5 - 60%" xfId="2645"/>
    <cellStyle name="Accent5 - 60% 2" xfId="2646"/>
    <cellStyle name="Accent5 - 60% 3" xfId="2647"/>
    <cellStyle name="Accent5 2" xfId="2648"/>
    <cellStyle name="Accent5 3" xfId="2649"/>
    <cellStyle name="Accent6" xfId="525"/>
    <cellStyle name="Accent6 - 20%" xfId="2650"/>
    <cellStyle name="Accent6 - 20% 2" xfId="2651"/>
    <cellStyle name="Accent6 - 20% 2 2" xfId="2652"/>
    <cellStyle name="Accent6 - 20% 2 3" xfId="2653"/>
    <cellStyle name="Accent6 - 20% 3" xfId="2654"/>
    <cellStyle name="Accent6 - 20% 3 2" xfId="2655"/>
    <cellStyle name="Accent6 - 20% 3 3" xfId="2656"/>
    <cellStyle name="Accent6 - 20% 4" xfId="2657"/>
    <cellStyle name="Accent6 - 20% 5" xfId="2658"/>
    <cellStyle name="Accent6 - 20%_EECC Anticipo IT (PPC)" xfId="2659"/>
    <cellStyle name="Accent6 - 40%" xfId="2660"/>
    <cellStyle name="Accent6 - 40% 2" xfId="2661"/>
    <cellStyle name="Accent6 - 40% 2 2" xfId="2662"/>
    <cellStyle name="Accent6 - 40% 2 3" xfId="2663"/>
    <cellStyle name="Accent6 - 40% 3" xfId="2664"/>
    <cellStyle name="Accent6 - 40% 3 2" xfId="2665"/>
    <cellStyle name="Accent6 - 40% 3 3" xfId="2666"/>
    <cellStyle name="Accent6 - 40% 4" xfId="2667"/>
    <cellStyle name="Accent6 - 40% 5" xfId="2668"/>
    <cellStyle name="Accent6 - 40%_EECC Anticipo IT (PPC)" xfId="2669"/>
    <cellStyle name="Accent6 - 60%" xfId="2670"/>
    <cellStyle name="Accent6 - 60% 2" xfId="2671"/>
    <cellStyle name="Accent6 - 60% 3" xfId="2672"/>
    <cellStyle name="Accent6 2" xfId="2673"/>
    <cellStyle name="Accent6 3" xfId="2674"/>
    <cellStyle name="Actual Date" xfId="2675"/>
    <cellStyle name="AFE" xfId="2676"/>
    <cellStyle name="AFE 2" xfId="2677"/>
    <cellStyle name="AFE 3" xfId="2678"/>
    <cellStyle name="Bad" xfId="526"/>
    <cellStyle name="Bad 2" xfId="2679"/>
    <cellStyle name="Bad 3" xfId="2680"/>
    <cellStyle name="Body" xfId="2681"/>
    <cellStyle name="Body 2" xfId="2682"/>
    <cellStyle name="Body 3" xfId="2683"/>
    <cellStyle name="Bold_8" xfId="2684"/>
    <cellStyle name="Bom" xfId="2685"/>
    <cellStyle name="Bom 2" xfId="2686"/>
    <cellStyle name="Bom 3" xfId="2687"/>
    <cellStyle name="Buena" xfId="1753" builtinId="26" customBuiltin="1"/>
    <cellStyle name="Buena 2" xfId="527"/>
    <cellStyle name="Buena 2 2" xfId="528"/>
    <cellStyle name="Buena 2 2 2" xfId="2688"/>
    <cellStyle name="Buena 2 3" xfId="2689"/>
    <cellStyle name="Cabecera 1" xfId="2690"/>
    <cellStyle name="Cabecera 1 2" xfId="2691"/>
    <cellStyle name="Cabecera 1 3" xfId="2692"/>
    <cellStyle name="Cabecera 2" xfId="2693"/>
    <cellStyle name="Cabecera 2 2" xfId="2694"/>
    <cellStyle name="Cabecera 2 3" xfId="2695"/>
    <cellStyle name="Calc Currency (0)" xfId="2696"/>
    <cellStyle name="Calc Currency (2)" xfId="2697"/>
    <cellStyle name="Calc Percent (0)" xfId="2698"/>
    <cellStyle name="Calc Percent (1)" xfId="2699"/>
    <cellStyle name="Calc Percent (2)" xfId="2700"/>
    <cellStyle name="Calc Units (0)" xfId="2701"/>
    <cellStyle name="Calc Units (1)" xfId="2702"/>
    <cellStyle name="Calc Units (2)" xfId="2703"/>
    <cellStyle name="Calculation" xfId="529"/>
    <cellStyle name="Calculation 2" xfId="530"/>
    <cellStyle name="Calculation 2 2" xfId="2704"/>
    <cellStyle name="Calculation 3" xfId="2705"/>
    <cellStyle name="Cálculo" xfId="1758" builtinId="22" customBuiltin="1"/>
    <cellStyle name="Cálculo 2" xfId="531"/>
    <cellStyle name="Cálculo 2 2" xfId="532"/>
    <cellStyle name="Cálculo 2 2 2" xfId="2706"/>
    <cellStyle name="Cálculo 2 2 3" xfId="2707"/>
    <cellStyle name="Cálculo 2 3" xfId="2708"/>
    <cellStyle name="Cálculo 2 4" xfId="2709"/>
    <cellStyle name="Cancel" xfId="2710"/>
    <cellStyle name="Cancel 2" xfId="2711"/>
    <cellStyle name="Cancel 3" xfId="2712"/>
    <cellStyle name="Celda de comprobación" xfId="1760" builtinId="23" customBuiltin="1"/>
    <cellStyle name="Celda de comprobación 2" xfId="533"/>
    <cellStyle name="Celda de comprobación 2 2" xfId="534"/>
    <cellStyle name="Celda de comprobación 2 2 2" xfId="2713"/>
    <cellStyle name="Celda de comprobación 2 3" xfId="2714"/>
    <cellStyle name="Celda vinculada" xfId="1759" builtinId="24" customBuiltin="1"/>
    <cellStyle name="Celda vinculada 2" xfId="535"/>
    <cellStyle name="Celda vinculada 2 2" xfId="536"/>
    <cellStyle name="Celda vinculada 2 2 2" xfId="2715"/>
    <cellStyle name="Celda vinculada 2 3" xfId="2716"/>
    <cellStyle name="Célula de Verificação" xfId="2717"/>
    <cellStyle name="Célula de Verificação 2" xfId="2718"/>
    <cellStyle name="Célula de Verificação 3" xfId="2719"/>
    <cellStyle name="Célula Vinculada" xfId="2720"/>
    <cellStyle name="Célula Vinculada 2" xfId="2721"/>
    <cellStyle name="Célula Vinculada 3" xfId="2722"/>
    <cellStyle name="Centrar en Selección" xfId="2723"/>
    <cellStyle name="Centrar en Selección 2" xfId="2724"/>
    <cellStyle name="Centrar en Selección 3" xfId="2725"/>
    <cellStyle name="Check Cell" xfId="537"/>
    <cellStyle name="Check Cell 2" xfId="2726"/>
    <cellStyle name="Check Cell 3" xfId="2727"/>
    <cellStyle name="Comma" xfId="538"/>
    <cellStyle name="Comma  - Style1" xfId="2728"/>
    <cellStyle name="Comma  - Style2" xfId="2729"/>
    <cellStyle name="Comma  - Style3" xfId="2730"/>
    <cellStyle name="Comma  - Style4" xfId="2731"/>
    <cellStyle name="Comma  - Style5" xfId="2732"/>
    <cellStyle name="Comma  - Style6" xfId="2733"/>
    <cellStyle name="Comma  - Style7" xfId="2734"/>
    <cellStyle name="Comma  - Style8" xfId="2735"/>
    <cellStyle name="Comma [0] 2" xfId="2736"/>
    <cellStyle name="Comma [0]_DOM02" xfId="539"/>
    <cellStyle name="Comma [00]" xfId="2737"/>
    <cellStyle name="Comma 10" xfId="540"/>
    <cellStyle name="Comma 10 2" xfId="541"/>
    <cellStyle name="Comma 11" xfId="542"/>
    <cellStyle name="Comma 11 2" xfId="543"/>
    <cellStyle name="Comma 12" xfId="544"/>
    <cellStyle name="Comma 13" xfId="545"/>
    <cellStyle name="Comma 14" xfId="546"/>
    <cellStyle name="Comma 15" xfId="547"/>
    <cellStyle name="Comma 16" xfId="548"/>
    <cellStyle name="Comma 17" xfId="549"/>
    <cellStyle name="Comma 18" xfId="550"/>
    <cellStyle name="Comma 19" xfId="551"/>
    <cellStyle name="Comma 2" xfId="7"/>
    <cellStyle name="Comma 2 2" xfId="2738"/>
    <cellStyle name="Comma 2 3" xfId="2739"/>
    <cellStyle name="Comma 20" xfId="552"/>
    <cellStyle name="Comma 21" xfId="553"/>
    <cellStyle name="Comma 22" xfId="554"/>
    <cellStyle name="Comma 23" xfId="555"/>
    <cellStyle name="Comma 24" xfId="556"/>
    <cellStyle name="Comma 25" xfId="557"/>
    <cellStyle name="Comma 26" xfId="558"/>
    <cellStyle name="Comma 27" xfId="2740"/>
    <cellStyle name="Comma 28" xfId="2741"/>
    <cellStyle name="Comma 29" xfId="2742"/>
    <cellStyle name="Comma 3" xfId="8"/>
    <cellStyle name="Comma 30" xfId="2743"/>
    <cellStyle name="Comma 4" xfId="9"/>
    <cellStyle name="Comma 5" xfId="10"/>
    <cellStyle name="Comma 6" xfId="11"/>
    <cellStyle name="Comma 7" xfId="559"/>
    <cellStyle name="Comma 7 2" xfId="560"/>
    <cellStyle name="Comma 8" xfId="561"/>
    <cellStyle name="Comma 8 2" xfId="562"/>
    <cellStyle name="Comma 9" xfId="563"/>
    <cellStyle name="Comma 9 2" xfId="564"/>
    <cellStyle name="Comma_Cuadro de altas a 2000 (last)" xfId="4719"/>
    <cellStyle name="Comma0" xfId="565"/>
    <cellStyle name="Comma0 - Modelo1" xfId="2744"/>
    <cellStyle name="Comma0 - Modelo1 2" xfId="2745"/>
    <cellStyle name="Comma0 - Modelo1 3" xfId="2746"/>
    <cellStyle name="Comma0 - Style1" xfId="2747"/>
    <cellStyle name="Comma0 - Style1 2" xfId="2748"/>
    <cellStyle name="Comma0 - Style1 3" xfId="2749"/>
    <cellStyle name="Comma0 - Style2" xfId="2750"/>
    <cellStyle name="Comma0 - Style2 2" xfId="2751"/>
    <cellStyle name="Comma0 - Style2 3" xfId="2752"/>
    <cellStyle name="Comma0_(Asignaciones)" xfId="2753"/>
    <cellStyle name="Comma1" xfId="2754"/>
    <cellStyle name="Comma1 - Modelo2" xfId="2755"/>
    <cellStyle name="Comma1 - Modelo2 2" xfId="2756"/>
    <cellStyle name="Comma1 - Modelo2 3" xfId="2757"/>
    <cellStyle name="Comma1 - Style2" xfId="2758"/>
    <cellStyle name="Comma1 - Style2 2" xfId="2759"/>
    <cellStyle name="Comma1 - Style2 3" xfId="2760"/>
    <cellStyle name="Comma1 2" xfId="2761"/>
    <cellStyle name="Comma1 3" xfId="2762"/>
    <cellStyle name="Comma1 4" xfId="2763"/>
    <cellStyle name="Comma1 5" xfId="2764"/>
    <cellStyle name="Company Name" xfId="2765"/>
    <cellStyle name="Company Name 2" xfId="2766"/>
    <cellStyle name="Company Name 3" xfId="2767"/>
    <cellStyle name="Contabilidad" xfId="2768"/>
    <cellStyle name="Contabilidad (0)" xfId="2769"/>
    <cellStyle name="Contabilidad_Anexo 1 v1" xfId="2770"/>
    <cellStyle name="Copied" xfId="2771"/>
    <cellStyle name="Copied 2" xfId="2772"/>
    <cellStyle name="Copied 3" xfId="2773"/>
    <cellStyle name="Credit" xfId="2774"/>
    <cellStyle name="Credit subtotal" xfId="2775"/>
    <cellStyle name="Credit Total" xfId="2776"/>
    <cellStyle name="Currency" xfId="566"/>
    <cellStyle name="Currency [0]_DOM02" xfId="567"/>
    <cellStyle name="Currency [0]b" xfId="2777"/>
    <cellStyle name="Currency [00]" xfId="2778"/>
    <cellStyle name="Currency 10" xfId="568"/>
    <cellStyle name="Currency 11" xfId="569"/>
    <cellStyle name="Currency 12" xfId="570"/>
    <cellStyle name="Currency 13" xfId="571"/>
    <cellStyle name="Currency 14" xfId="572"/>
    <cellStyle name="Currency 15" xfId="573"/>
    <cellStyle name="Currency 16" xfId="574"/>
    <cellStyle name="Currency 17" xfId="575"/>
    <cellStyle name="Currency 18" xfId="576"/>
    <cellStyle name="Currency 19" xfId="577"/>
    <cellStyle name="Currency 2" xfId="578"/>
    <cellStyle name="Currency 2 2" xfId="579"/>
    <cellStyle name="Currency 20" xfId="580"/>
    <cellStyle name="Currency 21" xfId="581"/>
    <cellStyle name="Currency 22" xfId="2779"/>
    <cellStyle name="Currency 23" xfId="2780"/>
    <cellStyle name="Currency 24" xfId="2781"/>
    <cellStyle name="Currency 25" xfId="2782"/>
    <cellStyle name="Currency 3" xfId="582"/>
    <cellStyle name="Currency 3 2" xfId="583"/>
    <cellStyle name="Currency 4" xfId="584"/>
    <cellStyle name="Currency 4 2" xfId="585"/>
    <cellStyle name="Currency 5" xfId="586"/>
    <cellStyle name="Currency 5 2" xfId="587"/>
    <cellStyle name="Currency 6" xfId="588"/>
    <cellStyle name="Currency 6 2" xfId="589"/>
    <cellStyle name="Currency 7" xfId="590"/>
    <cellStyle name="Currency 8" xfId="591"/>
    <cellStyle name="Currency 9" xfId="592"/>
    <cellStyle name="currency(2)" xfId="2783"/>
    <cellStyle name="Currency_Datos" xfId="593"/>
    <cellStyle name="Currency0" xfId="594"/>
    <cellStyle name="Date" xfId="12"/>
    <cellStyle name="Date 2" xfId="595"/>
    <cellStyle name="Date 2 2" xfId="2784"/>
    <cellStyle name="Date 3" xfId="596"/>
    <cellStyle name="Date 3 2" xfId="2785"/>
    <cellStyle name="Date 3 3" xfId="2786"/>
    <cellStyle name="Date 3 4" xfId="2787"/>
    <cellStyle name="Date 4" xfId="2788"/>
    <cellStyle name="Date 4 2" xfId="2789"/>
    <cellStyle name="Date 4 3" xfId="2790"/>
    <cellStyle name="Date Short" xfId="2791"/>
    <cellStyle name="Date_1033 ITC 2007" xfId="2792"/>
    <cellStyle name="Debit" xfId="2793"/>
    <cellStyle name="Debit subtotal" xfId="2794"/>
    <cellStyle name="Debit Total" xfId="2795"/>
    <cellStyle name="Dia" xfId="2796"/>
    <cellStyle name="Dia 2" xfId="2797"/>
    <cellStyle name="Dia 3" xfId="2798"/>
    <cellStyle name="Diseño" xfId="13"/>
    <cellStyle name="Diseño 2" xfId="2799"/>
    <cellStyle name="Diseño 2 2" xfId="2800"/>
    <cellStyle name="Diseño 2 3" xfId="2801"/>
    <cellStyle name="edwin" xfId="2802"/>
    <cellStyle name="Emphasis 1" xfId="2803"/>
    <cellStyle name="Emphasis 1 2" xfId="2804"/>
    <cellStyle name="Emphasis 1 3" xfId="2805"/>
    <cellStyle name="Emphasis 2" xfId="2806"/>
    <cellStyle name="Emphasis 2 2" xfId="2807"/>
    <cellStyle name="Emphasis 2 3" xfId="2808"/>
    <cellStyle name="Emphasis 3" xfId="2809"/>
    <cellStyle name="Emphasis 3 2" xfId="2810"/>
    <cellStyle name="Emphasis 3 3" xfId="2811"/>
    <cellStyle name="Encabez1" xfId="2812"/>
    <cellStyle name="Encabez1 2" xfId="2813"/>
    <cellStyle name="Encabez1 3" xfId="2814"/>
    <cellStyle name="Encabez2" xfId="2815"/>
    <cellStyle name="Encabez2 2" xfId="2816"/>
    <cellStyle name="Encabez2 3" xfId="2817"/>
    <cellStyle name="Encabezado 1 2" xfId="2818"/>
    <cellStyle name="Encabezado 1 2 2" xfId="2819"/>
    <cellStyle name="Encabezado 1 2 3" xfId="2820"/>
    <cellStyle name="Encabezado 2" xfId="2821"/>
    <cellStyle name="Encabezado 2 2" xfId="2822"/>
    <cellStyle name="Encabezado 2 3" xfId="2823"/>
    <cellStyle name="Encabezado 4" xfId="1752" builtinId="19" customBuiltin="1"/>
    <cellStyle name="Encabezado 4 2" xfId="597"/>
    <cellStyle name="Encabezado 4 2 2" xfId="598"/>
    <cellStyle name="Encabezado 4 2 2 2" xfId="2824"/>
    <cellStyle name="Encabezado 4 2 3" xfId="2825"/>
    <cellStyle name="Ênfase1" xfId="2826"/>
    <cellStyle name="Ênfase1 2" xfId="2827"/>
    <cellStyle name="Ênfase1 3" xfId="2828"/>
    <cellStyle name="Ênfase2" xfId="2829"/>
    <cellStyle name="Ênfase2 2" xfId="2830"/>
    <cellStyle name="Ênfase2 3" xfId="2831"/>
    <cellStyle name="Ênfase3" xfId="2832"/>
    <cellStyle name="Ênfase3 2" xfId="2833"/>
    <cellStyle name="Ênfase3 3" xfId="2834"/>
    <cellStyle name="Ênfase4" xfId="2835"/>
    <cellStyle name="Ênfase4 2" xfId="2836"/>
    <cellStyle name="Ênfase4 3" xfId="2837"/>
    <cellStyle name="Ênfase5" xfId="2838"/>
    <cellStyle name="Ênfase5 2" xfId="2839"/>
    <cellStyle name="Ênfase5 3" xfId="2840"/>
    <cellStyle name="Ênfase6" xfId="2841"/>
    <cellStyle name="Ênfase6 2" xfId="2842"/>
    <cellStyle name="Ênfase6 3" xfId="2843"/>
    <cellStyle name="Énfasis1" xfId="1765" builtinId="29" customBuiltin="1"/>
    <cellStyle name="Énfasis1 - 20%" xfId="2844"/>
    <cellStyle name="Énfasis1 - 20% 2" xfId="2845"/>
    <cellStyle name="Énfasis1 - 20% 2 2" xfId="2846"/>
    <cellStyle name="Énfasis1 - 20% 2 3" xfId="2847"/>
    <cellStyle name="Énfasis1 - 20% 3" xfId="2848"/>
    <cellStyle name="Énfasis1 - 20% 3 2" xfId="2849"/>
    <cellStyle name="Énfasis1 - 20% 3 3" xfId="2850"/>
    <cellStyle name="Énfasis1 - 20% 4" xfId="2851"/>
    <cellStyle name="Énfasis1 - 20% 5" xfId="2852"/>
    <cellStyle name="Énfasis1 - 40%" xfId="2853"/>
    <cellStyle name="Énfasis1 - 40% 2" xfId="2854"/>
    <cellStyle name="Énfasis1 - 40% 2 2" xfId="2855"/>
    <cellStyle name="Énfasis1 - 40% 2 3" xfId="2856"/>
    <cellStyle name="Énfasis1 - 40% 3" xfId="2857"/>
    <cellStyle name="Énfasis1 - 40% 3 2" xfId="2858"/>
    <cellStyle name="Énfasis1 - 40% 3 3" xfId="2859"/>
    <cellStyle name="Énfasis1 - 40% 4" xfId="2860"/>
    <cellStyle name="Énfasis1 - 40% 5" xfId="2861"/>
    <cellStyle name="Énfasis1 - 60%" xfId="2862"/>
    <cellStyle name="Énfasis1 - 60% 2" xfId="2863"/>
    <cellStyle name="Énfasis1 - 60% 3" xfId="2864"/>
    <cellStyle name="Énfasis1 2" xfId="599"/>
    <cellStyle name="Énfasis1 2 2" xfId="2865"/>
    <cellStyle name="Énfasis1 2 3" xfId="2866"/>
    <cellStyle name="Énfasis1 3" xfId="2867"/>
    <cellStyle name="Énfasis1 3 2" xfId="2868"/>
    <cellStyle name="Énfasis1 3 3" xfId="2869"/>
    <cellStyle name="Énfasis1 4" xfId="2870"/>
    <cellStyle name="Énfasis1 4 2" xfId="2871"/>
    <cellStyle name="Énfasis1 4 3" xfId="2872"/>
    <cellStyle name="Énfasis1 5" xfId="2873"/>
    <cellStyle name="Énfasis1 5 2" xfId="2874"/>
    <cellStyle name="Énfasis1 5 3" xfId="2875"/>
    <cellStyle name="Énfasis1 6" xfId="2876"/>
    <cellStyle name="Énfasis1 6 2" xfId="2877"/>
    <cellStyle name="Énfasis1 6 3" xfId="2878"/>
    <cellStyle name="Énfasis1 7" xfId="2879"/>
    <cellStyle name="Énfasis1 7 2" xfId="2880"/>
    <cellStyle name="Énfasis1 7 3" xfId="2881"/>
    <cellStyle name="Énfasis1 8" xfId="2882"/>
    <cellStyle name="Énfasis1 8 2" xfId="2883"/>
    <cellStyle name="Énfasis1 8 3" xfId="2884"/>
    <cellStyle name="Énfasis1 9" xfId="2885"/>
    <cellStyle name="Énfasis1 9 2" xfId="2886"/>
    <cellStyle name="Énfasis1 9 3" xfId="2887"/>
    <cellStyle name="Énfasis2" xfId="1769" builtinId="33" customBuiltin="1"/>
    <cellStyle name="Énfasis2 - 20%" xfId="2888"/>
    <cellStyle name="Énfasis2 - 20% 2" xfId="2889"/>
    <cellStyle name="Énfasis2 - 20% 2 2" xfId="2890"/>
    <cellStyle name="Énfasis2 - 20% 2 3" xfId="2891"/>
    <cellStyle name="Énfasis2 - 20% 3" xfId="2892"/>
    <cellStyle name="Énfasis2 - 20% 3 2" xfId="2893"/>
    <cellStyle name="Énfasis2 - 20% 3 3" xfId="2894"/>
    <cellStyle name="Énfasis2 - 20% 4" xfId="2895"/>
    <cellStyle name="Énfasis2 - 20% 5" xfId="2896"/>
    <cellStyle name="Énfasis2 - 40%" xfId="2897"/>
    <cellStyle name="Énfasis2 - 40% 2" xfId="2898"/>
    <cellStyle name="Énfasis2 - 40% 2 2" xfId="2899"/>
    <cellStyle name="Énfasis2 - 40% 2 3" xfId="2900"/>
    <cellStyle name="Énfasis2 - 40% 3" xfId="2901"/>
    <cellStyle name="Énfasis2 - 40% 3 2" xfId="2902"/>
    <cellStyle name="Énfasis2 - 40% 3 3" xfId="2903"/>
    <cellStyle name="Énfasis2 - 40% 4" xfId="2904"/>
    <cellStyle name="Énfasis2 - 40% 5" xfId="2905"/>
    <cellStyle name="Énfasis2 - 60%" xfId="2906"/>
    <cellStyle name="Énfasis2 - 60% 2" xfId="2907"/>
    <cellStyle name="Énfasis2 - 60% 3" xfId="2908"/>
    <cellStyle name="Énfasis2 2" xfId="600"/>
    <cellStyle name="Énfasis2 2 2" xfId="2909"/>
    <cellStyle name="Énfasis2 2 3" xfId="2910"/>
    <cellStyle name="Énfasis2 3" xfId="2911"/>
    <cellStyle name="Énfasis2 3 2" xfId="2912"/>
    <cellStyle name="Énfasis2 3 3" xfId="2913"/>
    <cellStyle name="Énfasis2 4" xfId="2914"/>
    <cellStyle name="Énfasis2 4 2" xfId="2915"/>
    <cellStyle name="Énfasis2 4 3" xfId="2916"/>
    <cellStyle name="Énfasis2 5" xfId="2917"/>
    <cellStyle name="Énfasis2 5 2" xfId="2918"/>
    <cellStyle name="Énfasis2 5 3" xfId="2919"/>
    <cellStyle name="Énfasis2 6" xfId="2920"/>
    <cellStyle name="Énfasis2 6 2" xfId="2921"/>
    <cellStyle name="Énfasis2 6 3" xfId="2922"/>
    <cellStyle name="Énfasis2 7" xfId="2923"/>
    <cellStyle name="Énfasis2 7 2" xfId="2924"/>
    <cellStyle name="Énfasis2 7 3" xfId="2925"/>
    <cellStyle name="Énfasis2 8" xfId="2926"/>
    <cellStyle name="Énfasis2 8 2" xfId="2927"/>
    <cellStyle name="Énfasis2 8 3" xfId="2928"/>
    <cellStyle name="Énfasis2 9" xfId="2929"/>
    <cellStyle name="Énfasis2 9 2" xfId="2930"/>
    <cellStyle name="Énfasis2 9 3" xfId="2931"/>
    <cellStyle name="Énfasis3" xfId="1773" builtinId="37" customBuiltin="1"/>
    <cellStyle name="Énfasis3 - 20%" xfId="2932"/>
    <cellStyle name="Énfasis3 - 20% 2" xfId="2933"/>
    <cellStyle name="Énfasis3 - 20% 2 2" xfId="2934"/>
    <cellStyle name="Énfasis3 - 20% 2 3" xfId="2935"/>
    <cellStyle name="Énfasis3 - 20% 3" xfId="2936"/>
    <cellStyle name="Énfasis3 - 20% 3 2" xfId="2937"/>
    <cellStyle name="Énfasis3 - 20% 3 3" xfId="2938"/>
    <cellStyle name="Énfasis3 - 20% 4" xfId="2939"/>
    <cellStyle name="Énfasis3 - 20% 5" xfId="2940"/>
    <cellStyle name="Énfasis3 - 40%" xfId="2941"/>
    <cellStyle name="Énfasis3 - 40% 2" xfId="2942"/>
    <cellStyle name="Énfasis3 - 40% 2 2" xfId="2943"/>
    <cellStyle name="Énfasis3 - 40% 2 3" xfId="2944"/>
    <cellStyle name="Énfasis3 - 40% 3" xfId="2945"/>
    <cellStyle name="Énfasis3 - 40% 3 2" xfId="2946"/>
    <cellStyle name="Énfasis3 - 40% 3 3" xfId="2947"/>
    <cellStyle name="Énfasis3 - 40% 4" xfId="2948"/>
    <cellStyle name="Énfasis3 - 40% 5" xfId="2949"/>
    <cellStyle name="Énfasis3 - 60%" xfId="2950"/>
    <cellStyle name="Énfasis3 - 60% 2" xfId="2951"/>
    <cellStyle name="Énfasis3 - 60% 3" xfId="2952"/>
    <cellStyle name="Énfasis3 2" xfId="601"/>
    <cellStyle name="Énfasis3 2 2" xfId="2953"/>
    <cellStyle name="Énfasis3 2 3" xfId="2954"/>
    <cellStyle name="Énfasis3 3" xfId="2955"/>
    <cellStyle name="Énfasis3 3 2" xfId="2956"/>
    <cellStyle name="Énfasis3 3 3" xfId="2957"/>
    <cellStyle name="Énfasis3 4" xfId="2958"/>
    <cellStyle name="Énfasis3 4 2" xfId="2959"/>
    <cellStyle name="Énfasis3 4 3" xfId="2960"/>
    <cellStyle name="Énfasis3 5" xfId="2961"/>
    <cellStyle name="Énfasis3 5 2" xfId="2962"/>
    <cellStyle name="Énfasis3 5 3" xfId="2963"/>
    <cellStyle name="Énfasis3 6" xfId="2964"/>
    <cellStyle name="Énfasis3 6 2" xfId="2965"/>
    <cellStyle name="Énfasis3 6 3" xfId="2966"/>
    <cellStyle name="Énfasis3 7" xfId="2967"/>
    <cellStyle name="Énfasis3 7 2" xfId="2968"/>
    <cellStyle name="Énfasis3 7 3" xfId="2969"/>
    <cellStyle name="Énfasis3 8" xfId="2970"/>
    <cellStyle name="Énfasis3 8 2" xfId="2971"/>
    <cellStyle name="Énfasis3 8 3" xfId="2972"/>
    <cellStyle name="Énfasis3 9" xfId="2973"/>
    <cellStyle name="Énfasis3 9 2" xfId="2974"/>
    <cellStyle name="Énfasis3 9 3" xfId="2975"/>
    <cellStyle name="Énfasis4" xfId="1777" builtinId="41" customBuiltin="1"/>
    <cellStyle name="Énfasis4 - 20%" xfId="2976"/>
    <cellStyle name="Énfasis4 - 20% 2" xfId="2977"/>
    <cellStyle name="Énfasis4 - 20% 2 2" xfId="2978"/>
    <cellStyle name="Énfasis4 - 20% 2 3" xfId="2979"/>
    <cellStyle name="Énfasis4 - 20% 3" xfId="2980"/>
    <cellStyle name="Énfasis4 - 20% 3 2" xfId="2981"/>
    <cellStyle name="Énfasis4 - 20% 3 3" xfId="2982"/>
    <cellStyle name="Énfasis4 - 20% 4" xfId="2983"/>
    <cellStyle name="Énfasis4 - 20% 5" xfId="2984"/>
    <cellStyle name="Énfasis4 - 40%" xfId="2985"/>
    <cellStyle name="Énfasis4 - 40% 2" xfId="2986"/>
    <cellStyle name="Énfasis4 - 40% 2 2" xfId="2987"/>
    <cellStyle name="Énfasis4 - 40% 2 3" xfId="2988"/>
    <cellStyle name="Énfasis4 - 40% 3" xfId="2989"/>
    <cellStyle name="Énfasis4 - 40% 3 2" xfId="2990"/>
    <cellStyle name="Énfasis4 - 40% 3 3" xfId="2991"/>
    <cellStyle name="Énfasis4 - 40% 4" xfId="2992"/>
    <cellStyle name="Énfasis4 - 40% 5" xfId="2993"/>
    <cellStyle name="Énfasis4 - 60%" xfId="2994"/>
    <cellStyle name="Énfasis4 - 60% 2" xfId="2995"/>
    <cellStyle name="Énfasis4 - 60% 3" xfId="2996"/>
    <cellStyle name="Énfasis4 2" xfId="602"/>
    <cellStyle name="Énfasis4 2 2" xfId="2997"/>
    <cellStyle name="Énfasis4 2 3" xfId="2998"/>
    <cellStyle name="Énfasis4 3" xfId="2999"/>
    <cellStyle name="Énfasis4 3 2" xfId="3000"/>
    <cellStyle name="Énfasis4 3 3" xfId="3001"/>
    <cellStyle name="Énfasis4 4" xfId="3002"/>
    <cellStyle name="Énfasis4 4 2" xfId="3003"/>
    <cellStyle name="Énfasis4 4 3" xfId="3004"/>
    <cellStyle name="Énfasis4 5" xfId="3005"/>
    <cellStyle name="Énfasis4 5 2" xfId="3006"/>
    <cellStyle name="Énfasis4 5 3" xfId="3007"/>
    <cellStyle name="Énfasis4 6" xfId="3008"/>
    <cellStyle name="Énfasis4 6 2" xfId="3009"/>
    <cellStyle name="Énfasis4 6 3" xfId="3010"/>
    <cellStyle name="Énfasis4 7" xfId="3011"/>
    <cellStyle name="Énfasis4 7 2" xfId="3012"/>
    <cellStyle name="Énfasis4 7 3" xfId="3013"/>
    <cellStyle name="Énfasis4 8" xfId="3014"/>
    <cellStyle name="Énfasis4 8 2" xfId="3015"/>
    <cellStyle name="Énfasis4 8 3" xfId="3016"/>
    <cellStyle name="Énfasis4 9" xfId="3017"/>
    <cellStyle name="Énfasis4 9 2" xfId="3018"/>
    <cellStyle name="Énfasis4 9 3" xfId="3019"/>
    <cellStyle name="Énfasis5" xfId="1781" builtinId="45" customBuiltin="1"/>
    <cellStyle name="Énfasis5 - 20%" xfId="3020"/>
    <cellStyle name="Énfasis5 - 20% 2" xfId="3021"/>
    <cellStyle name="Énfasis5 - 20% 2 2" xfId="3022"/>
    <cellStyle name="Énfasis5 - 20% 2 3" xfId="3023"/>
    <cellStyle name="Énfasis5 - 20% 3" xfId="3024"/>
    <cellStyle name="Énfasis5 - 20% 3 2" xfId="3025"/>
    <cellStyle name="Énfasis5 - 20% 3 3" xfId="3026"/>
    <cellStyle name="Énfasis5 - 20% 4" xfId="3027"/>
    <cellStyle name="Énfasis5 - 20% 5" xfId="3028"/>
    <cellStyle name="Énfasis5 - 40%" xfId="3029"/>
    <cellStyle name="Énfasis5 - 40% 2" xfId="3030"/>
    <cellStyle name="Énfasis5 - 40% 2 2" xfId="3031"/>
    <cellStyle name="Énfasis5 - 40% 2 3" xfId="3032"/>
    <cellStyle name="Énfasis5 - 40% 3" xfId="3033"/>
    <cellStyle name="Énfasis5 - 40% 3 2" xfId="3034"/>
    <cellStyle name="Énfasis5 - 40% 3 3" xfId="3035"/>
    <cellStyle name="Énfasis5 - 40% 4" xfId="3036"/>
    <cellStyle name="Énfasis5 - 40% 5" xfId="3037"/>
    <cellStyle name="Énfasis5 - 60%" xfId="3038"/>
    <cellStyle name="Énfasis5 - 60% 2" xfId="3039"/>
    <cellStyle name="Énfasis5 - 60% 3" xfId="3040"/>
    <cellStyle name="Énfasis5 2" xfId="603"/>
    <cellStyle name="Énfasis5 2 2" xfId="3041"/>
    <cellStyle name="Énfasis5 2 3" xfId="3042"/>
    <cellStyle name="Énfasis5 3" xfId="3043"/>
    <cellStyle name="Énfasis5 3 2" xfId="3044"/>
    <cellStyle name="Énfasis5 3 3" xfId="3045"/>
    <cellStyle name="Énfasis5 4" xfId="3046"/>
    <cellStyle name="Énfasis5 4 2" xfId="3047"/>
    <cellStyle name="Énfasis5 4 3" xfId="3048"/>
    <cellStyle name="Énfasis5 5" xfId="3049"/>
    <cellStyle name="Énfasis5 5 2" xfId="3050"/>
    <cellStyle name="Énfasis5 5 3" xfId="3051"/>
    <cellStyle name="Énfasis5 6" xfId="3052"/>
    <cellStyle name="Énfasis5 6 2" xfId="3053"/>
    <cellStyle name="Énfasis5 6 3" xfId="3054"/>
    <cellStyle name="Énfasis5 7" xfId="3055"/>
    <cellStyle name="Énfasis5 7 2" xfId="3056"/>
    <cellStyle name="Énfasis5 7 3" xfId="3057"/>
    <cellStyle name="Énfasis5 8" xfId="3058"/>
    <cellStyle name="Énfasis5 8 2" xfId="3059"/>
    <cellStyle name="Énfasis5 8 3" xfId="3060"/>
    <cellStyle name="Énfasis5 9" xfId="3061"/>
    <cellStyle name="Énfasis5 9 2" xfId="3062"/>
    <cellStyle name="Énfasis5 9 3" xfId="3063"/>
    <cellStyle name="Énfasis6" xfId="1785" builtinId="49" customBuiltin="1"/>
    <cellStyle name="Énfasis6 - 20%" xfId="3064"/>
    <cellStyle name="Énfasis6 - 20% 2" xfId="3065"/>
    <cellStyle name="Énfasis6 - 20% 2 2" xfId="3066"/>
    <cellStyle name="Énfasis6 - 20% 2 3" xfId="3067"/>
    <cellStyle name="Énfasis6 - 20% 3" xfId="3068"/>
    <cellStyle name="Énfasis6 - 20% 3 2" xfId="3069"/>
    <cellStyle name="Énfasis6 - 20% 3 3" xfId="3070"/>
    <cellStyle name="Énfasis6 - 20% 4" xfId="3071"/>
    <cellStyle name="Énfasis6 - 20% 5" xfId="3072"/>
    <cellStyle name="Énfasis6 - 40%" xfId="3073"/>
    <cellStyle name="Énfasis6 - 40% 2" xfId="3074"/>
    <cellStyle name="Énfasis6 - 40% 2 2" xfId="3075"/>
    <cellStyle name="Énfasis6 - 40% 2 3" xfId="3076"/>
    <cellStyle name="Énfasis6 - 40% 3" xfId="3077"/>
    <cellStyle name="Énfasis6 - 40% 3 2" xfId="3078"/>
    <cellStyle name="Énfasis6 - 40% 3 3" xfId="3079"/>
    <cellStyle name="Énfasis6 - 40% 4" xfId="3080"/>
    <cellStyle name="Énfasis6 - 40% 5" xfId="3081"/>
    <cellStyle name="Énfasis6 - 60%" xfId="3082"/>
    <cellStyle name="Énfasis6 - 60% 2" xfId="3083"/>
    <cellStyle name="Énfasis6 - 60% 3" xfId="3084"/>
    <cellStyle name="Énfasis6 2" xfId="604"/>
    <cellStyle name="Énfasis6 2 2" xfId="3085"/>
    <cellStyle name="Énfasis6 2 3" xfId="3086"/>
    <cellStyle name="Énfasis6 3" xfId="3087"/>
    <cellStyle name="Énfasis6 3 2" xfId="3088"/>
    <cellStyle name="Énfasis6 3 3" xfId="3089"/>
    <cellStyle name="Énfasis6 4" xfId="3090"/>
    <cellStyle name="Énfasis6 4 2" xfId="3091"/>
    <cellStyle name="Énfasis6 4 3" xfId="3092"/>
    <cellStyle name="Énfasis6 5" xfId="3093"/>
    <cellStyle name="Énfasis6 5 2" xfId="3094"/>
    <cellStyle name="Énfasis6 5 3" xfId="3095"/>
    <cellStyle name="Énfasis6 6" xfId="3096"/>
    <cellStyle name="Énfasis6 6 2" xfId="3097"/>
    <cellStyle name="Énfasis6 6 3" xfId="3098"/>
    <cellStyle name="Énfasis6 7" xfId="3099"/>
    <cellStyle name="Énfasis6 7 2" xfId="3100"/>
    <cellStyle name="Énfasis6 7 3" xfId="3101"/>
    <cellStyle name="Énfasis6 8" xfId="3102"/>
    <cellStyle name="Énfasis6 8 2" xfId="3103"/>
    <cellStyle name="Énfasis6 8 3" xfId="3104"/>
    <cellStyle name="Énfasis6 9" xfId="3105"/>
    <cellStyle name="Énfasis6 9 2" xfId="3106"/>
    <cellStyle name="Énfasis6 9 3" xfId="3107"/>
    <cellStyle name="Enter Currency (0)" xfId="3108"/>
    <cellStyle name="Enter Currency (2)" xfId="3109"/>
    <cellStyle name="Enter Units (0)" xfId="3110"/>
    <cellStyle name="Enter Units (1)" xfId="3111"/>
    <cellStyle name="Enter Units (2)" xfId="3112"/>
    <cellStyle name="Entered" xfId="3113"/>
    <cellStyle name="Entered 2" xfId="3114"/>
    <cellStyle name="Entered 3" xfId="3115"/>
    <cellStyle name="Entrada" xfId="1756" builtinId="20" customBuiltin="1"/>
    <cellStyle name="Entrada 2" xfId="605"/>
    <cellStyle name="Entrada 2 2" xfId="606"/>
    <cellStyle name="Entrada 2 2 2" xfId="607"/>
    <cellStyle name="Entrada 2 2 2 2" xfId="3116"/>
    <cellStyle name="Entrada 2 2 3" xfId="3117"/>
    <cellStyle name="Entrada 2 3" xfId="3118"/>
    <cellStyle name="Entrada 2 4" xfId="3119"/>
    <cellStyle name="Estilo 1" xfId="608"/>
    <cellStyle name="Estilo 1 2" xfId="3120"/>
    <cellStyle name="Estilo 1 3" xfId="3121"/>
    <cellStyle name="Euro" xfId="3"/>
    <cellStyle name="Euro 2" xfId="14"/>
    <cellStyle name="Euro 2 2" xfId="609"/>
    <cellStyle name="Euro 2 2 2" xfId="3122"/>
    <cellStyle name="Euro 2 2 2 2" xfId="3123"/>
    <cellStyle name="Euro 2 2 2 3" xfId="3124"/>
    <cellStyle name="Euro 2 2 3" xfId="3125"/>
    <cellStyle name="Euro 2 2 4" xfId="3126"/>
    <cellStyle name="Euro 2 2 5" xfId="3127"/>
    <cellStyle name="Euro 2 3" xfId="610"/>
    <cellStyle name="Euro 2 3 2" xfId="611"/>
    <cellStyle name="Euro 2 3 2 2" xfId="3128"/>
    <cellStyle name="Euro 2 3 3" xfId="3129"/>
    <cellStyle name="Euro 2 4" xfId="612"/>
    <cellStyle name="Euro 2 4 2" xfId="3130"/>
    <cellStyle name="Euro 2 4 3" xfId="3131"/>
    <cellStyle name="Euro 2 5" xfId="613"/>
    <cellStyle name="Euro 2 5 2" xfId="3132"/>
    <cellStyle name="Euro 2 5 3" xfId="3133"/>
    <cellStyle name="Euro 2 5 4" xfId="3134"/>
    <cellStyle name="Euro 2 6" xfId="3135"/>
    <cellStyle name="Euro 2 6 2" xfId="3136"/>
    <cellStyle name="Euro 2 6 3" xfId="3137"/>
    <cellStyle name="Euro 2 7" xfId="3138"/>
    <cellStyle name="Euro 2 8" xfId="3139"/>
    <cellStyle name="Euro 3" xfId="614"/>
    <cellStyle name="Euro 3 2" xfId="615"/>
    <cellStyle name="Euro 3 2 2" xfId="3140"/>
    <cellStyle name="Euro 3 2 3" xfId="3141"/>
    <cellStyle name="Euro 3 3" xfId="3142"/>
    <cellStyle name="Euro 3 3 2" xfId="3143"/>
    <cellStyle name="Euro 3 3 3" xfId="3144"/>
    <cellStyle name="Euro 3 4" xfId="3145"/>
    <cellStyle name="Euro 3 5" xfId="3146"/>
    <cellStyle name="Euro 3 6" xfId="3147"/>
    <cellStyle name="Euro 4" xfId="616"/>
    <cellStyle name="Euro 4 2" xfId="3148"/>
    <cellStyle name="Euro 4 3" xfId="3149"/>
    <cellStyle name="Euro 4 4" xfId="3150"/>
    <cellStyle name="Euro 5" xfId="617"/>
    <cellStyle name="Euro 5 2" xfId="3151"/>
    <cellStyle name="Euro 5 3" xfId="3152"/>
    <cellStyle name="Euro 5 4" xfId="3153"/>
    <cellStyle name="Euro 6" xfId="3154"/>
    <cellStyle name="Euro 7" xfId="3155"/>
    <cellStyle name="Euro 8" xfId="3156"/>
    <cellStyle name="Explanatory Text" xfId="618"/>
    <cellStyle name="Explanatory Text 2" xfId="3157"/>
    <cellStyle name="Explanatory Text 3" xfId="3158"/>
    <cellStyle name="F2" xfId="619"/>
    <cellStyle name="F2 2" xfId="620"/>
    <cellStyle name="F2 2 2" xfId="621"/>
    <cellStyle name="F2 2 2 2" xfId="3159"/>
    <cellStyle name="F2 2 3" xfId="3160"/>
    <cellStyle name="F2 3" xfId="3161"/>
    <cellStyle name="F2 3 2" xfId="3162"/>
    <cellStyle name="F2 3 3" xfId="3163"/>
    <cellStyle name="F2 4" xfId="3164"/>
    <cellStyle name="F2 5" xfId="3165"/>
    <cellStyle name="F3" xfId="622"/>
    <cellStyle name="F3 2" xfId="623"/>
    <cellStyle name="F3 2 2" xfId="624"/>
    <cellStyle name="F3 2 2 2" xfId="3166"/>
    <cellStyle name="F3 2 3" xfId="3167"/>
    <cellStyle name="F3 3" xfId="3168"/>
    <cellStyle name="F3 3 2" xfId="3169"/>
    <cellStyle name="F3 3 3" xfId="3170"/>
    <cellStyle name="F3 4" xfId="3171"/>
    <cellStyle name="F3 5" xfId="3172"/>
    <cellStyle name="F4" xfId="625"/>
    <cellStyle name="F4 2" xfId="626"/>
    <cellStyle name="F4 2 2" xfId="627"/>
    <cellStyle name="F4 2 2 2" xfId="3173"/>
    <cellStyle name="F4 2 3" xfId="3174"/>
    <cellStyle name="F4 3" xfId="628"/>
    <cellStyle name="F4 3 2" xfId="3175"/>
    <cellStyle name="F4 3 3" xfId="3176"/>
    <cellStyle name="F4 4" xfId="3177"/>
    <cellStyle name="F4 4 2" xfId="3178"/>
    <cellStyle name="F4 4 3" xfId="3179"/>
    <cellStyle name="F4 5" xfId="3180"/>
    <cellStyle name="F4 6" xfId="3181"/>
    <cellStyle name="F5" xfId="629"/>
    <cellStyle name="F5 2" xfId="630"/>
    <cellStyle name="F5 2 2" xfId="631"/>
    <cellStyle name="F5 2 2 2" xfId="3182"/>
    <cellStyle name="F5 2 3" xfId="3183"/>
    <cellStyle name="F5 3" xfId="3184"/>
    <cellStyle name="F5 3 2" xfId="3185"/>
    <cellStyle name="F5 3 3" xfId="3186"/>
    <cellStyle name="F5 4" xfId="3187"/>
    <cellStyle name="F5 5" xfId="3188"/>
    <cellStyle name="F6" xfId="632"/>
    <cellStyle name="F6 2" xfId="633"/>
    <cellStyle name="F6 2 2" xfId="634"/>
    <cellStyle name="F6 2 2 2" xfId="3189"/>
    <cellStyle name="F6 2 3" xfId="3190"/>
    <cellStyle name="F6 3" xfId="3191"/>
    <cellStyle name="F6 3 2" xfId="3192"/>
    <cellStyle name="F6 3 3" xfId="3193"/>
    <cellStyle name="F6 4" xfId="3194"/>
    <cellStyle name="F6 5" xfId="3195"/>
    <cellStyle name="F7" xfId="635"/>
    <cellStyle name="F7 2" xfId="636"/>
    <cellStyle name="F7 2 2" xfId="637"/>
    <cellStyle name="F7 2 2 2" xfId="3196"/>
    <cellStyle name="F7 2 3" xfId="3197"/>
    <cellStyle name="F7 3" xfId="3198"/>
    <cellStyle name="F7 3 2" xfId="3199"/>
    <cellStyle name="F7 3 3" xfId="3200"/>
    <cellStyle name="F7 4" xfId="3201"/>
    <cellStyle name="F7 5" xfId="3202"/>
    <cellStyle name="F8" xfId="638"/>
    <cellStyle name="F8 2" xfId="639"/>
    <cellStyle name="F8 2 2" xfId="640"/>
    <cellStyle name="F8 2 2 2" xfId="3203"/>
    <cellStyle name="F8 2 3" xfId="3204"/>
    <cellStyle name="F8 3" xfId="641"/>
    <cellStyle name="F8 3 2" xfId="3205"/>
    <cellStyle name="F8 3 3" xfId="3206"/>
    <cellStyle name="F8 4" xfId="3207"/>
    <cellStyle name="F8 4 2" xfId="3208"/>
    <cellStyle name="F8 4 3" xfId="3209"/>
    <cellStyle name="F8 5" xfId="3210"/>
    <cellStyle name="F8 6" xfId="3211"/>
    <cellStyle name="Fecha" xfId="3212"/>
    <cellStyle name="Fecha 2" xfId="3213"/>
    <cellStyle name="Fecha 3" xfId="3214"/>
    <cellStyle name="Fijo" xfId="3215"/>
    <cellStyle name="Financiero" xfId="3216"/>
    <cellStyle name="Fixed" xfId="15"/>
    <cellStyle name="Fixed 2" xfId="642"/>
    <cellStyle name="Fixed 2 2" xfId="3217"/>
    <cellStyle name="Fixed 3" xfId="643"/>
    <cellStyle name="Fixed 3 2" xfId="644"/>
    <cellStyle name="Fixed 4" xfId="3218"/>
    <cellStyle name="Fixed1 - Style1" xfId="3219"/>
    <cellStyle name="Fixed1 - Style1 2" xfId="3220"/>
    <cellStyle name="Fixed1 - Style1 3" xfId="3221"/>
    <cellStyle name="Good" xfId="645"/>
    <cellStyle name="Good 2" xfId="3222"/>
    <cellStyle name="Good 3" xfId="3223"/>
    <cellStyle name="Grey" xfId="3224"/>
    <cellStyle name="HEADER" xfId="3225"/>
    <cellStyle name="HEADER 2" xfId="3226"/>
    <cellStyle name="HEADER 3" xfId="3227"/>
    <cellStyle name="Header1" xfId="3228"/>
    <cellStyle name="Header1 2" xfId="3229"/>
    <cellStyle name="Header1 3" xfId="3230"/>
    <cellStyle name="Header2" xfId="3231"/>
    <cellStyle name="Header2 2" xfId="3232"/>
    <cellStyle name="Header2 3" xfId="3233"/>
    <cellStyle name="Heading 1" xfId="646"/>
    <cellStyle name="Heading 1 2" xfId="647"/>
    <cellStyle name="Heading 1 2 2" xfId="3234"/>
    <cellStyle name="Heading 1 3" xfId="3235"/>
    <cellStyle name="Heading 2" xfId="648"/>
    <cellStyle name="Heading 2 2" xfId="649"/>
    <cellStyle name="Heading 2 2 2" xfId="3236"/>
    <cellStyle name="Heading 2 3" xfId="3237"/>
    <cellStyle name="Heading 3" xfId="650"/>
    <cellStyle name="Heading 3 2" xfId="3238"/>
    <cellStyle name="Heading 3 3" xfId="3239"/>
    <cellStyle name="Heading 4" xfId="651"/>
    <cellStyle name="Heading 4 2" xfId="3240"/>
    <cellStyle name="Heading 4 3" xfId="3241"/>
    <cellStyle name="Heading1" xfId="16"/>
    <cellStyle name="Heading1 2" xfId="652"/>
    <cellStyle name="Heading1 2 2" xfId="3242"/>
    <cellStyle name="Heading1 3" xfId="653"/>
    <cellStyle name="Heading1 3 2" xfId="3243"/>
    <cellStyle name="Heading1 3 3" xfId="3244"/>
    <cellStyle name="Heading1 3 4" xfId="3245"/>
    <cellStyle name="Heading2" xfId="17"/>
    <cellStyle name="Heading2 2" xfId="654"/>
    <cellStyle name="Heading2 2 2" xfId="3246"/>
    <cellStyle name="Heading2 3" xfId="655"/>
    <cellStyle name="Heading2 3 2" xfId="3247"/>
    <cellStyle name="Heading2 3 3" xfId="3248"/>
    <cellStyle name="Heading2 3 4" xfId="3249"/>
    <cellStyle name="Headline" xfId="3250"/>
    <cellStyle name="Headline 2" xfId="3251"/>
    <cellStyle name="Headline 3" xfId="3252"/>
    <cellStyle name="HIGHLIGHT" xfId="3253"/>
    <cellStyle name="HIGHLIGHT 2" xfId="3254"/>
    <cellStyle name="HIGHLIGHT 3" xfId="3255"/>
    <cellStyle name="Hipervínculo 2" xfId="656"/>
    <cellStyle name="Hipervínculo 2 2" xfId="3256"/>
    <cellStyle name="Hipervínculo 2 2 2" xfId="3257"/>
    <cellStyle name="Hipervínculo 2 2 3" xfId="3258"/>
    <cellStyle name="Hipervínculo 2 3" xfId="3259"/>
    <cellStyle name="Hipervínculo 2 3 2" xfId="3260"/>
    <cellStyle name="Hipervínculo 2 3 3" xfId="3261"/>
    <cellStyle name="Hipervínculo 2 4" xfId="3262"/>
    <cellStyle name="Hipervínculo 2 5" xfId="3263"/>
    <cellStyle name="IDLEditWorkbookLocalCurrency" xfId="3264"/>
    <cellStyle name="Incorrecto" xfId="1754" builtinId="27" customBuiltin="1"/>
    <cellStyle name="Incorrecto 2" xfId="657"/>
    <cellStyle name="Incorrecto 2 2" xfId="3265"/>
    <cellStyle name="Incorrecto 2 3" xfId="3266"/>
    <cellStyle name="Incorreto" xfId="3267"/>
    <cellStyle name="Incorreto 2" xfId="3268"/>
    <cellStyle name="Incorreto 3" xfId="3269"/>
    <cellStyle name="Input" xfId="658"/>
    <cellStyle name="Input [yellow]" xfId="3270"/>
    <cellStyle name="Input 2" xfId="659"/>
    <cellStyle name="Input 2 2" xfId="3271"/>
    <cellStyle name="Input 3" xfId="3272"/>
    <cellStyle name="Link Currency (0)" xfId="3273"/>
    <cellStyle name="Link Currency (2)" xfId="3274"/>
    <cellStyle name="Link Units (0)" xfId="3275"/>
    <cellStyle name="Link Units (1)" xfId="3276"/>
    <cellStyle name="Link Units (2)" xfId="3277"/>
    <cellStyle name="Linked Cell" xfId="660"/>
    <cellStyle name="Linked Cell 2" xfId="3278"/>
    <cellStyle name="Linked Cell 3" xfId="3279"/>
    <cellStyle name="mariaelena" xfId="3280"/>
    <cellStyle name="mariaelenal" xfId="3281"/>
    <cellStyle name="Miles [0]" xfId="3282"/>
    <cellStyle name="Miles [2]" xfId="3283"/>
    <cellStyle name="Millares" xfId="1" builtinId="3"/>
    <cellStyle name="Millares [0] 10" xfId="661"/>
    <cellStyle name="Millares [0] 11" xfId="662"/>
    <cellStyle name="Millares [0] 12" xfId="663"/>
    <cellStyle name="Millares [0] 2" xfId="664"/>
    <cellStyle name="Millares [0] 2 2" xfId="665"/>
    <cellStyle name="Millares [0] 2 3" xfId="666"/>
    <cellStyle name="Millares [0] 2 4" xfId="667"/>
    <cellStyle name="Millares [0] 2 5" xfId="668"/>
    <cellStyle name="Millares [0] 2 6" xfId="3284"/>
    <cellStyle name="Millares [0] 3" xfId="669"/>
    <cellStyle name="Millares [0] 3 2" xfId="3285"/>
    <cellStyle name="Millares [0] 3 3" xfId="3286"/>
    <cellStyle name="Millares [0] 4" xfId="670"/>
    <cellStyle name="Millares [0] 4 2" xfId="3287"/>
    <cellStyle name="Millares [0] 4 3" xfId="3288"/>
    <cellStyle name="Millares [0] 5" xfId="671"/>
    <cellStyle name="Millares [0] 5 2" xfId="3289"/>
    <cellStyle name="Millares [0] 6" xfId="672"/>
    <cellStyle name="Millares [0] 6 2" xfId="673"/>
    <cellStyle name="Millares [0] 6 3" xfId="674"/>
    <cellStyle name="Millares [0] 7" xfId="675"/>
    <cellStyle name="Millares [0] 7 2" xfId="676"/>
    <cellStyle name="Millares [0] 7 2 2" xfId="677"/>
    <cellStyle name="Millares [0] 7 3" xfId="678"/>
    <cellStyle name="Millares [0] 8" xfId="679"/>
    <cellStyle name="Millares [0] 8 2" xfId="3290"/>
    <cellStyle name="Millares [0] 9" xfId="680"/>
    <cellStyle name="Millares [0] 9 2" xfId="681"/>
    <cellStyle name="Millares 10" xfId="682"/>
    <cellStyle name="Millares 10 2" xfId="3291"/>
    <cellStyle name="Millares 10 3" xfId="3292"/>
    <cellStyle name="Millares 100" xfId="683"/>
    <cellStyle name="Millares 100 2" xfId="3293"/>
    <cellStyle name="Millares 101" xfId="684"/>
    <cellStyle name="Millares 101 2" xfId="3294"/>
    <cellStyle name="Millares 102" xfId="685"/>
    <cellStyle name="Millares 102 2" xfId="3295"/>
    <cellStyle name="Millares 103" xfId="686"/>
    <cellStyle name="Millares 103 2" xfId="3296"/>
    <cellStyle name="Millares 104" xfId="687"/>
    <cellStyle name="Millares 104 2" xfId="3297"/>
    <cellStyle name="Millares 105" xfId="688"/>
    <cellStyle name="Millares 105 2" xfId="3298"/>
    <cellStyle name="Millares 106" xfId="689"/>
    <cellStyle name="Millares 106 2" xfId="3299"/>
    <cellStyle name="Millares 107" xfId="690"/>
    <cellStyle name="Millares 107 2" xfId="691"/>
    <cellStyle name="Millares 108" xfId="692"/>
    <cellStyle name="Millares 108 2" xfId="693"/>
    <cellStyle name="Millares 109" xfId="694"/>
    <cellStyle name="Millares 109 2" xfId="695"/>
    <cellStyle name="Millares 11" xfId="696"/>
    <cellStyle name="Millares 11 2" xfId="3300"/>
    <cellStyle name="Millares 110" xfId="697"/>
    <cellStyle name="Millares 110 2" xfId="698"/>
    <cellStyle name="Millares 111" xfId="699"/>
    <cellStyle name="Millares 111 2" xfId="700"/>
    <cellStyle name="Millares 112" xfId="701"/>
    <cellStyle name="Millares 112 2" xfId="702"/>
    <cellStyle name="Millares 113" xfId="703"/>
    <cellStyle name="Millares 113 2" xfId="704"/>
    <cellStyle name="Millares 114" xfId="705"/>
    <cellStyle name="Millares 114 2" xfId="706"/>
    <cellStyle name="Millares 115" xfId="707"/>
    <cellStyle name="Millares 115 2" xfId="708"/>
    <cellStyle name="Millares 116" xfId="709"/>
    <cellStyle name="Millares 116 2" xfId="710"/>
    <cellStyle name="Millares 117" xfId="711"/>
    <cellStyle name="Millares 118" xfId="712"/>
    <cellStyle name="Millares 119" xfId="713"/>
    <cellStyle name="Millares 12" xfId="714"/>
    <cellStyle name="Millares 12 2" xfId="715"/>
    <cellStyle name="Millares 12 3" xfId="716"/>
    <cellStyle name="Millares 12 4" xfId="3301"/>
    <cellStyle name="Millares 120" xfId="717"/>
    <cellStyle name="Millares 121" xfId="718"/>
    <cellStyle name="Millares 122" xfId="719"/>
    <cellStyle name="Millares 123" xfId="720"/>
    <cellStyle name="Millares 124" xfId="721"/>
    <cellStyle name="Millares 125" xfId="722"/>
    <cellStyle name="Millares 125 2" xfId="723"/>
    <cellStyle name="Millares 126" xfId="724"/>
    <cellStyle name="Millares 126 2" xfId="725"/>
    <cellStyle name="Millares 127" xfId="726"/>
    <cellStyle name="Millares 128" xfId="727"/>
    <cellStyle name="Millares 129" xfId="728"/>
    <cellStyle name="Millares 13" xfId="729"/>
    <cellStyle name="Millares 13 2" xfId="730"/>
    <cellStyle name="Millares 13 2 2" xfId="731"/>
    <cellStyle name="Millares 13 2 3" xfId="732"/>
    <cellStyle name="Millares 13 2 3 2" xfId="733"/>
    <cellStyle name="Millares 13 2 3 2 2" xfId="3303"/>
    <cellStyle name="Millares 13 2 3 3" xfId="3302"/>
    <cellStyle name="Millares 13 3" xfId="734"/>
    <cellStyle name="Millares 13 4" xfId="735"/>
    <cellStyle name="Millares 13 4 2" xfId="736"/>
    <cellStyle name="Millares 13 4 3" xfId="737"/>
    <cellStyle name="Millares 13 4 3 2" xfId="738"/>
    <cellStyle name="Millares 13 4 3 2 2" xfId="3305"/>
    <cellStyle name="Millares 13 4 3 3" xfId="3304"/>
    <cellStyle name="Millares 13 5" xfId="739"/>
    <cellStyle name="Millares 13 6" xfId="740"/>
    <cellStyle name="Millares 13 6 2" xfId="741"/>
    <cellStyle name="Millares 13 6 3" xfId="742"/>
    <cellStyle name="Millares 13 6 3 2" xfId="3306"/>
    <cellStyle name="Millares 13 7" xfId="3307"/>
    <cellStyle name="Millares 130" xfId="743"/>
    <cellStyle name="Millares 131" xfId="744"/>
    <cellStyle name="Millares 132" xfId="745"/>
    <cellStyle name="Millares 133" xfId="746"/>
    <cellStyle name="Millares 134" xfId="747"/>
    <cellStyle name="Millares 135" xfId="748"/>
    <cellStyle name="Millares 136" xfId="749"/>
    <cellStyle name="Millares 137" xfId="750"/>
    <cellStyle name="Millares 138" xfId="751"/>
    <cellStyle name="Millares 139" xfId="752"/>
    <cellStyle name="Millares 14" xfId="753"/>
    <cellStyle name="Millares 14 2" xfId="754"/>
    <cellStyle name="Millares 14 2 2" xfId="755"/>
    <cellStyle name="Millares 14 2 3" xfId="756"/>
    <cellStyle name="Millares 14 2 3 2" xfId="757"/>
    <cellStyle name="Millares 14 2 3 2 2" xfId="3309"/>
    <cellStyle name="Millares 14 2 3 3" xfId="3308"/>
    <cellStyle name="Millares 14 3" xfId="758"/>
    <cellStyle name="Millares 14 4" xfId="759"/>
    <cellStyle name="Millares 14 4 2" xfId="760"/>
    <cellStyle name="Millares 14 5" xfId="761"/>
    <cellStyle name="Millares 14 6" xfId="762"/>
    <cellStyle name="Millares 14 6 2" xfId="763"/>
    <cellStyle name="Millares 14 6 3" xfId="764"/>
    <cellStyle name="Millares 14 6 3 2" xfId="3310"/>
    <cellStyle name="Millares 140" xfId="765"/>
    <cellStyle name="Millares 141" xfId="766"/>
    <cellStyle name="Millares 142" xfId="767"/>
    <cellStyle name="Millares 143" xfId="768"/>
    <cellStyle name="Millares 144" xfId="769"/>
    <cellStyle name="Millares 145" xfId="770"/>
    <cellStyle name="Millares 146" xfId="771"/>
    <cellStyle name="Millares 147" xfId="772"/>
    <cellStyle name="Millares 148" xfId="773"/>
    <cellStyle name="Millares 149" xfId="774"/>
    <cellStyle name="Millares 15" xfId="775"/>
    <cellStyle name="Millares 15 2" xfId="776"/>
    <cellStyle name="Millares 15 2 2" xfId="777"/>
    <cellStyle name="Millares 15 2 3" xfId="778"/>
    <cellStyle name="Millares 15 2 3 2" xfId="779"/>
    <cellStyle name="Millares 15 2 3 2 2" xfId="3312"/>
    <cellStyle name="Millares 15 2 3 3" xfId="3311"/>
    <cellStyle name="Millares 15 3" xfId="780"/>
    <cellStyle name="Millares 15 4" xfId="781"/>
    <cellStyle name="Millares 15 4 2" xfId="782"/>
    <cellStyle name="Millares 15 5" xfId="783"/>
    <cellStyle name="Millares 15 6" xfId="784"/>
    <cellStyle name="Millares 15 6 2" xfId="785"/>
    <cellStyle name="Millares 15 6 3" xfId="786"/>
    <cellStyle name="Millares 15 6 3 2" xfId="3313"/>
    <cellStyle name="Millares 15 7" xfId="3314"/>
    <cellStyle name="Millares 150" xfId="787"/>
    <cellStyle name="Millares 151" xfId="788"/>
    <cellStyle name="Millares 152" xfId="789"/>
    <cellStyle name="Millares 153" xfId="790"/>
    <cellStyle name="Millares 154" xfId="791"/>
    <cellStyle name="Millares 155" xfId="792"/>
    <cellStyle name="Millares 156" xfId="793"/>
    <cellStyle name="Millares 157" xfId="794"/>
    <cellStyle name="Millares 158" xfId="795"/>
    <cellStyle name="Millares 159" xfId="796"/>
    <cellStyle name="Millares 16" xfId="797"/>
    <cellStyle name="Millares 16 2" xfId="3315"/>
    <cellStyle name="Millares 160" xfId="798"/>
    <cellStyle name="Millares 161" xfId="799"/>
    <cellStyle name="Millares 162" xfId="800"/>
    <cellStyle name="Millares 163" xfId="801"/>
    <cellStyle name="Millares 164" xfId="802"/>
    <cellStyle name="Millares 165" xfId="803"/>
    <cellStyle name="Millares 166" xfId="804"/>
    <cellStyle name="Millares 167" xfId="805"/>
    <cellStyle name="Millares 168" xfId="806"/>
    <cellStyle name="Millares 169" xfId="807"/>
    <cellStyle name="Millares 17" xfId="808"/>
    <cellStyle name="Millares 17 2" xfId="809"/>
    <cellStyle name="Millares 17 3" xfId="810"/>
    <cellStyle name="Millares 170" xfId="811"/>
    <cellStyle name="Millares 171" xfId="812"/>
    <cellStyle name="Millares 172" xfId="813"/>
    <cellStyle name="Millares 173" xfId="814"/>
    <cellStyle name="Millares 174" xfId="815"/>
    <cellStyle name="Millares 175" xfId="816"/>
    <cellStyle name="Millares 175 2" xfId="817"/>
    <cellStyle name="Millares 176" xfId="818"/>
    <cellStyle name="Millares 177" xfId="819"/>
    <cellStyle name="Millares 177 2" xfId="820"/>
    <cellStyle name="Millares 178" xfId="821"/>
    <cellStyle name="Millares 179" xfId="822"/>
    <cellStyle name="Millares 179 2" xfId="3316"/>
    <cellStyle name="Millares 18" xfId="823"/>
    <cellStyle name="Millares 18 2" xfId="824"/>
    <cellStyle name="Millares 18 3" xfId="825"/>
    <cellStyle name="Millares 18 4" xfId="826"/>
    <cellStyle name="Millares 18 5" xfId="3317"/>
    <cellStyle name="Millares 180" xfId="827"/>
    <cellStyle name="Millares 180 2" xfId="3318"/>
    <cellStyle name="Millares 181" xfId="828"/>
    <cellStyle name="Millares 181 2" xfId="3319"/>
    <cellStyle name="Millares 182" xfId="829"/>
    <cellStyle name="Millares 182 2" xfId="3320"/>
    <cellStyle name="Millares 183" xfId="830"/>
    <cellStyle name="Millares 183 2" xfId="3321"/>
    <cellStyle name="Millares 184" xfId="831"/>
    <cellStyle name="Millares 184 2" xfId="3322"/>
    <cellStyle name="Millares 185" xfId="832"/>
    <cellStyle name="Millares 185 2" xfId="3323"/>
    <cellStyle name="Millares 186" xfId="833"/>
    <cellStyle name="Millares 186 2" xfId="3324"/>
    <cellStyle name="Millares 187" xfId="834"/>
    <cellStyle name="Millares 187 2" xfId="3325"/>
    <cellStyle name="Millares 188" xfId="835"/>
    <cellStyle name="Millares 188 2" xfId="3326"/>
    <cellStyle name="Millares 189" xfId="836"/>
    <cellStyle name="Millares 189 2" xfId="3327"/>
    <cellStyle name="Millares 19" xfId="837"/>
    <cellStyle name="Millares 19 2" xfId="838"/>
    <cellStyle name="Millares 19 3" xfId="839"/>
    <cellStyle name="Millares 19 4" xfId="3328"/>
    <cellStyle name="Millares 190" xfId="840"/>
    <cellStyle name="Millares 190 2" xfId="3329"/>
    <cellStyle name="Millares 191" xfId="841"/>
    <cellStyle name="Millares 191 2" xfId="3330"/>
    <cellStyle name="Millares 192" xfId="842"/>
    <cellStyle name="Millares 192 2" xfId="3331"/>
    <cellStyle name="Millares 193" xfId="843"/>
    <cellStyle name="Millares 193 2" xfId="3332"/>
    <cellStyle name="Millares 194" xfId="844"/>
    <cellStyle name="Millares 194 2" xfId="3333"/>
    <cellStyle name="Millares 195" xfId="845"/>
    <cellStyle name="Millares 195 2" xfId="846"/>
    <cellStyle name="Millares 195 2 2" xfId="3335"/>
    <cellStyle name="Millares 195 3" xfId="3336"/>
    <cellStyle name="Millares 195 4" xfId="3334"/>
    <cellStyle name="Millares 196" xfId="847"/>
    <cellStyle name="Millares 196 2" xfId="848"/>
    <cellStyle name="Millares 196 2 2" xfId="3338"/>
    <cellStyle name="Millares 196 3" xfId="3339"/>
    <cellStyle name="Millares 196 4" xfId="3337"/>
    <cellStyle name="Millares 197" xfId="849"/>
    <cellStyle name="Millares 197 2" xfId="850"/>
    <cellStyle name="Millares 197 2 2" xfId="3341"/>
    <cellStyle name="Millares 197 3" xfId="3340"/>
    <cellStyle name="Millares 198" xfId="851"/>
    <cellStyle name="Millares 198 2" xfId="852"/>
    <cellStyle name="Millares 198 2 2" xfId="3343"/>
    <cellStyle name="Millares 198 3" xfId="3344"/>
    <cellStyle name="Millares 198 4" xfId="3342"/>
    <cellStyle name="Millares 199" xfId="853"/>
    <cellStyle name="Millares 2" xfId="18"/>
    <cellStyle name="Millares 2 10" xfId="854"/>
    <cellStyle name="Millares 2 11" xfId="855"/>
    <cellStyle name="Millares 2 12" xfId="856"/>
    <cellStyle name="Millares 2 12 2" xfId="857"/>
    <cellStyle name="Millares 2 12 2 2" xfId="3345"/>
    <cellStyle name="Millares 2 13" xfId="858"/>
    <cellStyle name="Millares 2 13 2" xfId="859"/>
    <cellStyle name="Millares 2 13 2 2" xfId="3347"/>
    <cellStyle name="Millares 2 13 3" xfId="4720"/>
    <cellStyle name="Millares 2 13 4" xfId="3346"/>
    <cellStyle name="Millares 2 14" xfId="860"/>
    <cellStyle name="Millares 2 14 2" xfId="3348"/>
    <cellStyle name="Millares 2 15" xfId="861"/>
    <cellStyle name="Millares 2 15 2" xfId="862"/>
    <cellStyle name="Millares 2 15 2 2" xfId="3350"/>
    <cellStyle name="Millares 2 15 3" xfId="3349"/>
    <cellStyle name="Millares 2 16" xfId="1799"/>
    <cellStyle name="Millares 2 16 2" xfId="4721"/>
    <cellStyle name="Millares 2 17" xfId="3351"/>
    <cellStyle name="Millares 2 2" xfId="19"/>
    <cellStyle name="Millares 2 2 2" xfId="863"/>
    <cellStyle name="Millares 2 2 2 2" xfId="4722"/>
    <cellStyle name="Millares 2 2 3" xfId="864"/>
    <cellStyle name="Millares 2 2 3 2" xfId="865"/>
    <cellStyle name="Millares 2 2 3 3" xfId="866"/>
    <cellStyle name="Millares 2 2 4" xfId="867"/>
    <cellStyle name="Millares 2 2 4 2" xfId="868"/>
    <cellStyle name="Millares 2 2 4 2 2" xfId="3353"/>
    <cellStyle name="Millares 2 2 4 3" xfId="3354"/>
    <cellStyle name="Millares 2 2 4 4" xfId="3352"/>
    <cellStyle name="Millares 2 2 5" xfId="869"/>
    <cellStyle name="Millares 2 2 6" xfId="870"/>
    <cellStyle name="Millares 2 2 6 2" xfId="871"/>
    <cellStyle name="Millares 2 2 6 2 2" xfId="3356"/>
    <cellStyle name="Millares 2 2 6 3" xfId="3355"/>
    <cellStyle name="Millares 2 2 7" xfId="3357"/>
    <cellStyle name="Millares 2 3" xfId="872"/>
    <cellStyle name="Millares 2 3 2" xfId="873"/>
    <cellStyle name="Millares 2 3 2 2" xfId="874"/>
    <cellStyle name="Millares 2 3 3" xfId="875"/>
    <cellStyle name="Millares 2 4" xfId="876"/>
    <cellStyle name="Millares 2 4 2" xfId="877"/>
    <cellStyle name="Millares 2 4 3" xfId="878"/>
    <cellStyle name="Millares 2 4 4" xfId="3358"/>
    <cellStyle name="Millares 2 5" xfId="879"/>
    <cellStyle name="Millares 2 5 2" xfId="880"/>
    <cellStyle name="Millares 2 5 3" xfId="881"/>
    <cellStyle name="Millares 2 5 3 2" xfId="882"/>
    <cellStyle name="Millares 2 5 3 2 2" xfId="3360"/>
    <cellStyle name="Millares 2 5 3 3" xfId="3359"/>
    <cellStyle name="Millares 2 5 4" xfId="3361"/>
    <cellStyle name="Millares 2 6" xfId="883"/>
    <cellStyle name="Millares 2 6 2" xfId="3362"/>
    <cellStyle name="Millares 2 6 3" xfId="3363"/>
    <cellStyle name="Millares 2 7" xfId="884"/>
    <cellStyle name="Millares 2 7 2" xfId="3364"/>
    <cellStyle name="Millares 2 7 3" xfId="3365"/>
    <cellStyle name="Millares 2 8" xfId="885"/>
    <cellStyle name="Millares 2 8 2" xfId="886"/>
    <cellStyle name="Millares 2 8 3" xfId="887"/>
    <cellStyle name="Millares 2 8 3 2" xfId="888"/>
    <cellStyle name="Millares 2 8 3 2 2" xfId="3367"/>
    <cellStyle name="Millares 2 8 3 3" xfId="3366"/>
    <cellStyle name="Millares 2 9" xfId="889"/>
    <cellStyle name="Millares 2 9 2" xfId="890"/>
    <cellStyle name="Millares 20" xfId="891"/>
    <cellStyle name="Millares 20 2" xfId="892"/>
    <cellStyle name="Millares 20 3" xfId="893"/>
    <cellStyle name="Millares 20 4" xfId="3368"/>
    <cellStyle name="Millares 200" xfId="894"/>
    <cellStyle name="Millares 201" xfId="895"/>
    <cellStyle name="Millares 202" xfId="896"/>
    <cellStyle name="Millares 203" xfId="897"/>
    <cellStyle name="Millares 203 2" xfId="3369"/>
    <cellStyle name="Millares 204" xfId="898"/>
    <cellStyle name="Millares 204 2" xfId="3370"/>
    <cellStyle name="Millares 205" xfId="899"/>
    <cellStyle name="Millares 205 2" xfId="3371"/>
    <cellStyle name="Millares 206" xfId="900"/>
    <cellStyle name="Millares 206 2" xfId="3372"/>
    <cellStyle name="Millares 207" xfId="901"/>
    <cellStyle name="Millares 207 2" xfId="3373"/>
    <cellStyle name="Millares 208" xfId="902"/>
    <cellStyle name="Millares 208 2" xfId="3374"/>
    <cellStyle name="Millares 209" xfId="903"/>
    <cellStyle name="Millares 209 2" xfId="3375"/>
    <cellStyle name="Millares 21" xfId="904"/>
    <cellStyle name="Millares 21 2" xfId="905"/>
    <cellStyle name="Millares 21 3" xfId="906"/>
    <cellStyle name="Millares 21 4" xfId="3376"/>
    <cellStyle name="Millares 210" xfId="907"/>
    <cellStyle name="Millares 211" xfId="908"/>
    <cellStyle name="Millares 212" xfId="909"/>
    <cellStyle name="Millares 213" xfId="910"/>
    <cellStyle name="Millares 214" xfId="911"/>
    <cellStyle name="Millares 215" xfId="912"/>
    <cellStyle name="Millares 216" xfId="913"/>
    <cellStyle name="Millares 217" xfId="914"/>
    <cellStyle name="Millares 218" xfId="915"/>
    <cellStyle name="Millares 218 2" xfId="916"/>
    <cellStyle name="Millares 218 2 2" xfId="917"/>
    <cellStyle name="Millares 218 2 2 2" xfId="3378"/>
    <cellStyle name="Millares 218 2 3" xfId="3377"/>
    <cellStyle name="Millares 219" xfId="918"/>
    <cellStyle name="Millares 219 2" xfId="919"/>
    <cellStyle name="Millares 219 2 2" xfId="920"/>
    <cellStyle name="Millares 219 2 2 2" xfId="3380"/>
    <cellStyle name="Millares 219 2 3" xfId="3379"/>
    <cellStyle name="Millares 22" xfId="921"/>
    <cellStyle name="Millares 22 2" xfId="922"/>
    <cellStyle name="Millares 22 3" xfId="923"/>
    <cellStyle name="Millares 22 4" xfId="3381"/>
    <cellStyle name="Millares 220" xfId="924"/>
    <cellStyle name="Millares 221" xfId="925"/>
    <cellStyle name="Millares 222" xfId="926"/>
    <cellStyle name="Millares 223" xfId="927"/>
    <cellStyle name="Millares 224" xfId="928"/>
    <cellStyle name="Millares 225" xfId="929"/>
    <cellStyle name="Millares 226" xfId="930"/>
    <cellStyle name="Millares 227" xfId="931"/>
    <cellStyle name="Millares 228" xfId="932"/>
    <cellStyle name="Millares 229" xfId="933"/>
    <cellStyle name="Millares 23" xfId="934"/>
    <cellStyle name="Millares 23 2" xfId="935"/>
    <cellStyle name="Millares 23 3" xfId="936"/>
    <cellStyle name="Millares 23 4" xfId="3382"/>
    <cellStyle name="Millares 230" xfId="937"/>
    <cellStyle name="Millares 230 2" xfId="938"/>
    <cellStyle name="Millares 230 2 2" xfId="3384"/>
    <cellStyle name="Millares 230 3" xfId="3383"/>
    <cellStyle name="Millares 231" xfId="939"/>
    <cellStyle name="Millares 231 2" xfId="940"/>
    <cellStyle name="Millares 231 2 2" xfId="3386"/>
    <cellStyle name="Millares 231 3" xfId="3385"/>
    <cellStyle name="Millares 232" xfId="941"/>
    <cellStyle name="Millares 232 2" xfId="942"/>
    <cellStyle name="Millares 232 2 2" xfId="3388"/>
    <cellStyle name="Millares 232 3" xfId="3387"/>
    <cellStyle name="Millares 233" xfId="943"/>
    <cellStyle name="Millares 233 2" xfId="944"/>
    <cellStyle name="Millares 233 2 2" xfId="3390"/>
    <cellStyle name="Millares 233 3" xfId="3389"/>
    <cellStyle name="Millares 234" xfId="945"/>
    <cellStyle name="Millares 234 2" xfId="946"/>
    <cellStyle name="Millares 234 2 2" xfId="3392"/>
    <cellStyle name="Millares 234 3" xfId="3391"/>
    <cellStyle name="Millares 235" xfId="947"/>
    <cellStyle name="Millares 235 2" xfId="948"/>
    <cellStyle name="Millares 235 2 2" xfId="3394"/>
    <cellStyle name="Millares 235 3" xfId="3393"/>
    <cellStyle name="Millares 236" xfId="949"/>
    <cellStyle name="Millares 236 2" xfId="950"/>
    <cellStyle name="Millares 236 2 2" xfId="3396"/>
    <cellStyle name="Millares 236 3" xfId="3395"/>
    <cellStyle name="Millares 237" xfId="951"/>
    <cellStyle name="Millares 238" xfId="952"/>
    <cellStyle name="Millares 239" xfId="953"/>
    <cellStyle name="Millares 24" xfId="954"/>
    <cellStyle name="Millares 24 2" xfId="955"/>
    <cellStyle name="Millares 24 2 2" xfId="3397"/>
    <cellStyle name="Millares 24 3" xfId="956"/>
    <cellStyle name="Millares 24 4" xfId="3398"/>
    <cellStyle name="Millares 240" xfId="957"/>
    <cellStyle name="Millares 241" xfId="958"/>
    <cellStyle name="Millares 242" xfId="959"/>
    <cellStyle name="Millares 243" xfId="960"/>
    <cellStyle name="Millares 244" xfId="961"/>
    <cellStyle name="Millares 245" xfId="962"/>
    <cellStyle name="Millares 246" xfId="963"/>
    <cellStyle name="Millares 247" xfId="964"/>
    <cellStyle name="Millares 248" xfId="965"/>
    <cellStyle name="Millares 249" xfId="966"/>
    <cellStyle name="Millares 25" xfId="967"/>
    <cellStyle name="Millares 25 2" xfId="968"/>
    <cellStyle name="Millares 25 3" xfId="969"/>
    <cellStyle name="Millares 25 4" xfId="3399"/>
    <cellStyle name="Millares 250" xfId="970"/>
    <cellStyle name="Millares 251" xfId="971"/>
    <cellStyle name="Millares 252" xfId="972"/>
    <cellStyle name="Millares 253" xfId="973"/>
    <cellStyle name="Millares 254" xfId="974"/>
    <cellStyle name="Millares 255" xfId="975"/>
    <cellStyle name="Millares 256" xfId="976"/>
    <cellStyle name="Millares 257" xfId="977"/>
    <cellStyle name="Millares 258" xfId="978"/>
    <cellStyle name="Millares 258 2" xfId="979"/>
    <cellStyle name="Millares 259" xfId="980"/>
    <cellStyle name="Millares 26" xfId="981"/>
    <cellStyle name="Millares 26 2" xfId="982"/>
    <cellStyle name="Millares 26 3" xfId="983"/>
    <cellStyle name="Millares 26 4" xfId="3400"/>
    <cellStyle name="Millares 260" xfId="984"/>
    <cellStyle name="Millares 260 2" xfId="985"/>
    <cellStyle name="Millares 260 3" xfId="986"/>
    <cellStyle name="Millares 260 3 2" xfId="3402"/>
    <cellStyle name="Millares 260 4" xfId="3401"/>
    <cellStyle name="Millares 261" xfId="987"/>
    <cellStyle name="Millares 261 2" xfId="988"/>
    <cellStyle name="Millares 261 3" xfId="989"/>
    <cellStyle name="Millares 261 3 2" xfId="3404"/>
    <cellStyle name="Millares 261 4" xfId="3403"/>
    <cellStyle name="Millares 262" xfId="990"/>
    <cellStyle name="Millares 262 2" xfId="991"/>
    <cellStyle name="Millares 262 2 2" xfId="3406"/>
    <cellStyle name="Millares 262 3" xfId="3405"/>
    <cellStyle name="Millares 263" xfId="992"/>
    <cellStyle name="Millares 263 2" xfId="993"/>
    <cellStyle name="Millares 263 2 2" xfId="3408"/>
    <cellStyle name="Millares 263 3" xfId="3407"/>
    <cellStyle name="Millares 264" xfId="994"/>
    <cellStyle name="Millares 264 2" xfId="995"/>
    <cellStyle name="Millares 264 2 2" xfId="3410"/>
    <cellStyle name="Millares 264 3" xfId="3409"/>
    <cellStyle name="Millares 265" xfId="996"/>
    <cellStyle name="Millares 265 2" xfId="997"/>
    <cellStyle name="Millares 265 2 2" xfId="3412"/>
    <cellStyle name="Millares 265 3" xfId="3411"/>
    <cellStyle name="Millares 266" xfId="998"/>
    <cellStyle name="Millares 266 2" xfId="999"/>
    <cellStyle name="Millares 266 2 2" xfId="3414"/>
    <cellStyle name="Millares 266 3" xfId="3413"/>
    <cellStyle name="Millares 267" xfId="1000"/>
    <cellStyle name="Millares 267 2" xfId="1001"/>
    <cellStyle name="Millares 267 2 2" xfId="3416"/>
    <cellStyle name="Millares 267 3" xfId="3415"/>
    <cellStyle name="Millares 268" xfId="1002"/>
    <cellStyle name="Millares 268 2" xfId="1003"/>
    <cellStyle name="Millares 268 2 2" xfId="3418"/>
    <cellStyle name="Millares 268 3" xfId="3417"/>
    <cellStyle name="Millares 269" xfId="1004"/>
    <cellStyle name="Millares 27" xfId="1005"/>
    <cellStyle name="Millares 27 2" xfId="1006"/>
    <cellStyle name="Millares 27 3" xfId="1007"/>
    <cellStyle name="Millares 27 4" xfId="3419"/>
    <cellStyle name="Millares 270" xfId="1008"/>
    <cellStyle name="Millares 271" xfId="1009"/>
    <cellStyle name="Millares 272" xfId="1010"/>
    <cellStyle name="Millares 273" xfId="1011"/>
    <cellStyle name="Millares 274" xfId="1012"/>
    <cellStyle name="Millares 275" xfId="1013"/>
    <cellStyle name="Millares 276" xfId="1014"/>
    <cellStyle name="Millares 277" xfId="1015"/>
    <cellStyle name="Millares 278" xfId="1016"/>
    <cellStyle name="Millares 279" xfId="1017"/>
    <cellStyle name="Millares 28" xfId="1018"/>
    <cellStyle name="Millares 28 2" xfId="1019"/>
    <cellStyle name="Millares 28 3" xfId="1020"/>
    <cellStyle name="Millares 28 4" xfId="3420"/>
    <cellStyle name="Millares 280" xfId="1021"/>
    <cellStyle name="Millares 281" xfId="1022"/>
    <cellStyle name="Millares 282" xfId="1023"/>
    <cellStyle name="Millares 283" xfId="1024"/>
    <cellStyle name="Millares 284" xfId="1025"/>
    <cellStyle name="Millares 285" xfId="1026"/>
    <cellStyle name="Millares 286" xfId="1027"/>
    <cellStyle name="Millares 286 2" xfId="1028"/>
    <cellStyle name="Millares 286 2 2" xfId="3422"/>
    <cellStyle name="Millares 286 3" xfId="3421"/>
    <cellStyle name="Millares 287" xfId="1029"/>
    <cellStyle name="Millares 287 2" xfId="1030"/>
    <cellStyle name="Millares 287 2 2" xfId="3424"/>
    <cellStyle name="Millares 287 3" xfId="3423"/>
    <cellStyle name="Millares 288" xfId="1031"/>
    <cellStyle name="Millares 288 2" xfId="1032"/>
    <cellStyle name="Millares 288 2 2" xfId="3426"/>
    <cellStyle name="Millares 288 3" xfId="3425"/>
    <cellStyle name="Millares 289" xfId="1033"/>
    <cellStyle name="Millares 289 2" xfId="1034"/>
    <cellStyle name="Millares 289 2 2" xfId="3428"/>
    <cellStyle name="Millares 289 3" xfId="3427"/>
    <cellStyle name="Millares 29" xfId="1035"/>
    <cellStyle name="Millares 29 2" xfId="3429"/>
    <cellStyle name="Millares 290" xfId="1036"/>
    <cellStyle name="Millares 291" xfId="1037"/>
    <cellStyle name="Millares 292" xfId="1038"/>
    <cellStyle name="Millares 293" xfId="1039"/>
    <cellStyle name="Millares 294" xfId="1040"/>
    <cellStyle name="Millares 295" xfId="1041"/>
    <cellStyle name="Millares 296" xfId="1042"/>
    <cellStyle name="Millares 296 2" xfId="1043"/>
    <cellStyle name="Millares 296 2 2" xfId="3431"/>
    <cellStyle name="Millares 296 3" xfId="3430"/>
    <cellStyle name="Millares 297" xfId="1044"/>
    <cellStyle name="Millares 297 2" xfId="1045"/>
    <cellStyle name="Millares 297 2 2" xfId="3433"/>
    <cellStyle name="Millares 297 3" xfId="3432"/>
    <cellStyle name="Millares 298" xfId="1046"/>
    <cellStyle name="Millares 299" xfId="1047"/>
    <cellStyle name="Millares 3" xfId="20"/>
    <cellStyle name="Millares 3 2" xfId="1048"/>
    <cellStyle name="Millares 3 2 2" xfId="1049"/>
    <cellStyle name="Millares 3 2 2 2" xfId="1050"/>
    <cellStyle name="Millares 3 2 2 3" xfId="1051"/>
    <cellStyle name="Millares 3 2 3" xfId="1052"/>
    <cellStyle name="Millares 3 2 3 2" xfId="4723"/>
    <cellStyle name="Millares 3 2 4" xfId="1053"/>
    <cellStyle name="Millares 3 2 5" xfId="1054"/>
    <cellStyle name="Millares 3 2 6" xfId="1055"/>
    <cellStyle name="Millares 3 2 6 2" xfId="1056"/>
    <cellStyle name="Millares 3 2 6 2 2" xfId="3435"/>
    <cellStyle name="Millares 3 2 6 3" xfId="3434"/>
    <cellStyle name="Millares 3 3" xfId="1057"/>
    <cellStyle name="Millares 3 3 2" xfId="1058"/>
    <cellStyle name="Millares 3 3 2 2" xfId="1059"/>
    <cellStyle name="Millares 3 3 3" xfId="1060"/>
    <cellStyle name="Millares 3 3 4" xfId="3436"/>
    <cellStyle name="Millares 3 4" xfId="1061"/>
    <cellStyle name="Millares 3 4 2" xfId="1062"/>
    <cellStyle name="Millares 3 4 3" xfId="1063"/>
    <cellStyle name="Millares 3 4 3 2" xfId="1064"/>
    <cellStyle name="Millares 3 4 3 2 2" xfId="3438"/>
    <cellStyle name="Millares 3 4 3 3" xfId="3437"/>
    <cellStyle name="Millares 3 5" xfId="1065"/>
    <cellStyle name="Millares 3 5 2" xfId="1066"/>
    <cellStyle name="Millares 3 6" xfId="1067"/>
    <cellStyle name="Millares 3 6 2" xfId="1068"/>
    <cellStyle name="Millares 3 6 2 2" xfId="1069"/>
    <cellStyle name="Millares 3 6 2 2 2" xfId="3440"/>
    <cellStyle name="Millares 3 6 2 3" xfId="3439"/>
    <cellStyle name="Millares 3 7" xfId="1070"/>
    <cellStyle name="Millares 3 7 2" xfId="1071"/>
    <cellStyle name="Millares 3 7 3" xfId="1072"/>
    <cellStyle name="Millares 3 8" xfId="1073"/>
    <cellStyle name="Millares 3 8 2" xfId="4724"/>
    <cellStyle name="Millares 3 9" xfId="4725"/>
    <cellStyle name="Millares 30" xfId="1074"/>
    <cellStyle name="Millares 30 2" xfId="1075"/>
    <cellStyle name="Millares 30 3" xfId="1076"/>
    <cellStyle name="Millares 30 4" xfId="3441"/>
    <cellStyle name="Millares 300" xfId="1077"/>
    <cellStyle name="Millares 301" xfId="1078"/>
    <cellStyle name="Millares 302" xfId="1079"/>
    <cellStyle name="Millares 303" xfId="1080"/>
    <cellStyle name="Millares 304" xfId="1081"/>
    <cellStyle name="Millares 305" xfId="1082"/>
    <cellStyle name="Millares 306" xfId="1083"/>
    <cellStyle name="Millares 307" xfId="1084"/>
    <cellStyle name="Millares 308" xfId="1085"/>
    <cellStyle name="Millares 309" xfId="1086"/>
    <cellStyle name="Millares 31" xfId="1087"/>
    <cellStyle name="Millares 31 2" xfId="1088"/>
    <cellStyle name="Millares 31 3" xfId="1089"/>
    <cellStyle name="Millares 31 4" xfId="3442"/>
    <cellStyle name="Millares 310" xfId="1090"/>
    <cellStyle name="Millares 311" xfId="1091"/>
    <cellStyle name="Millares 312" xfId="1092"/>
    <cellStyle name="Millares 313" xfId="1093"/>
    <cellStyle name="Millares 314" xfId="1094"/>
    <cellStyle name="Millares 315" xfId="1095"/>
    <cellStyle name="Millares 316" xfId="1096"/>
    <cellStyle name="Millares 317" xfId="1097"/>
    <cellStyle name="Millares 318" xfId="1098"/>
    <cellStyle name="Millares 318 2" xfId="3443"/>
    <cellStyle name="Millares 319" xfId="1099"/>
    <cellStyle name="Millares 319 2" xfId="3444"/>
    <cellStyle name="Millares 32" xfId="1100"/>
    <cellStyle name="Millares 32 2" xfId="1101"/>
    <cellStyle name="Millares 32 3" xfId="1102"/>
    <cellStyle name="Millares 32 4" xfId="3445"/>
    <cellStyle name="Millares 320" xfId="1103"/>
    <cellStyle name="Millares 320 2" xfId="3446"/>
    <cellStyle name="Millares 321" xfId="1104"/>
    <cellStyle name="Millares 321 2" xfId="3447"/>
    <cellStyle name="Millares 33" xfId="1105"/>
    <cellStyle name="Millares 33 2" xfId="1106"/>
    <cellStyle name="Millares 33 3" xfId="1107"/>
    <cellStyle name="Millares 33 4" xfId="3448"/>
    <cellStyle name="Millares 34" xfId="1108"/>
    <cellStyle name="Millares 34 2" xfId="1109"/>
    <cellStyle name="Millares 34 3" xfId="1110"/>
    <cellStyle name="Millares 34 4" xfId="3449"/>
    <cellStyle name="Millares 35" xfId="1111"/>
    <cellStyle name="Millares 35 2" xfId="1112"/>
    <cellStyle name="Millares 35 2 2" xfId="1113"/>
    <cellStyle name="Millares 35 2 3" xfId="1114"/>
    <cellStyle name="Millares 35 2 3 2" xfId="1115"/>
    <cellStyle name="Millares 35 2 3 2 2" xfId="3451"/>
    <cellStyle name="Millares 35 2 3 3" xfId="3450"/>
    <cellStyle name="Millares 35 3" xfId="1116"/>
    <cellStyle name="Millares 35 4" xfId="1117"/>
    <cellStyle name="Millares 35 5" xfId="1118"/>
    <cellStyle name="Millares 35 5 2" xfId="1119"/>
    <cellStyle name="Millares 35 5 3" xfId="1120"/>
    <cellStyle name="Millares 35 5 3 2" xfId="3452"/>
    <cellStyle name="Millares 35 6" xfId="1121"/>
    <cellStyle name="Millares 36" xfId="1122"/>
    <cellStyle name="Millares 36 2" xfId="1123"/>
    <cellStyle name="Millares 36 3" xfId="1124"/>
    <cellStyle name="Millares 36 4" xfId="3453"/>
    <cellStyle name="Millares 37" xfId="1125"/>
    <cellStyle name="Millares 37 2" xfId="1126"/>
    <cellStyle name="Millares 37 3" xfId="1127"/>
    <cellStyle name="Millares 37 4" xfId="3454"/>
    <cellStyle name="Millares 38" xfId="1128"/>
    <cellStyle name="Millares 38 2" xfId="1129"/>
    <cellStyle name="Millares 38 3" xfId="1130"/>
    <cellStyle name="Millares 38 4" xfId="3455"/>
    <cellStyle name="Millares 39" xfId="1131"/>
    <cellStyle name="Millares 39 2" xfId="1132"/>
    <cellStyle name="Millares 39 3" xfId="1133"/>
    <cellStyle name="Millares 39 4" xfId="3456"/>
    <cellStyle name="Millares 4" xfId="21"/>
    <cellStyle name="Millares 4 2" xfId="1134"/>
    <cellStyle name="Millares 4 2 2" xfId="1135"/>
    <cellStyle name="Millares 4 2 3" xfId="1136"/>
    <cellStyle name="Millares 4 2 3 2" xfId="3457"/>
    <cellStyle name="Millares 4 2 4" xfId="1137"/>
    <cellStyle name="Millares 4 2 5" xfId="3458"/>
    <cellStyle name="Millares 4 3" xfId="1138"/>
    <cellStyle name="Millares 4 3 2" xfId="3459"/>
    <cellStyle name="Millares 4 3 3" xfId="3460"/>
    <cellStyle name="Millares 4 4" xfId="1139"/>
    <cellStyle name="Millares 4 4 2" xfId="1140"/>
    <cellStyle name="Millares 4 4 3" xfId="1141"/>
    <cellStyle name="Millares 4 4 3 2" xfId="1142"/>
    <cellStyle name="Millares 4 4 3 2 2" xfId="3462"/>
    <cellStyle name="Millares 4 4 3 3" xfId="3461"/>
    <cellStyle name="Millares 4 5" xfId="1143"/>
    <cellStyle name="Millares 4 5 2" xfId="1144"/>
    <cellStyle name="Millares 4 5 3" xfId="1145"/>
    <cellStyle name="Millares 4 6" xfId="1146"/>
    <cellStyle name="Millares 4 6 2" xfId="1147"/>
    <cellStyle name="Millares 4 6 2 2" xfId="3464"/>
    <cellStyle name="Millares 4 6 3" xfId="4726"/>
    <cellStyle name="Millares 4 6 4" xfId="3463"/>
    <cellStyle name="Millares 4 7" xfId="1148"/>
    <cellStyle name="Millares 4 7 2" xfId="4727"/>
    <cellStyle name="Millares 4 8" xfId="1149"/>
    <cellStyle name="Millares 40" xfId="1150"/>
    <cellStyle name="Millares 40 2" xfId="1151"/>
    <cellStyle name="Millares 40 3" xfId="1152"/>
    <cellStyle name="Millares 40 4" xfId="1153"/>
    <cellStyle name="Millares 41" xfId="1154"/>
    <cellStyle name="Millares 41 2" xfId="1155"/>
    <cellStyle name="Millares 41 3" xfId="1156"/>
    <cellStyle name="Millares 41 4" xfId="3465"/>
    <cellStyle name="Millares 42" xfId="1157"/>
    <cellStyle name="Millares 42 2" xfId="1158"/>
    <cellStyle name="Millares 42 3" xfId="1159"/>
    <cellStyle name="Millares 42 4" xfId="3466"/>
    <cellStyle name="Millares 43" xfId="1160"/>
    <cellStyle name="Millares 43 2" xfId="3467"/>
    <cellStyle name="Millares 44" xfId="1161"/>
    <cellStyle name="Millares 44 2" xfId="3468"/>
    <cellStyle name="Millares 45" xfId="1162"/>
    <cellStyle name="Millares 45 2" xfId="1163"/>
    <cellStyle name="Millares 45 3" xfId="3469"/>
    <cellStyle name="Millares 46" xfId="1164"/>
    <cellStyle name="Millares 46 2" xfId="3470"/>
    <cellStyle name="Millares 47" xfId="1165"/>
    <cellStyle name="Millares 47 2" xfId="1166"/>
    <cellStyle name="Millares 48" xfId="1167"/>
    <cellStyle name="Millares 48 2" xfId="1168"/>
    <cellStyle name="Millares 48 3" xfId="3471"/>
    <cellStyle name="Millares 49" xfId="1169"/>
    <cellStyle name="Millares 49 2" xfId="3472"/>
    <cellStyle name="Millares 5" xfId="1170"/>
    <cellStyle name="Millares 5 2" xfId="1171"/>
    <cellStyle name="Millares 5 2 2" xfId="4728"/>
    <cellStyle name="Millares 5 3" xfId="1172"/>
    <cellStyle name="Millares 5 3 2" xfId="1173"/>
    <cellStyle name="Millares 5 4" xfId="1174"/>
    <cellStyle name="Millares 5 4 2" xfId="1175"/>
    <cellStyle name="Millares 5 4 2 2" xfId="3474"/>
    <cellStyle name="Millares 5 4 3" xfId="4729"/>
    <cellStyle name="Millares 5 4 4" xfId="3473"/>
    <cellStyle name="Millares 5 5" xfId="1800"/>
    <cellStyle name="Millares 5 5 2" xfId="3475"/>
    <cellStyle name="Millares 50" xfId="1176"/>
    <cellStyle name="Millares 50 2" xfId="3476"/>
    <cellStyle name="Millares 51" xfId="1177"/>
    <cellStyle name="Millares 51 2" xfId="3477"/>
    <cellStyle name="Millares 52" xfId="1178"/>
    <cellStyle name="Millares 52 2" xfId="3478"/>
    <cellStyle name="Millares 53" xfId="1179"/>
    <cellStyle name="Millares 53 2" xfId="3479"/>
    <cellStyle name="Millares 54" xfId="1180"/>
    <cellStyle name="Millares 54 2" xfId="3480"/>
    <cellStyle name="Millares 55" xfId="1181"/>
    <cellStyle name="Millares 55 2" xfId="3481"/>
    <cellStyle name="Millares 56" xfId="1182"/>
    <cellStyle name="Millares 56 2" xfId="3482"/>
    <cellStyle name="Millares 57" xfId="1183"/>
    <cellStyle name="Millares 57 2" xfId="3483"/>
    <cellStyle name="Millares 58" xfId="1184"/>
    <cellStyle name="Millares 58 2" xfId="3484"/>
    <cellStyle name="Millares 59" xfId="1185"/>
    <cellStyle name="Millares 59 2" xfId="3485"/>
    <cellStyle name="Millares 6" xfId="1186"/>
    <cellStyle name="Millares 6 2" xfId="1187"/>
    <cellStyle name="Millares 6 2 2" xfId="3486"/>
    <cellStyle name="Millares 6 3" xfId="1188"/>
    <cellStyle name="Millares 6 3 2" xfId="1189"/>
    <cellStyle name="Millares 6 4" xfId="3487"/>
    <cellStyle name="Millares 60" xfId="1190"/>
    <cellStyle name="Millares 60 2" xfId="3488"/>
    <cellStyle name="Millares 61" xfId="1191"/>
    <cellStyle name="Millares 61 2" xfId="3489"/>
    <cellStyle name="Millares 62" xfId="1192"/>
    <cellStyle name="Millares 62 2" xfId="3490"/>
    <cellStyle name="Millares 63" xfId="1193"/>
    <cellStyle name="Millares 63 2" xfId="3491"/>
    <cellStyle name="Millares 64" xfId="1194"/>
    <cellStyle name="Millares 64 2" xfId="3492"/>
    <cellStyle name="Millares 65" xfId="1195"/>
    <cellStyle name="Millares 65 2" xfId="3493"/>
    <cellStyle name="Millares 66" xfId="1196"/>
    <cellStyle name="Millares 66 2" xfId="3494"/>
    <cellStyle name="Millares 67" xfId="1197"/>
    <cellStyle name="Millares 67 2" xfId="3495"/>
    <cellStyle name="Millares 68" xfId="1198"/>
    <cellStyle name="Millares 68 2" xfId="3496"/>
    <cellStyle name="Millares 69" xfId="1199"/>
    <cellStyle name="Millares 69 2" xfId="3497"/>
    <cellStyle name="Millares 7" xfId="1200"/>
    <cellStyle name="Millares 7 2" xfId="1201"/>
    <cellStyle name="Millares 7 2 2" xfId="3498"/>
    <cellStyle name="Millares 7 3" xfId="1202"/>
    <cellStyle name="Millares 7 3 2" xfId="3499"/>
    <cellStyle name="Millares 7 4" xfId="1203"/>
    <cellStyle name="Millares 7 4 2" xfId="1204"/>
    <cellStyle name="Millares 7 4 2 2" xfId="3502"/>
    <cellStyle name="Millares 7 4 2 3" xfId="3501"/>
    <cellStyle name="Millares 7 4 3" xfId="3503"/>
    <cellStyle name="Millares 7 4 4" xfId="3504"/>
    <cellStyle name="Millares 7 4 5" xfId="3500"/>
    <cellStyle name="Millares 7 5" xfId="3505"/>
    <cellStyle name="Millares 70" xfId="1205"/>
    <cellStyle name="Millares 70 2" xfId="3506"/>
    <cellStyle name="Millares 71" xfId="1206"/>
    <cellStyle name="Millares 71 2" xfId="3507"/>
    <cellStyle name="Millares 72" xfId="1207"/>
    <cellStyle name="Millares 72 2" xfId="3508"/>
    <cellStyle name="Millares 73" xfId="1208"/>
    <cellStyle name="Millares 73 2" xfId="3509"/>
    <cellStyle name="Millares 74" xfId="1209"/>
    <cellStyle name="Millares 74 2" xfId="3510"/>
    <cellStyle name="Millares 75" xfId="1210"/>
    <cellStyle name="Millares 75 2" xfId="3511"/>
    <cellStyle name="Millares 76" xfId="1211"/>
    <cellStyle name="Millares 76 2" xfId="3512"/>
    <cellStyle name="Millares 77" xfId="1212"/>
    <cellStyle name="Millares 77 2" xfId="3513"/>
    <cellStyle name="Millares 78" xfId="1213"/>
    <cellStyle name="Millares 78 2" xfId="3514"/>
    <cellStyle name="Millares 79" xfId="1214"/>
    <cellStyle name="Millares 79 2" xfId="3515"/>
    <cellStyle name="Millares 8" xfId="1215"/>
    <cellStyle name="Millares 8 2" xfId="3516"/>
    <cellStyle name="Millares 8 2 2" xfId="3517"/>
    <cellStyle name="Millares 8 2 3" xfId="3518"/>
    <cellStyle name="Millares 8 3" xfId="3519"/>
    <cellStyle name="Millares 80" xfId="1216"/>
    <cellStyle name="Millares 80 2" xfId="3520"/>
    <cellStyle name="Millares 81" xfId="1217"/>
    <cellStyle name="Millares 81 2" xfId="3521"/>
    <cellStyle name="Millares 82" xfId="1218"/>
    <cellStyle name="Millares 82 2" xfId="3522"/>
    <cellStyle name="Millares 83" xfId="1219"/>
    <cellStyle name="Millares 83 2" xfId="3523"/>
    <cellStyle name="Millares 84" xfId="1220"/>
    <cellStyle name="Millares 84 2" xfId="3524"/>
    <cellStyle name="Millares 85" xfId="1221"/>
    <cellStyle name="Millares 85 2" xfId="3525"/>
    <cellStyle name="Millares 86" xfId="1222"/>
    <cellStyle name="Millares 86 2" xfId="3526"/>
    <cellStyle name="Millares 87" xfId="1223"/>
    <cellStyle name="Millares 87 2" xfId="3527"/>
    <cellStyle name="Millares 88" xfId="1224"/>
    <cellStyle name="Millares 88 2" xfId="3528"/>
    <cellStyle name="Millares 89" xfId="1225"/>
    <cellStyle name="Millares 89 2" xfId="3529"/>
    <cellStyle name="Millares 9" xfId="1226"/>
    <cellStyle name="Millares 9 2" xfId="3530"/>
    <cellStyle name="Millares 9 3" xfId="3531"/>
    <cellStyle name="Millares 9 4" xfId="3532"/>
    <cellStyle name="Millares 90" xfId="1227"/>
    <cellStyle name="Millares 90 2" xfId="3533"/>
    <cellStyle name="Millares 91" xfId="1228"/>
    <cellStyle name="Millares 91 2" xfId="3534"/>
    <cellStyle name="Millares 92" xfId="1229"/>
    <cellStyle name="Millares 92 2" xfId="3535"/>
    <cellStyle name="Millares 93" xfId="1230"/>
    <cellStyle name="Millares 93 2" xfId="3536"/>
    <cellStyle name="Millares 94" xfId="1231"/>
    <cellStyle name="Millares 94 2" xfId="1232"/>
    <cellStyle name="Millares 95" xfId="1233"/>
    <cellStyle name="Millares 95 2" xfId="1234"/>
    <cellStyle name="Millares 96" xfId="1235"/>
    <cellStyle name="Millares 96 2" xfId="1236"/>
    <cellStyle name="Millares 97" xfId="1237"/>
    <cellStyle name="Millares 97 2" xfId="1238"/>
    <cellStyle name="Millares 98" xfId="1239"/>
    <cellStyle name="Millares 98 2" xfId="3537"/>
    <cellStyle name="Millares 99" xfId="1240"/>
    <cellStyle name="Millares 99 2" xfId="3538"/>
    <cellStyle name="Milliers [0]_Locas" xfId="3539"/>
    <cellStyle name="Milliers_Locas" xfId="3540"/>
    <cellStyle name="Modelo Lucas" xfId="3541"/>
    <cellStyle name="Moeda [0]_Base Budget -1999" xfId="3542"/>
    <cellStyle name="Moeda_Base Budget -1999" xfId="3543"/>
    <cellStyle name="Moneda 2" xfId="1241"/>
    <cellStyle name="Moneda 2 2" xfId="1242"/>
    <cellStyle name="Moneda 2 3" xfId="1243"/>
    <cellStyle name="Moneda 2 4" xfId="1244"/>
    <cellStyle name="Moneda 2 5" xfId="3544"/>
    <cellStyle name="Moneda 3" xfId="1245"/>
    <cellStyle name="Moneda 3 2" xfId="1246"/>
    <cellStyle name="Moneda 3 2 2" xfId="1247"/>
    <cellStyle name="Moneda 3 3" xfId="1248"/>
    <cellStyle name="Moneda 3 3 2" xfId="1249"/>
    <cellStyle name="Moneda 3 3 3" xfId="1250"/>
    <cellStyle name="Moneda 3 4" xfId="1251"/>
    <cellStyle name="Moneda 3 5" xfId="1252"/>
    <cellStyle name="Moneda 4" xfId="3545"/>
    <cellStyle name="Moneda0" xfId="3546"/>
    <cellStyle name="Monétaire [0]_Locas" xfId="3547"/>
    <cellStyle name="Monétaire_Locas" xfId="3548"/>
    <cellStyle name="Monetario" xfId="3549"/>
    <cellStyle name="Monetario0" xfId="3550"/>
    <cellStyle name="MS_Hebrew" xfId="3551"/>
    <cellStyle name="Naira" xfId="3552"/>
    <cellStyle name="Neutra" xfId="3553"/>
    <cellStyle name="Neutra 2" xfId="3554"/>
    <cellStyle name="Neutra 3" xfId="3555"/>
    <cellStyle name="Neutral" xfId="1755" builtinId="28" customBuiltin="1"/>
    <cellStyle name="Neutral 2" xfId="1253"/>
    <cellStyle name="Neutral 2 2" xfId="3556"/>
    <cellStyle name="Neutral 2 3" xfId="3557"/>
    <cellStyle name="Neutral 3" xfId="1254"/>
    <cellStyle name="Neutral 4" xfId="1255"/>
    <cellStyle name="Neutral 5" xfId="1256"/>
    <cellStyle name="no dec" xfId="3558"/>
    <cellStyle name="No-definido" xfId="3559"/>
    <cellStyle name="No-definido 2" xfId="3560"/>
    <cellStyle name="No-definido 3" xfId="3561"/>
    <cellStyle name="Normal" xfId="0" builtinId="0"/>
    <cellStyle name="Normal - Style1" xfId="3562"/>
    <cellStyle name="Normal - Style1 2" xfId="3563"/>
    <cellStyle name="Normal - Style1 2 2" xfId="3564"/>
    <cellStyle name="Normal - Style1 2 3" xfId="3565"/>
    <cellStyle name="Normal - Style1 3" xfId="3566"/>
    <cellStyle name="Normal - Style1 4" xfId="3567"/>
    <cellStyle name="Normal - Style2" xfId="3568"/>
    <cellStyle name="Normal - Style2 2" xfId="3569"/>
    <cellStyle name="Normal - Style2 3" xfId="3570"/>
    <cellStyle name="Normal 10" xfId="22"/>
    <cellStyle name="Normal 10 2" xfId="1257"/>
    <cellStyle name="Normal 10 2 2" xfId="1258"/>
    <cellStyle name="Normal 10 2 2 2" xfId="3571"/>
    <cellStyle name="Normal 10 2 2 3" xfId="3572"/>
    <cellStyle name="Normal 10 2 3" xfId="3573"/>
    <cellStyle name="Normal 10 2 4" xfId="3574"/>
    <cellStyle name="Normal 10 2 5" xfId="3575"/>
    <cellStyle name="Normal 10 3" xfId="1259"/>
    <cellStyle name="Normal 10 3 2" xfId="3576"/>
    <cellStyle name="Normal 10 3 3" xfId="3577"/>
    <cellStyle name="Normal 10 4" xfId="1260"/>
    <cellStyle name="Normal 10 4 2" xfId="3578"/>
    <cellStyle name="Normal 10 5" xfId="3579"/>
    <cellStyle name="Normal 11" xfId="23"/>
    <cellStyle name="Normal 11 2" xfId="1261"/>
    <cellStyle name="Normal 11 2 2" xfId="3580"/>
    <cellStyle name="Normal 11 3" xfId="3581"/>
    <cellStyle name="Normal 12" xfId="1262"/>
    <cellStyle name="Normal 12 2" xfId="1263"/>
    <cellStyle name="Normal 12 2 2" xfId="1264"/>
    <cellStyle name="Normal 12 2 2 2" xfId="1265"/>
    <cellStyle name="Normal 12 2 2 3" xfId="3582"/>
    <cellStyle name="Normal 12 2 3" xfId="3583"/>
    <cellStyle name="Normal 12 3" xfId="1266"/>
    <cellStyle name="Normal 12 3 2" xfId="3584"/>
    <cellStyle name="Normal 12 3 2 2" xfId="3585"/>
    <cellStyle name="Normal 12 3 2 3" xfId="3586"/>
    <cellStyle name="Normal 12 3 3" xfId="3587"/>
    <cellStyle name="Normal 12 3 4" xfId="3588"/>
    <cellStyle name="Normal 12 3 5" xfId="3589"/>
    <cellStyle name="Normal 12 4" xfId="1267"/>
    <cellStyle name="Normal 12 4 2" xfId="3590"/>
    <cellStyle name="Normal 12 5" xfId="1794"/>
    <cellStyle name="Normal 12 5 2" xfId="3591"/>
    <cellStyle name="Normal 12 6" xfId="1796"/>
    <cellStyle name="Normal 13" xfId="1268"/>
    <cellStyle name="Normal 13 2" xfId="1269"/>
    <cellStyle name="Normal 13 2 2" xfId="1270"/>
    <cellStyle name="Normal 13 2 2 2" xfId="3592"/>
    <cellStyle name="Normal 13 2 3" xfId="1271"/>
    <cellStyle name="Normal 13 2 3 2" xfId="1272"/>
    <cellStyle name="Normal 13 2 4" xfId="3593"/>
    <cellStyle name="Normal 13 3" xfId="1273"/>
    <cellStyle name="Normal 13 3 2" xfId="3594"/>
    <cellStyle name="Normal 13 3 3" xfId="3595"/>
    <cellStyle name="Normal 13 3 4" xfId="3596"/>
    <cellStyle name="Normal 13 4" xfId="1274"/>
    <cellStyle name="Normal 13 4 2" xfId="3597"/>
    <cellStyle name="Normal 13 4 3" xfId="3598"/>
    <cellStyle name="Normal 13 4 4" xfId="3599"/>
    <cellStyle name="Normal 13 5" xfId="1275"/>
    <cellStyle name="Normal 13 5 2" xfId="3600"/>
    <cellStyle name="Normal 13 6" xfId="1801"/>
    <cellStyle name="Normal 13 6 2" xfId="3601"/>
    <cellStyle name="Normal 14" xfId="1276"/>
    <cellStyle name="Normal 14 2" xfId="1277"/>
    <cellStyle name="Normal 14 2 2" xfId="3602"/>
    <cellStyle name="Normal 14 3" xfId="1278"/>
    <cellStyle name="Normal 14 4" xfId="1803"/>
    <cellStyle name="Normal 14 4 2" xfId="3603"/>
    <cellStyle name="Normal 15" xfId="1279"/>
    <cellStyle name="Normal 15 2" xfId="1280"/>
    <cellStyle name="Normal 15 2 2" xfId="1281"/>
    <cellStyle name="Normal 15 2 2 2" xfId="3604"/>
    <cellStyle name="Normal 15 2 3" xfId="1282"/>
    <cellStyle name="Normal 15 2 3 2" xfId="1283"/>
    <cellStyle name="Normal 15 2 4" xfId="3605"/>
    <cellStyle name="Normal 15 3" xfId="1284"/>
    <cellStyle name="Normal 15 3 2" xfId="3606"/>
    <cellStyle name="Normal 15 4" xfId="3607"/>
    <cellStyle name="Normal 16" xfId="1285"/>
    <cellStyle name="Normal 16 2" xfId="1286"/>
    <cellStyle name="Normal 16 2 2" xfId="1287"/>
    <cellStyle name="Normal 16 2 2 2" xfId="3608"/>
    <cellStyle name="Normal 16 2 3" xfId="3609"/>
    <cellStyle name="Normal 16 3" xfId="1288"/>
    <cellStyle name="Normal 16 3 2" xfId="3610"/>
    <cellStyle name="Normal 16 4" xfId="3611"/>
    <cellStyle name="Normal 17" xfId="1289"/>
    <cellStyle name="Normal 17 2" xfId="1290"/>
    <cellStyle name="Normal 17 2 2" xfId="3612"/>
    <cellStyle name="Normal 17 2 3" xfId="3613"/>
    <cellStyle name="Normal 17 3" xfId="3614"/>
    <cellStyle name="Normal 17 4" xfId="3615"/>
    <cellStyle name="Normal 18" xfId="1291"/>
    <cellStyle name="Normal 18 2" xfId="1292"/>
    <cellStyle name="Normal 18 2 2" xfId="3616"/>
    <cellStyle name="Normal 18 3" xfId="3617"/>
    <cellStyle name="Normal 19" xfId="1293"/>
    <cellStyle name="Normal 19 2" xfId="1294"/>
    <cellStyle name="Normal 19 2 2" xfId="3618"/>
    <cellStyle name="Normal 19 2 3" xfId="3619"/>
    <cellStyle name="Normal 19 3" xfId="3620"/>
    <cellStyle name="Normal 19 3 2" xfId="3621"/>
    <cellStyle name="Normal 19 3 3" xfId="3622"/>
    <cellStyle name="Normal 19 4" xfId="3623"/>
    <cellStyle name="Normal 19 5" xfId="3624"/>
    <cellStyle name="Normal 2" xfId="4"/>
    <cellStyle name="Normal 2 10" xfId="1295"/>
    <cellStyle name="Normal 2 10 2" xfId="1296"/>
    <cellStyle name="Normal 2 10 2 2" xfId="3625"/>
    <cellStyle name="Normal 2 10 3" xfId="3626"/>
    <cellStyle name="Normal 2 11" xfId="1297"/>
    <cellStyle name="Normal 2 11 2" xfId="1298"/>
    <cellStyle name="Normal 2 11 2 2" xfId="1299"/>
    <cellStyle name="Normal 2 11 2 2 2" xfId="3627"/>
    <cellStyle name="Normal 2 11 2 3" xfId="3628"/>
    <cellStyle name="Normal 2 11 2 4" xfId="3629"/>
    <cellStyle name="Normal 2 11 3" xfId="1300"/>
    <cellStyle name="Normal 2 11 3 2" xfId="3630"/>
    <cellStyle name="Normal 2 11 4" xfId="3631"/>
    <cellStyle name="Normal 2 12" xfId="1301"/>
    <cellStyle name="Normal 2 12 2" xfId="1302"/>
    <cellStyle name="Normal 2 12 2 2" xfId="3632"/>
    <cellStyle name="Normal 2 12 3" xfId="1303"/>
    <cellStyle name="Normal 2 12 4" xfId="3633"/>
    <cellStyle name="Normal 2 13" xfId="1304"/>
    <cellStyle name="Normal 2 13 2" xfId="3634"/>
    <cellStyle name="Normal 2 13 3" xfId="3635"/>
    <cellStyle name="Normal 2 14" xfId="1305"/>
    <cellStyle name="Normal 2 14 2" xfId="1306"/>
    <cellStyle name="Normal 2 14 2 2" xfId="3636"/>
    <cellStyle name="Normal 2 14 3" xfId="3637"/>
    <cellStyle name="Normal 2 15" xfId="1307"/>
    <cellStyle name="Normal 2 15 2" xfId="3638"/>
    <cellStyle name="Normal 2 16" xfId="1308"/>
    <cellStyle name="Normal 2 17" xfId="1309"/>
    <cellStyle name="Normal 2 18" xfId="1310"/>
    <cellStyle name="Normal 2 18 2" xfId="3639"/>
    <cellStyle name="Normal 2 18 3" xfId="3640"/>
    <cellStyle name="Normal 2 19" xfId="1311"/>
    <cellStyle name="Normal 2 19 2" xfId="3641"/>
    <cellStyle name="Normal 2 2" xfId="24"/>
    <cellStyle name="Normal 2 2 10" xfId="1804"/>
    <cellStyle name="Normal 2 2 10 2" xfId="3642"/>
    <cellStyle name="Normal 2 2 2" xfId="25"/>
    <cellStyle name="Normal 2 2 2 2" xfId="1312"/>
    <cellStyle name="Normal 2 2 2 2 2" xfId="1313"/>
    <cellStyle name="Normal 2 2 2 2 2 2" xfId="1314"/>
    <cellStyle name="Normal 2 2 2 2 2 2 2" xfId="3643"/>
    <cellStyle name="Normal 2 2 2 2 2 3" xfId="3644"/>
    <cellStyle name="Normal 2 2 2 2 3" xfId="1315"/>
    <cellStyle name="Normal 2 2 2 2 3 2" xfId="3645"/>
    <cellStyle name="Normal 2 2 2 2 4" xfId="3646"/>
    <cellStyle name="Normal 2 2 2 2 5" xfId="3647"/>
    <cellStyle name="Normal 2 2 2 3" xfId="1316"/>
    <cellStyle name="Normal 2 2 2 3 2" xfId="1317"/>
    <cellStyle name="Normal 2 2 2 3 2 2" xfId="1318"/>
    <cellStyle name="Normal 2 2 2 3 2 2 2" xfId="3648"/>
    <cellStyle name="Normal 2 2 2 3 2 3" xfId="3649"/>
    <cellStyle name="Normal 2 2 2 3 3" xfId="1319"/>
    <cellStyle name="Normal 2 2 2 3 3 2" xfId="3650"/>
    <cellStyle name="Normal 2 2 2 3 4" xfId="3651"/>
    <cellStyle name="Normal 2 2 2 4" xfId="1320"/>
    <cellStyle name="Normal 2 2 2 4 2" xfId="1321"/>
    <cellStyle name="Normal 2 2 2 4 2 2" xfId="3652"/>
    <cellStyle name="Normal 2 2 2 4 3" xfId="3653"/>
    <cellStyle name="Normal 2 2 2 5" xfId="1322"/>
    <cellStyle name="Normal 2 2 2 5 2" xfId="1323"/>
    <cellStyle name="Normal 2 2 2 5 2 2" xfId="3654"/>
    <cellStyle name="Normal 2 2 2 5 3" xfId="3655"/>
    <cellStyle name="Normal 2 2 2 6" xfId="1324"/>
    <cellStyle name="Normal 2 2 2 6 2" xfId="1325"/>
    <cellStyle name="Normal 2 2 2 6 2 2" xfId="3656"/>
    <cellStyle name="Normal 2 2 2 6 3" xfId="3657"/>
    <cellStyle name="Normal 2 2 2 7" xfId="1326"/>
    <cellStyle name="Normal 2 2 2 7 2" xfId="3658"/>
    <cellStyle name="Normal 2 2 2 7 3" xfId="3659"/>
    <cellStyle name="Normal 2 2 2 8" xfId="1327"/>
    <cellStyle name="Normal 2 2 2 8 2" xfId="3660"/>
    <cellStyle name="Normal 2 2 2 9" xfId="3661"/>
    <cellStyle name="Normal 2 2 3" xfId="1328"/>
    <cellStyle name="Normal 2 2 3 2" xfId="1329"/>
    <cellStyle name="Normal 2 2 3 2 2" xfId="1330"/>
    <cellStyle name="Normal 2 2 3 2 2 2" xfId="3662"/>
    <cellStyle name="Normal 2 2 3 2 3" xfId="3663"/>
    <cellStyle name="Normal 2 2 3 3" xfId="1331"/>
    <cellStyle name="Normal 2 2 3 3 2" xfId="3664"/>
    <cellStyle name="Normal 2 2 3 4" xfId="3665"/>
    <cellStyle name="Normal 2 2 3 5" xfId="3666"/>
    <cellStyle name="Normal 2 2 4" xfId="1332"/>
    <cellStyle name="Normal 2 2 4 2" xfId="1333"/>
    <cellStyle name="Normal 2 2 4 2 2" xfId="1334"/>
    <cellStyle name="Normal 2 2 4 2 2 2" xfId="3667"/>
    <cellStyle name="Normal 2 2 4 2 3" xfId="3668"/>
    <cellStyle name="Normal 2 2 4 3" xfId="1335"/>
    <cellStyle name="Normal 2 2 4 3 2" xfId="3669"/>
    <cellStyle name="Normal 2 2 4 4" xfId="3670"/>
    <cellStyle name="Normal 2 2 5" xfId="1336"/>
    <cellStyle name="Normal 2 2 5 2" xfId="1337"/>
    <cellStyle name="Normal 2 2 5 2 2" xfId="3671"/>
    <cellStyle name="Normal 2 2 5 3" xfId="3672"/>
    <cellStyle name="Normal 2 2 6" xfId="1338"/>
    <cellStyle name="Normal 2 2 6 2" xfId="1339"/>
    <cellStyle name="Normal 2 2 6 2 2" xfId="3673"/>
    <cellStyle name="Normal 2 2 6 3" xfId="3674"/>
    <cellStyle name="Normal 2 2 7" xfId="1340"/>
    <cellStyle name="Normal 2 2 7 2" xfId="3675"/>
    <cellStyle name="Normal 2 2 7 3" xfId="3676"/>
    <cellStyle name="Normal 2 2 8" xfId="1341"/>
    <cellStyle name="Normal 2 2 8 2" xfId="1342"/>
    <cellStyle name="Normal 2 2 8 2 2" xfId="3677"/>
    <cellStyle name="Normal 2 2 8 3" xfId="3678"/>
    <cellStyle name="Normal 2 2 9" xfId="1343"/>
    <cellStyle name="Normal 2 2 9 2" xfId="3679"/>
    <cellStyle name="Normal 2 3" xfId="1344"/>
    <cellStyle name="Normal 2 3 10" xfId="1802"/>
    <cellStyle name="Normal 2 3 10 2" xfId="3680"/>
    <cellStyle name="Normal 2 3 2" xfId="1345"/>
    <cellStyle name="Normal 2 3 2 2" xfId="1346"/>
    <cellStyle name="Normal 2 3 2 2 2" xfId="1347"/>
    <cellStyle name="Normal 2 3 2 2 2 2" xfId="3681"/>
    <cellStyle name="Normal 2 3 2 2 3" xfId="3682"/>
    <cellStyle name="Normal 2 3 2 3" xfId="1348"/>
    <cellStyle name="Normal 2 3 2 3 2" xfId="3683"/>
    <cellStyle name="Normal 2 3 2 4" xfId="3684"/>
    <cellStyle name="Normal 2 3 3" xfId="1349"/>
    <cellStyle name="Normal 2 3 3 2" xfId="1350"/>
    <cellStyle name="Normal 2 3 3 2 2" xfId="1351"/>
    <cellStyle name="Normal 2 3 3 2 2 2" xfId="3685"/>
    <cellStyle name="Normal 2 3 3 2 3" xfId="3686"/>
    <cellStyle name="Normal 2 3 3 3" xfId="1352"/>
    <cellStyle name="Normal 2 3 3 3 2" xfId="3687"/>
    <cellStyle name="Normal 2 3 3 4" xfId="3688"/>
    <cellStyle name="Normal 2 3 4" xfId="1353"/>
    <cellStyle name="Normal 2 3 4 2" xfId="1354"/>
    <cellStyle name="Normal 2 3 4 2 2" xfId="3689"/>
    <cellStyle name="Normal 2 3 4 3" xfId="3690"/>
    <cellStyle name="Normal 2 3 5" xfId="1355"/>
    <cellStyle name="Normal 2 3 5 2" xfId="1356"/>
    <cellStyle name="Normal 2 3 5 2 2" xfId="3691"/>
    <cellStyle name="Normal 2 3 5 3" xfId="3692"/>
    <cellStyle name="Normal 2 3 6" xfId="1357"/>
    <cellStyle name="Normal 2 3 6 2" xfId="3693"/>
    <cellStyle name="Normal 2 3 6 3" xfId="3694"/>
    <cellStyle name="Normal 2 3 7" xfId="1358"/>
    <cellStyle name="Normal 2 3 7 2" xfId="1359"/>
    <cellStyle name="Normal 2 3 7 2 2" xfId="3695"/>
    <cellStyle name="Normal 2 3 7 3" xfId="3696"/>
    <cellStyle name="Normal 2 3 8" xfId="1360"/>
    <cellStyle name="Normal 2 3 8 2" xfId="3697"/>
    <cellStyle name="Normal 2 3 8 3" xfId="3698"/>
    <cellStyle name="Normal 2 3 8 4" xfId="3699"/>
    <cellStyle name="Normal 2 3 9" xfId="1361"/>
    <cellStyle name="Normal 2 3 9 2" xfId="3700"/>
    <cellStyle name="Normal 2 4" xfId="1362"/>
    <cellStyle name="Normal 2 4 2" xfId="1363"/>
    <cellStyle name="Normal 2 4 2 2" xfId="1364"/>
    <cellStyle name="Normal 2 4 2 2 2" xfId="3701"/>
    <cellStyle name="Normal 2 4 2 3" xfId="3702"/>
    <cellStyle name="Normal 2 4 3" xfId="1365"/>
    <cellStyle name="Normal 2 4 3 2" xfId="1366"/>
    <cellStyle name="Normal 2 4 3 2 2" xfId="3703"/>
    <cellStyle name="Normal 2 4 3 3" xfId="3704"/>
    <cellStyle name="Normal 2 4 4" xfId="1367"/>
    <cellStyle name="Normal 2 4 4 2" xfId="3705"/>
    <cellStyle name="Normal 2 4 4 3" xfId="3706"/>
    <cellStyle name="Normal 2 4 5" xfId="1368"/>
    <cellStyle name="Normal 2 4 5 2" xfId="1369"/>
    <cellStyle name="Normal 2 4 5 2 2" xfId="3707"/>
    <cellStyle name="Normal 2 4 5 3" xfId="3708"/>
    <cellStyle name="Normal 2 4 6" xfId="1370"/>
    <cellStyle name="Normal 2 4 6 2" xfId="3709"/>
    <cellStyle name="Normal 2 4 7" xfId="1371"/>
    <cellStyle name="Normal 2 4 8" xfId="3710"/>
    <cellStyle name="Normal 2 5" xfId="1372"/>
    <cellStyle name="Normal 2 5 2" xfId="1373"/>
    <cellStyle name="Normal 2 5 2 2" xfId="1374"/>
    <cellStyle name="Normal 2 5 2 2 2" xfId="3711"/>
    <cellStyle name="Normal 2 5 2 3" xfId="3712"/>
    <cellStyle name="Normal 2 5 3" xfId="1375"/>
    <cellStyle name="Normal 2 5 3 2" xfId="3713"/>
    <cellStyle name="Normal 2 5 3 3" xfId="3714"/>
    <cellStyle name="Normal 2 5 4" xfId="1376"/>
    <cellStyle name="Normal 2 5 4 2" xfId="3715"/>
    <cellStyle name="Normal 2 5 5" xfId="3716"/>
    <cellStyle name="Normal 2 6" xfId="1377"/>
    <cellStyle name="Normal 2 6 2" xfId="1378"/>
    <cellStyle name="Normal 2 6 2 2" xfId="1379"/>
    <cellStyle name="Normal 2 6 2 2 2" xfId="3717"/>
    <cellStyle name="Normal 2 6 2 3" xfId="3718"/>
    <cellStyle name="Normal 2 6 3" xfId="1380"/>
    <cellStyle name="Normal 2 6 3 2" xfId="3719"/>
    <cellStyle name="Normal 2 6 3 3" xfId="3720"/>
    <cellStyle name="Normal 2 6 4" xfId="1381"/>
    <cellStyle name="Normal 2 6 4 2" xfId="3721"/>
    <cellStyle name="Normal 2 6 5" xfId="3722"/>
    <cellStyle name="Normal 2 7" xfId="1382"/>
    <cellStyle name="Normal 2 7 2" xfId="1383"/>
    <cellStyle name="Normal 2 7 2 2" xfId="3723"/>
    <cellStyle name="Normal 2 7 2 3" xfId="3724"/>
    <cellStyle name="Normal 2 7 3" xfId="1384"/>
    <cellStyle name="Normal 2 7 3 2" xfId="1385"/>
    <cellStyle name="Normal 2 7 3 3" xfId="3725"/>
    <cellStyle name="Normal 2 7 4" xfId="1386"/>
    <cellStyle name="Normal 2 7 5" xfId="1387"/>
    <cellStyle name="Normal 2 7 6" xfId="3726"/>
    <cellStyle name="Normal 2 8" xfId="1388"/>
    <cellStyle name="Normal 2 8 2" xfId="1389"/>
    <cellStyle name="Normal 2 8 2 2" xfId="3727"/>
    <cellStyle name="Normal 2 8 3" xfId="3728"/>
    <cellStyle name="Normal 2 9" xfId="1390"/>
    <cellStyle name="Normal 2 9 2" xfId="1391"/>
    <cellStyle name="Normal 2 9 2 2" xfId="3729"/>
    <cellStyle name="Normal 2 9 3" xfId="3730"/>
    <cellStyle name="Normal 2_Cargill_IUE 2008(EM)(RT)" xfId="3731"/>
    <cellStyle name="Normal 20" xfId="1392"/>
    <cellStyle name="Normal 20 2" xfId="3732"/>
    <cellStyle name="Normal 20 3" xfId="3733"/>
    <cellStyle name="Normal 20 4" xfId="3734"/>
    <cellStyle name="Normal 21" xfId="1393"/>
    <cellStyle name="Normal 21 2" xfId="3735"/>
    <cellStyle name="Normal 21 3" xfId="3736"/>
    <cellStyle name="Normal 21 4" xfId="3737"/>
    <cellStyle name="Normal 22" xfId="1394"/>
    <cellStyle name="Normal 22 2" xfId="3738"/>
    <cellStyle name="Normal 22 3" xfId="3739"/>
    <cellStyle name="Normal 23" xfId="1395"/>
    <cellStyle name="Normal 23 2" xfId="3740"/>
    <cellStyle name="Normal 23 3" xfId="3741"/>
    <cellStyle name="Normal 23 4" xfId="3742"/>
    <cellStyle name="Normal 24" xfId="1396"/>
    <cellStyle name="Normal 24 2" xfId="3743"/>
    <cellStyle name="Normal 24 2 2" xfId="3744"/>
    <cellStyle name="Normal 24 2 3" xfId="3745"/>
    <cellStyle name="Normal 24 3" xfId="3746"/>
    <cellStyle name="Normal 24 4" xfId="3747"/>
    <cellStyle name="Normal 24 5" xfId="3748"/>
    <cellStyle name="Normal 25" xfId="1397"/>
    <cellStyle name="Normal 25 2" xfId="3749"/>
    <cellStyle name="Normal 25 2 2" xfId="3750"/>
    <cellStyle name="Normal 25 2 3" xfId="3751"/>
    <cellStyle name="Normal 25 3" xfId="3752"/>
    <cellStyle name="Normal 25 4" xfId="3753"/>
    <cellStyle name="Normal 26" xfId="1398"/>
    <cellStyle name="Normal 26 2" xfId="3754"/>
    <cellStyle name="Normal 26 3" xfId="3755"/>
    <cellStyle name="Normal 26 4" xfId="3756"/>
    <cellStyle name="Normal 27" xfId="3757"/>
    <cellStyle name="Normal 27 2" xfId="3758"/>
    <cellStyle name="Normal 27 3" xfId="3759"/>
    <cellStyle name="Normal 28" xfId="3760"/>
    <cellStyle name="Normal 28 2" xfId="3761"/>
    <cellStyle name="Normal 28 3" xfId="3762"/>
    <cellStyle name="Normal 29" xfId="3763"/>
    <cellStyle name="Normal 29 2" xfId="3764"/>
    <cellStyle name="Normal 29 3" xfId="3765"/>
    <cellStyle name="Normal 3" xfId="5"/>
    <cellStyle name="Normal 3 10" xfId="1399"/>
    <cellStyle name="Normal 3 10 2" xfId="1400"/>
    <cellStyle name="Normal 3 10 2 2" xfId="3766"/>
    <cellStyle name="Normal 3 10 3" xfId="3767"/>
    <cellStyle name="Normal 3 11" xfId="1401"/>
    <cellStyle name="Normal 3 11 2" xfId="3768"/>
    <cellStyle name="Normal 3 11 3" xfId="3769"/>
    <cellStyle name="Normal 3 12" xfId="1402"/>
    <cellStyle name="Normal 3 12 2" xfId="3770"/>
    <cellStyle name="Normal 3 12 3" xfId="3771"/>
    <cellStyle name="Normal 3 13" xfId="1403"/>
    <cellStyle name="Normal 3 13 2" xfId="1404"/>
    <cellStyle name="Normal 3 13 2 2" xfId="3772"/>
    <cellStyle name="Normal 3 13 3" xfId="3773"/>
    <cellStyle name="Normal 3 14" xfId="1405"/>
    <cellStyle name="Normal 3 14 2" xfId="1406"/>
    <cellStyle name="Normal 3 14 2 2" xfId="3774"/>
    <cellStyle name="Normal 3 14 3" xfId="3775"/>
    <cellStyle name="Normal 3 15" xfId="1407"/>
    <cellStyle name="Normal 3 15 2" xfId="1408"/>
    <cellStyle name="Normal 3 15 2 2" xfId="3776"/>
    <cellStyle name="Normal 3 15 3" xfId="3777"/>
    <cellStyle name="Normal 3 16" xfId="1409"/>
    <cellStyle name="Normal 3 16 2" xfId="3778"/>
    <cellStyle name="Normal 3 16 3" xfId="3779"/>
    <cellStyle name="Normal 3 17" xfId="1410"/>
    <cellStyle name="Normal 3 17 2" xfId="1411"/>
    <cellStyle name="Normal 3 17 2 2" xfId="3780"/>
    <cellStyle name="Normal 3 17 3" xfId="3781"/>
    <cellStyle name="Normal 3 17 4" xfId="3782"/>
    <cellStyle name="Normal 3 18" xfId="1412"/>
    <cellStyle name="Normal 3 18 2" xfId="3783"/>
    <cellStyle name="Normal 3 18 3" xfId="3784"/>
    <cellStyle name="Normal 3 19" xfId="1413"/>
    <cellStyle name="Normal 3 19 2" xfId="3786"/>
    <cellStyle name="Normal 3 19 3" xfId="3787"/>
    <cellStyle name="Normal 3 19 4" xfId="3785"/>
    <cellStyle name="Normal 3 2" xfId="26"/>
    <cellStyle name="Normal 3 2 10" xfId="1414"/>
    <cellStyle name="Normal 3 2 10 2" xfId="1415"/>
    <cellStyle name="Normal 3 2 10 2 2" xfId="3788"/>
    <cellStyle name="Normal 3 2 10 3" xfId="3789"/>
    <cellStyle name="Normal 3 2 10 4" xfId="3790"/>
    <cellStyle name="Normal 3 2 11" xfId="1416"/>
    <cellStyle name="Normal 3 2 11 2" xfId="3791"/>
    <cellStyle name="Normal 3 2 11 3" xfId="3792"/>
    <cellStyle name="Normal 3 2 11 4" xfId="3793"/>
    <cellStyle name="Normal 3 2 12" xfId="3794"/>
    <cellStyle name="Normal 3 2 13" xfId="3795"/>
    <cellStyle name="Normal 3 2 2" xfId="1417"/>
    <cellStyle name="Normal 3 2 2 2" xfId="1418"/>
    <cellStyle name="Normal 3 2 2 2 2" xfId="1419"/>
    <cellStyle name="Normal 3 2 2 2 2 2" xfId="1420"/>
    <cellStyle name="Normal 3 2 2 2 2 2 2" xfId="3796"/>
    <cellStyle name="Normal 3 2 2 2 2 3" xfId="3797"/>
    <cellStyle name="Normal 3 2 2 2 3" xfId="1421"/>
    <cellStyle name="Normal 3 2 2 2 3 2" xfId="3798"/>
    <cellStyle name="Normal 3 2 2 2 4" xfId="3799"/>
    <cellStyle name="Normal 3 2 2 3" xfId="1422"/>
    <cellStyle name="Normal 3 2 2 3 2" xfId="1423"/>
    <cellStyle name="Normal 3 2 2 3 2 2" xfId="1424"/>
    <cellStyle name="Normal 3 2 2 3 2 2 2" xfId="3800"/>
    <cellStyle name="Normal 3 2 2 3 2 3" xfId="3801"/>
    <cellStyle name="Normal 3 2 2 3 3" xfId="1425"/>
    <cellStyle name="Normal 3 2 2 3 3 2" xfId="3802"/>
    <cellStyle name="Normal 3 2 2 3 4" xfId="3803"/>
    <cellStyle name="Normal 3 2 2 4" xfId="1426"/>
    <cellStyle name="Normal 3 2 2 4 2" xfId="1427"/>
    <cellStyle name="Normal 3 2 2 4 2 2" xfId="3804"/>
    <cellStyle name="Normal 3 2 2 4 3" xfId="3805"/>
    <cellStyle name="Normal 3 2 2 5" xfId="1428"/>
    <cellStyle name="Normal 3 2 2 5 2" xfId="1429"/>
    <cellStyle name="Normal 3 2 2 5 2 2" xfId="3806"/>
    <cellStyle name="Normal 3 2 2 5 3" xfId="3807"/>
    <cellStyle name="Normal 3 2 2 6" xfId="1430"/>
    <cellStyle name="Normal 3 2 2 6 2" xfId="1431"/>
    <cellStyle name="Normal 3 2 2 6 2 2" xfId="3808"/>
    <cellStyle name="Normal 3 2 2 6 3" xfId="3809"/>
    <cellStyle name="Normal 3 2 2 7" xfId="1432"/>
    <cellStyle name="Normal 3 2 2 7 2" xfId="3810"/>
    <cellStyle name="Normal 3 2 2 8" xfId="3811"/>
    <cellStyle name="Normal 3 2 3" xfId="1433"/>
    <cellStyle name="Normal 3 2 3 2" xfId="1434"/>
    <cellStyle name="Normal 3 2 3 2 2" xfId="1435"/>
    <cellStyle name="Normal 3 2 3 2 2 2" xfId="3812"/>
    <cellStyle name="Normal 3 2 3 2 3" xfId="3813"/>
    <cellStyle name="Normal 3 2 3 3" xfId="1436"/>
    <cellStyle name="Normal 3 2 3 3 2" xfId="3814"/>
    <cellStyle name="Normal 3 2 3 4" xfId="3815"/>
    <cellStyle name="Normal 3 2 4" xfId="1437"/>
    <cellStyle name="Normal 3 2 4 2" xfId="1438"/>
    <cellStyle name="Normal 3 2 4 2 2" xfId="1439"/>
    <cellStyle name="Normal 3 2 4 2 2 2" xfId="3816"/>
    <cellStyle name="Normal 3 2 4 2 3" xfId="3817"/>
    <cellStyle name="Normal 3 2 4 3" xfId="1440"/>
    <cellStyle name="Normal 3 2 4 3 2" xfId="3818"/>
    <cellStyle name="Normal 3 2 4 4" xfId="3819"/>
    <cellStyle name="Normal 3 2 5" xfId="1441"/>
    <cellStyle name="Normal 3 2 5 2" xfId="1442"/>
    <cellStyle name="Normal 3 2 5 2 2" xfId="3820"/>
    <cellStyle name="Normal 3 2 5 3" xfId="3821"/>
    <cellStyle name="Normal 3 2 6" xfId="1443"/>
    <cellStyle name="Normal 3 2 6 2" xfId="1444"/>
    <cellStyle name="Normal 3 2 6 2 2" xfId="3822"/>
    <cellStyle name="Normal 3 2 6 3" xfId="3823"/>
    <cellStyle name="Normal 3 2 7" xfId="1445"/>
    <cellStyle name="Normal 3 2 7 2" xfId="1446"/>
    <cellStyle name="Normal 3 2 7 2 2" xfId="3824"/>
    <cellStyle name="Normal 3 2 7 3" xfId="3825"/>
    <cellStyle name="Normal 3 2 8" xfId="1447"/>
    <cellStyle name="Normal 3 2 8 2" xfId="1448"/>
    <cellStyle name="Normal 3 2 8 2 2" xfId="3826"/>
    <cellStyle name="Normal 3 2 8 3" xfId="3827"/>
    <cellStyle name="Normal 3 2 9" xfId="1449"/>
    <cellStyle name="Normal 3 2 9 2" xfId="3828"/>
    <cellStyle name="Normal 3 2 9 3" xfId="3829"/>
    <cellStyle name="Normal 3 20" xfId="1791"/>
    <cellStyle name="Normal 3 20 2" xfId="3830"/>
    <cellStyle name="Normal 3 21" xfId="1792"/>
    <cellStyle name="Normal 3 21 2" xfId="3831"/>
    <cellStyle name="Normal 3 3" xfId="1450"/>
    <cellStyle name="Normal 3 3 10" xfId="3832"/>
    <cellStyle name="Normal 3 3 2" xfId="1451"/>
    <cellStyle name="Normal 3 3 2 2" xfId="1452"/>
    <cellStyle name="Normal 3 3 2 2 2" xfId="1453"/>
    <cellStyle name="Normal 3 3 2 2 2 2" xfId="3833"/>
    <cellStyle name="Normal 3 3 2 2 3" xfId="3834"/>
    <cellStyle name="Normal 3 3 2 3" xfId="1454"/>
    <cellStyle name="Normal 3 3 2 3 2" xfId="1455"/>
    <cellStyle name="Normal 3 3 2 3 3" xfId="3835"/>
    <cellStyle name="Normal 3 3 2 4" xfId="1456"/>
    <cellStyle name="Normal 3 3 2 5" xfId="3836"/>
    <cellStyle name="Normal 3 3 3" xfId="1457"/>
    <cellStyle name="Normal 3 3 3 2" xfId="1458"/>
    <cellStyle name="Normal 3 3 3 2 2" xfId="1459"/>
    <cellStyle name="Normal 3 3 3 2 2 2" xfId="3837"/>
    <cellStyle name="Normal 3 3 3 2 3" xfId="3838"/>
    <cellStyle name="Normal 3 3 3 3" xfId="1460"/>
    <cellStyle name="Normal 3 3 3 3 2" xfId="3839"/>
    <cellStyle name="Normal 3 3 3 4" xfId="3840"/>
    <cellStyle name="Normal 3 3 4" xfId="1461"/>
    <cellStyle name="Normal 3 3 4 2" xfId="1462"/>
    <cellStyle name="Normal 3 3 4 2 2" xfId="3841"/>
    <cellStyle name="Normal 3 3 4 3" xfId="3842"/>
    <cellStyle name="Normal 3 3 5" xfId="1463"/>
    <cellStyle name="Normal 3 3 5 2" xfId="1464"/>
    <cellStyle name="Normal 3 3 5 2 2" xfId="3843"/>
    <cellStyle name="Normal 3 3 5 3" xfId="3844"/>
    <cellStyle name="Normal 3 3 6" xfId="1465"/>
    <cellStyle name="Normal 3 3 6 2" xfId="1466"/>
    <cellStyle name="Normal 3 3 6 2 2" xfId="3845"/>
    <cellStyle name="Normal 3 3 6 3" xfId="3846"/>
    <cellStyle name="Normal 3 3 7" xfId="1467"/>
    <cellStyle name="Normal 3 3 7 2" xfId="3847"/>
    <cellStyle name="Normal 3 3 7 3" xfId="3848"/>
    <cellStyle name="Normal 3 3 7 4" xfId="3849"/>
    <cellStyle name="Normal 3 3 8" xfId="3850"/>
    <cellStyle name="Normal 3 3 9" xfId="3851"/>
    <cellStyle name="Normal 3 4" xfId="1468"/>
    <cellStyle name="Normal 3 4 2" xfId="1469"/>
    <cellStyle name="Normal 3 4 2 2" xfId="1470"/>
    <cellStyle name="Normal 3 4 2 2 2" xfId="3852"/>
    <cellStyle name="Normal 3 4 2 3" xfId="3853"/>
    <cellStyle name="Normal 3 4 3" xfId="1471"/>
    <cellStyle name="Normal 3 4 3 2" xfId="1472"/>
    <cellStyle name="Normal 3 4 3 2 2" xfId="3854"/>
    <cellStyle name="Normal 3 4 3 3" xfId="3855"/>
    <cellStyle name="Normal 3 4 4" xfId="1473"/>
    <cellStyle name="Normal 3 4 4 2" xfId="1474"/>
    <cellStyle name="Normal 3 4 4 2 2" xfId="3856"/>
    <cellStyle name="Normal 3 4 4 3" xfId="3857"/>
    <cellStyle name="Normal 3 4 5" xfId="1475"/>
    <cellStyle name="Normal 3 4 5 2" xfId="3858"/>
    <cellStyle name="Normal 3 4 5 3" xfId="3859"/>
    <cellStyle name="Normal 3 4 5 4" xfId="3860"/>
    <cellStyle name="Normal 3 4 6" xfId="3861"/>
    <cellStyle name="Normal 3 4 7" xfId="3862"/>
    <cellStyle name="Normal 3 5" xfId="1476"/>
    <cellStyle name="Normal 3 5 2" xfId="1477"/>
    <cellStyle name="Normal 3 5 2 2" xfId="1478"/>
    <cellStyle name="Normal 3 5 2 2 2" xfId="3863"/>
    <cellStyle name="Normal 3 5 2 3" xfId="3864"/>
    <cellStyle name="Normal 3 5 3" xfId="1479"/>
    <cellStyle name="Normal 3 5 3 2" xfId="1480"/>
    <cellStyle name="Normal 3 5 3 3" xfId="3865"/>
    <cellStyle name="Normal 3 5 4" xfId="1481"/>
    <cellStyle name="Normal 3 5 5" xfId="3866"/>
    <cellStyle name="Normal 3 6" xfId="1482"/>
    <cellStyle name="Normal 3 6 2" xfId="1483"/>
    <cellStyle name="Normal 3 6 2 2" xfId="1484"/>
    <cellStyle name="Normal 3 6 2 2 2" xfId="3867"/>
    <cellStyle name="Normal 3 6 2 3" xfId="3868"/>
    <cellStyle name="Normal 3 6 3" xfId="1485"/>
    <cellStyle name="Normal 3 6 3 2" xfId="3869"/>
    <cellStyle name="Normal 3 6 4" xfId="3870"/>
    <cellStyle name="Normal 3 7" xfId="1486"/>
    <cellStyle name="Normal 3 7 2" xfId="1487"/>
    <cellStyle name="Normal 3 7 2 2" xfId="3871"/>
    <cellStyle name="Normal 3 7 3" xfId="3872"/>
    <cellStyle name="Normal 3 8" xfId="1488"/>
    <cellStyle name="Normal 3 8 2" xfId="1489"/>
    <cellStyle name="Normal 3 8 2 2" xfId="3873"/>
    <cellStyle name="Normal 3 8 2 3" xfId="3874"/>
    <cellStyle name="Normal 3 8 3" xfId="3875"/>
    <cellStyle name="Normal 3 8 4" xfId="3876"/>
    <cellStyle name="Normal 3 9" xfId="1490"/>
    <cellStyle name="Normal 3 9 2" xfId="1491"/>
    <cellStyle name="Normal 3 9 2 2" xfId="3877"/>
    <cellStyle name="Normal 3 9 3" xfId="3878"/>
    <cellStyle name="Normal 3_Programa de Mantenimiento Noviembre 2010 - Octubre 2014" xfId="3879"/>
    <cellStyle name="Normal 30" xfId="3880"/>
    <cellStyle name="Normal 30 2" xfId="3881"/>
    <cellStyle name="Normal 30 3" xfId="3882"/>
    <cellStyle name="Normal 31" xfId="3883"/>
    <cellStyle name="Normal 31 2" xfId="3884"/>
    <cellStyle name="Normal 31 3" xfId="3885"/>
    <cellStyle name="Normal 32" xfId="3886"/>
    <cellStyle name="Normal 32 2" xfId="3887"/>
    <cellStyle name="Normal 32 3" xfId="3888"/>
    <cellStyle name="Normal 33" xfId="3889"/>
    <cellStyle name="Normal 33 2" xfId="3890"/>
    <cellStyle name="Normal 33 3" xfId="3891"/>
    <cellStyle name="Normal 34" xfId="3892"/>
    <cellStyle name="Normal 34 2" xfId="3893"/>
    <cellStyle name="Normal 34 3" xfId="3894"/>
    <cellStyle name="Normal 35" xfId="3895"/>
    <cellStyle name="Normal 35 2" xfId="3896"/>
    <cellStyle name="Normal 35 3" xfId="3897"/>
    <cellStyle name="Normal 36" xfId="3898"/>
    <cellStyle name="Normal 36 2" xfId="3899"/>
    <cellStyle name="Normal 36 3" xfId="3900"/>
    <cellStyle name="Normal 37" xfId="3901"/>
    <cellStyle name="Normal 37 2" xfId="3902"/>
    <cellStyle name="Normal 37 3" xfId="3903"/>
    <cellStyle name="Normal 38" xfId="3904"/>
    <cellStyle name="Normal 38 2" xfId="3905"/>
    <cellStyle name="Normal 38 3" xfId="3906"/>
    <cellStyle name="Normal 39" xfId="3907"/>
    <cellStyle name="Normal 39 2" xfId="3908"/>
    <cellStyle name="Normal 39 3" xfId="3909"/>
    <cellStyle name="Normal 4" xfId="27"/>
    <cellStyle name="Normal 4 10" xfId="1789"/>
    <cellStyle name="Normal 4 11" xfId="1790"/>
    <cellStyle name="Normal 4 2" xfId="1492"/>
    <cellStyle name="Normal 4 2 2" xfId="1493"/>
    <cellStyle name="Normal 4 2 3" xfId="1494"/>
    <cellStyle name="Normal 4 2 3 2" xfId="3910"/>
    <cellStyle name="Normal 4 2 3 3" xfId="3911"/>
    <cellStyle name="Normal 4 2 3 4" xfId="3912"/>
    <cellStyle name="Normal 4 2 4" xfId="3913"/>
    <cellStyle name="Normal 4 2 4 2" xfId="3914"/>
    <cellStyle name="Normal 4 2 4 3" xfId="3915"/>
    <cellStyle name="Normal 4 2 5" xfId="3916"/>
    <cellStyle name="Normal 4 2 6" xfId="3917"/>
    <cellStyle name="Normal 4 3" xfId="1495"/>
    <cellStyle name="Normal 4 3 2" xfId="1496"/>
    <cellStyle name="Normal 4 3 2 2" xfId="3918"/>
    <cellStyle name="Normal 4 3 3" xfId="3919"/>
    <cellStyle name="Normal 4 4" xfId="1497"/>
    <cellStyle name="Normal 4 4 2" xfId="1498"/>
    <cellStyle name="Normal 4 4 2 2" xfId="3920"/>
    <cellStyle name="Normal 4 4 3" xfId="1499"/>
    <cellStyle name="Normal 4 4 4" xfId="3921"/>
    <cellStyle name="Normal 4 5" xfId="1500"/>
    <cellStyle name="Normal 4 5 2" xfId="1501"/>
    <cellStyle name="Normal 4 6" xfId="1502"/>
    <cellStyle name="Normal 4 6 2" xfId="1503"/>
    <cellStyle name="Normal 4 6 2 2" xfId="3922"/>
    <cellStyle name="Normal 4 6 3" xfId="3923"/>
    <cellStyle name="Normal 4 6 4" xfId="3924"/>
    <cellStyle name="Normal 4 7" xfId="1504"/>
    <cellStyle name="Normal 4 7 2" xfId="3925"/>
    <cellStyle name="Normal 4 7 3" xfId="3926"/>
    <cellStyle name="Normal 4 7 4" xfId="3927"/>
    <cellStyle name="Normal 4 8" xfId="1505"/>
    <cellStyle name="Normal 4 8 2" xfId="3928"/>
    <cellStyle name="Normal 4 9" xfId="1506"/>
    <cellStyle name="Normal 4 9 2" xfId="3929"/>
    <cellStyle name="Normal 40" xfId="1507"/>
    <cellStyle name="Normal 40 2" xfId="1508"/>
    <cellStyle name="Normal 40 2 2" xfId="3930"/>
    <cellStyle name="Normal 40 3" xfId="3931"/>
    <cellStyle name="Normal 41" xfId="3932"/>
    <cellStyle name="Normal 41 2" xfId="3933"/>
    <cellStyle name="Normal 41 3" xfId="3934"/>
    <cellStyle name="Normal 42" xfId="3935"/>
    <cellStyle name="Normal 42 2" xfId="3936"/>
    <cellStyle name="Normal 42 3" xfId="3937"/>
    <cellStyle name="Normal 43" xfId="3938"/>
    <cellStyle name="Normal 43 2" xfId="3939"/>
    <cellStyle name="Normal 43 3" xfId="3940"/>
    <cellStyle name="Normal 44" xfId="3941"/>
    <cellStyle name="Normal 44 2" xfId="3942"/>
    <cellStyle name="Normal 44 3" xfId="3943"/>
    <cellStyle name="Normal 45" xfId="1509"/>
    <cellStyle name="Normal 45 2" xfId="3944"/>
    <cellStyle name="Normal 45 3" xfId="3945"/>
    <cellStyle name="Normal 46" xfId="3946"/>
    <cellStyle name="Normal 46 2" xfId="3947"/>
    <cellStyle name="Normal 46 3" xfId="3948"/>
    <cellStyle name="Normal 47" xfId="3949"/>
    <cellStyle name="Normal 47 2" xfId="3950"/>
    <cellStyle name="Normal 47 3" xfId="3951"/>
    <cellStyle name="Normal 48" xfId="3952"/>
    <cellStyle name="Normal 48 2" xfId="3953"/>
    <cellStyle name="Normal 48 3" xfId="3954"/>
    <cellStyle name="Normal 49" xfId="3955"/>
    <cellStyle name="Normal 49 2" xfId="3956"/>
    <cellStyle name="Normal 49 3" xfId="3957"/>
    <cellStyle name="Normal 5" xfId="28"/>
    <cellStyle name="Normal 5 2" xfId="1510"/>
    <cellStyle name="Normal 5 2 2" xfId="1511"/>
    <cellStyle name="Normal 5 2 2 2" xfId="3958"/>
    <cellStyle name="Normal 5 2 3" xfId="3959"/>
    <cellStyle name="Normal 5 3" xfId="1512"/>
    <cellStyle name="Normal 5 3 2" xfId="1513"/>
    <cellStyle name="Normal 5 3 2 2" xfId="3960"/>
    <cellStyle name="Normal 5 3 3" xfId="3961"/>
    <cellStyle name="Normal 5 4" xfId="1514"/>
    <cellStyle name="Normal 5 4 2" xfId="1515"/>
    <cellStyle name="Normal 5 5" xfId="1516"/>
    <cellStyle name="Normal 5 5 2" xfId="3962"/>
    <cellStyle name="Normal 5 6" xfId="1517"/>
    <cellStyle name="Normal 5 6 2" xfId="1518"/>
    <cellStyle name="Normal 5 7" xfId="1519"/>
    <cellStyle name="Normal 5 7 2" xfId="1520"/>
    <cellStyle name="Normal 5 8" xfId="1793"/>
    <cellStyle name="Normal 5 8 2" xfId="3963"/>
    <cellStyle name="Normal 50" xfId="3964"/>
    <cellStyle name="Normal 50 2" xfId="3965"/>
    <cellStyle name="Normal 50 3" xfId="3966"/>
    <cellStyle name="Normal 51" xfId="3967"/>
    <cellStyle name="Normal 51 2" xfId="3968"/>
    <cellStyle name="Normal 51 3" xfId="3969"/>
    <cellStyle name="Normal 52" xfId="3970"/>
    <cellStyle name="Normal 52 2" xfId="3971"/>
    <cellStyle name="Normal 52 2 2" xfId="3972"/>
    <cellStyle name="Normal 52 2 3" xfId="3973"/>
    <cellStyle name="Normal 52 3" xfId="3974"/>
    <cellStyle name="Normal 52 4" xfId="3975"/>
    <cellStyle name="Normal 53" xfId="3976"/>
    <cellStyle name="Normal 53 2" xfId="3977"/>
    <cellStyle name="Normal 53 2 2" xfId="3978"/>
    <cellStyle name="Normal 53 2 3" xfId="3979"/>
    <cellStyle name="Normal 53 3" xfId="3980"/>
    <cellStyle name="Normal 53 4" xfId="3981"/>
    <cellStyle name="Normal 54" xfId="3982"/>
    <cellStyle name="Normal 54 2" xfId="3983"/>
    <cellStyle name="Normal 54 2 2" xfId="3984"/>
    <cellStyle name="Normal 54 2 3" xfId="3985"/>
    <cellStyle name="Normal 54 3" xfId="3986"/>
    <cellStyle name="Normal 54 4" xfId="3987"/>
    <cellStyle name="Normal 55" xfId="3988"/>
    <cellStyle name="Normal 55 2" xfId="3989"/>
    <cellStyle name="Normal 55 2 2" xfId="3990"/>
    <cellStyle name="Normal 55 2 3" xfId="3991"/>
    <cellStyle name="Normal 55 3" xfId="3992"/>
    <cellStyle name="Normal 55 4" xfId="3993"/>
    <cellStyle name="Normal 56" xfId="3994"/>
    <cellStyle name="Normal 56 2" xfId="3995"/>
    <cellStyle name="Normal 56 3" xfId="3996"/>
    <cellStyle name="Normal 57" xfId="3997"/>
    <cellStyle name="Normal 57 2" xfId="3998"/>
    <cellStyle name="Normal 57 3" xfId="3999"/>
    <cellStyle name="Normal 58" xfId="4000"/>
    <cellStyle name="Normal 58 2" xfId="4001"/>
    <cellStyle name="Normal 58 3" xfId="4002"/>
    <cellStyle name="Normal 59" xfId="4003"/>
    <cellStyle name="Normal 59 2" xfId="4004"/>
    <cellStyle name="Normal 59 3" xfId="4005"/>
    <cellStyle name="Normal 6" xfId="29"/>
    <cellStyle name="Normal 6 2" xfId="1521"/>
    <cellStyle name="Normal 6 2 2" xfId="1522"/>
    <cellStyle name="Normal 6 2 2 2" xfId="4006"/>
    <cellStyle name="Normal 6 2 3" xfId="1523"/>
    <cellStyle name="Normal 6 2 4" xfId="4007"/>
    <cellStyle name="Normal 6 3" xfId="1524"/>
    <cellStyle name="Normal 6 3 2" xfId="4008"/>
    <cellStyle name="Normal 6 3 3" xfId="4009"/>
    <cellStyle name="Normal 6 4" xfId="1525"/>
    <cellStyle name="Normal 6 4 2" xfId="4010"/>
    <cellStyle name="Normal 6 4 3" xfId="4011"/>
    <cellStyle name="Normal 6 5" xfId="1526"/>
    <cellStyle name="Normal 6 5 2" xfId="1527"/>
    <cellStyle name="Normal 6 5 2 2" xfId="1528"/>
    <cellStyle name="Normal 6 5 2 3" xfId="4012"/>
    <cellStyle name="Normal 6 5 3" xfId="4013"/>
    <cellStyle name="Normal 6 6" xfId="1529"/>
    <cellStyle name="Normal 6 6 2" xfId="1530"/>
    <cellStyle name="Normal 6 6 2 2" xfId="4014"/>
    <cellStyle name="Normal 6 6 3" xfId="4015"/>
    <cellStyle name="Normal 6 6 4" xfId="4016"/>
    <cellStyle name="Normal 6 7" xfId="1531"/>
    <cellStyle name="Normal 6 7 2" xfId="4017"/>
    <cellStyle name="Normal 6 8" xfId="1795"/>
    <cellStyle name="Normal 6 8 2" xfId="4018"/>
    <cellStyle name="Normal 6 9" xfId="1797"/>
    <cellStyle name="Normal 60" xfId="4019"/>
    <cellStyle name="Normal 60 2" xfId="4020"/>
    <cellStyle name="Normal 60 3" xfId="4021"/>
    <cellStyle name="Normal 61" xfId="4022"/>
    <cellStyle name="Normal 61 2" xfId="4023"/>
    <cellStyle name="Normal 61 3" xfId="4024"/>
    <cellStyle name="Normal 62" xfId="4025"/>
    <cellStyle name="Normal 62 2" xfId="4026"/>
    <cellStyle name="Normal 62 3" xfId="4027"/>
    <cellStyle name="Normal 63" xfId="4028"/>
    <cellStyle name="Normal 63 2" xfId="4029"/>
    <cellStyle name="Normal 63 3" xfId="4030"/>
    <cellStyle name="Normal 64" xfId="4031"/>
    <cellStyle name="Normal 64 2" xfId="4032"/>
    <cellStyle name="Normal 64 3" xfId="4033"/>
    <cellStyle name="Normal 65" xfId="4034"/>
    <cellStyle name="Normal 65 2" xfId="4035"/>
    <cellStyle name="Normal 65 3" xfId="4036"/>
    <cellStyle name="Normal 66" xfId="4037"/>
    <cellStyle name="Normal 66 2" xfId="4038"/>
    <cellStyle name="Normal 66 3" xfId="4039"/>
    <cellStyle name="Normal 67" xfId="4040"/>
    <cellStyle name="Normal 67 2" xfId="4041"/>
    <cellStyle name="Normal 67 3" xfId="4042"/>
    <cellStyle name="Normal 68" xfId="4043"/>
    <cellStyle name="Normal 68 2" xfId="4044"/>
    <cellStyle name="Normal 68 3" xfId="4045"/>
    <cellStyle name="Normal 69" xfId="4046"/>
    <cellStyle name="Normal 69 2" xfId="4047"/>
    <cellStyle name="Normal 69 3" xfId="4048"/>
    <cellStyle name="Normal 7" xfId="30"/>
    <cellStyle name="Normal 7 2" xfId="1532"/>
    <cellStyle name="Normal 7 2 2" xfId="1533"/>
    <cellStyle name="Normal 7 2 2 2" xfId="4049"/>
    <cellStyle name="Normal 7 2 3" xfId="4050"/>
    <cellStyle name="Normal 7 3" xfId="1534"/>
    <cellStyle name="Normal 7 3 2" xfId="4051"/>
    <cellStyle name="Normal 7 3 3" xfId="4052"/>
    <cellStyle name="Normal 7 4" xfId="1535"/>
    <cellStyle name="Normal 7 4 2" xfId="4053"/>
    <cellStyle name="Normal 7 5" xfId="1536"/>
    <cellStyle name="Normal 7 6" xfId="1798"/>
    <cellStyle name="Normal 7 6 2" xfId="4054"/>
    <cellStyle name="Normal 70" xfId="4055"/>
    <cellStyle name="Normal 70 2" xfId="4056"/>
    <cellStyle name="Normal 70 3" xfId="4057"/>
    <cellStyle name="Normal 71" xfId="4058"/>
    <cellStyle name="Normal 71 2" xfId="4059"/>
    <cellStyle name="Normal 71 3" xfId="4060"/>
    <cellStyle name="Normal 72" xfId="4061"/>
    <cellStyle name="Normal 72 2" xfId="4062"/>
    <cellStyle name="Normal 72 3" xfId="4063"/>
    <cellStyle name="Normal 73" xfId="4064"/>
    <cellStyle name="Normal 73 2" xfId="4065"/>
    <cellStyle name="Normal 73 3" xfId="4066"/>
    <cellStyle name="Normal 74" xfId="4067"/>
    <cellStyle name="Normal 74 2" xfId="4068"/>
    <cellStyle name="Normal 74 3" xfId="4069"/>
    <cellStyle name="Normal 75" xfId="4070"/>
    <cellStyle name="Normal 75 2" xfId="4071"/>
    <cellStyle name="Normal 75 3" xfId="4072"/>
    <cellStyle name="Normal 76" xfId="4073"/>
    <cellStyle name="Normal 76 2" xfId="4074"/>
    <cellStyle name="Normal 76 3" xfId="4075"/>
    <cellStyle name="Normal 77" xfId="4076"/>
    <cellStyle name="Normal 77 2" xfId="4077"/>
    <cellStyle name="Normal 77 3" xfId="4078"/>
    <cellStyle name="Normal 78" xfId="4079"/>
    <cellStyle name="Normal 78 2" xfId="4080"/>
    <cellStyle name="Normal 78 3" xfId="4081"/>
    <cellStyle name="Normal 79" xfId="4082"/>
    <cellStyle name="Normal 79 2" xfId="4083"/>
    <cellStyle name="Normal 79 3" xfId="4084"/>
    <cellStyle name="Normal 8" xfId="31"/>
    <cellStyle name="Normal 8 2" xfId="32"/>
    <cellStyle name="Normal 8 2 2" xfId="4085"/>
    <cellStyle name="Normal 8 2 3" xfId="4086"/>
    <cellStyle name="Normal 8 3" xfId="1537"/>
    <cellStyle name="Normal 8 3 2" xfId="1538"/>
    <cellStyle name="Normal 8 3 3" xfId="4087"/>
    <cellStyle name="Normal 8 4" xfId="4088"/>
    <cellStyle name="Normal 80" xfId="4089"/>
    <cellStyle name="Normal 80 2" xfId="4090"/>
    <cellStyle name="Normal 80 3" xfId="4091"/>
    <cellStyle name="Normal 81" xfId="4092"/>
    <cellStyle name="Normal 81 2" xfId="4093"/>
    <cellStyle name="Normal 81 3" xfId="4094"/>
    <cellStyle name="Normal 82" xfId="4095"/>
    <cellStyle name="Normal 83" xfId="4096"/>
    <cellStyle name="Normal 84" xfId="4097"/>
    <cellStyle name="Normal 85" xfId="4098"/>
    <cellStyle name="Normal 86" xfId="4099"/>
    <cellStyle name="Normal 87" xfId="1812"/>
    <cellStyle name="Normal 88" xfId="4255"/>
    <cellStyle name="Normal 89" xfId="4487"/>
    <cellStyle name="Normal 9" xfId="33"/>
    <cellStyle name="Normal 9 2" xfId="1539"/>
    <cellStyle name="Normal 9 2 2" xfId="1540"/>
    <cellStyle name="Normal 9 2 2 2" xfId="4100"/>
    <cellStyle name="Normal 9 2 3" xfId="4101"/>
    <cellStyle name="Normal 9 3" xfId="1541"/>
    <cellStyle name="Normal 9 3 2" xfId="4102"/>
    <cellStyle name="Normal 9 4" xfId="1542"/>
    <cellStyle name="Normal 9 5" xfId="4103"/>
    <cellStyle name="Normal6" xfId="4104"/>
    <cellStyle name="Normal6Red" xfId="4105"/>
    <cellStyle name="Normal6Red 2" xfId="4106"/>
    <cellStyle name="Normal6Red 3" xfId="4107"/>
    <cellStyle name="NormalMarialena" xfId="4108"/>
    <cellStyle name="Nota" xfId="4109"/>
    <cellStyle name="Nota 2" xfId="4110"/>
    <cellStyle name="Nota 3" xfId="4111"/>
    <cellStyle name="Notas" xfId="1762" builtinId="10" customBuiltin="1"/>
    <cellStyle name="Notas 2" xfId="1543"/>
    <cellStyle name="Notas 2 10" xfId="1544"/>
    <cellStyle name="Notas 2 10 2" xfId="1545"/>
    <cellStyle name="Notas 2 10 2 2" xfId="4112"/>
    <cellStyle name="Notas 2 10 3" xfId="4113"/>
    <cellStyle name="Notas 2 11" xfId="1546"/>
    <cellStyle name="Notas 2 11 2" xfId="1547"/>
    <cellStyle name="Notas 2 11 2 2" xfId="4114"/>
    <cellStyle name="Notas 2 11 3" xfId="4115"/>
    <cellStyle name="Notas 2 12" xfId="1548"/>
    <cellStyle name="Notas 2 12 2" xfId="1549"/>
    <cellStyle name="Notas 2 12 2 2" xfId="4116"/>
    <cellStyle name="Notas 2 12 3" xfId="4117"/>
    <cellStyle name="Notas 2 13" xfId="1550"/>
    <cellStyle name="Notas 2 13 2" xfId="1551"/>
    <cellStyle name="Notas 2 13 2 2" xfId="4118"/>
    <cellStyle name="Notas 2 13 3" xfId="4119"/>
    <cellStyle name="Notas 2 14" xfId="1552"/>
    <cellStyle name="Notas 2 14 2" xfId="1553"/>
    <cellStyle name="Notas 2 14 3" xfId="1554"/>
    <cellStyle name="Notas 2 14 3 2" xfId="4120"/>
    <cellStyle name="Notas 2 14 4" xfId="4121"/>
    <cellStyle name="Notas 2 15" xfId="4122"/>
    <cellStyle name="Notas 2 16" xfId="4123"/>
    <cellStyle name="Notas 2 2" xfId="1555"/>
    <cellStyle name="Notas 2 2 2" xfId="1556"/>
    <cellStyle name="Notas 2 2 2 2" xfId="1557"/>
    <cellStyle name="Notas 2 2 2 2 2" xfId="1558"/>
    <cellStyle name="Notas 2 2 2 2 2 2" xfId="4124"/>
    <cellStyle name="Notas 2 2 2 2 3" xfId="1559"/>
    <cellStyle name="Notas 2 2 2 2 3 2" xfId="1560"/>
    <cellStyle name="Notas 2 2 2 2 3 2 2" xfId="4126"/>
    <cellStyle name="Notas 2 2 2 2 3 3" xfId="4125"/>
    <cellStyle name="Notas 2 2 2 2 4" xfId="4127"/>
    <cellStyle name="Notas 2 2 2 3" xfId="1561"/>
    <cellStyle name="Notas 2 2 2 3 2" xfId="1562"/>
    <cellStyle name="Notas 2 2 2 3 2 2" xfId="4128"/>
    <cellStyle name="Notas 2 2 2 3 3" xfId="4129"/>
    <cellStyle name="Notas 2 2 2 4" xfId="1563"/>
    <cellStyle name="Notas 2 2 2 4 2" xfId="4130"/>
    <cellStyle name="Notas 2 2 2 5" xfId="1564"/>
    <cellStyle name="Notas 2 2 2 5 2" xfId="1565"/>
    <cellStyle name="Notas 2 2 2 5 3" xfId="1566"/>
    <cellStyle name="Notas 2 2 2 5 3 2" xfId="4131"/>
    <cellStyle name="Notas 2 2 2 6" xfId="4132"/>
    <cellStyle name="Notas 2 2 3" xfId="1567"/>
    <cellStyle name="Notas 2 2 3 2" xfId="1568"/>
    <cellStyle name="Notas 2 2 3 2 2" xfId="1569"/>
    <cellStyle name="Notas 2 2 3 2 2 2" xfId="4133"/>
    <cellStyle name="Notas 2 2 3 2 3" xfId="1570"/>
    <cellStyle name="Notas 2 2 3 2 3 2" xfId="1571"/>
    <cellStyle name="Notas 2 2 3 2 3 2 2" xfId="4135"/>
    <cellStyle name="Notas 2 2 3 2 3 3" xfId="4134"/>
    <cellStyle name="Notas 2 2 3 2 4" xfId="4136"/>
    <cellStyle name="Notas 2 2 3 3" xfId="1572"/>
    <cellStyle name="Notas 2 2 3 3 2" xfId="1573"/>
    <cellStyle name="Notas 2 2 3 3 2 2" xfId="4137"/>
    <cellStyle name="Notas 2 2 3 3 3" xfId="4138"/>
    <cellStyle name="Notas 2 2 3 4" xfId="1574"/>
    <cellStyle name="Notas 2 2 3 4 2" xfId="4139"/>
    <cellStyle name="Notas 2 2 3 5" xfId="1575"/>
    <cellStyle name="Notas 2 2 3 5 2" xfId="1576"/>
    <cellStyle name="Notas 2 2 3 5 3" xfId="1577"/>
    <cellStyle name="Notas 2 2 3 5 3 2" xfId="4140"/>
    <cellStyle name="Notas 2 2 3 6" xfId="4141"/>
    <cellStyle name="Notas 2 2 4" xfId="1578"/>
    <cellStyle name="Notas 2 2 4 2" xfId="1579"/>
    <cellStyle name="Notas 2 2 4 2 2" xfId="4142"/>
    <cellStyle name="Notas 2 2 4 3" xfId="1580"/>
    <cellStyle name="Notas 2 2 4 3 2" xfId="1581"/>
    <cellStyle name="Notas 2 2 4 3 2 2" xfId="4144"/>
    <cellStyle name="Notas 2 2 4 3 3" xfId="4143"/>
    <cellStyle name="Notas 2 2 4 4" xfId="4145"/>
    <cellStyle name="Notas 2 2 5" xfId="1582"/>
    <cellStyle name="Notas 2 2 5 2" xfId="1583"/>
    <cellStyle name="Notas 2 2 5 2 2" xfId="4146"/>
    <cellStyle name="Notas 2 2 5 2 3" xfId="4147"/>
    <cellStyle name="Notas 2 2 5 3" xfId="4148"/>
    <cellStyle name="Notas 2 2 5 4" xfId="4149"/>
    <cellStyle name="Notas 2 2 6" xfId="1584"/>
    <cellStyle name="Notas 2 2 6 2" xfId="1585"/>
    <cellStyle name="Notas 2 2 6 2 2" xfId="4150"/>
    <cellStyle name="Notas 2 2 6 3" xfId="4151"/>
    <cellStyle name="Notas 2 2 7" xfId="1586"/>
    <cellStyle name="Notas 2 2 7 2" xfId="1587"/>
    <cellStyle name="Notas 2 2 7 3" xfId="1588"/>
    <cellStyle name="Notas 2 2 7 3 2" xfId="4152"/>
    <cellStyle name="Notas 2 2 7 4" xfId="4153"/>
    <cellStyle name="Notas 2 2 8" xfId="4154"/>
    <cellStyle name="Notas 2 2 9" xfId="4155"/>
    <cellStyle name="Notas 2 3" xfId="1589"/>
    <cellStyle name="Notas 2 3 2" xfId="1590"/>
    <cellStyle name="Notas 2 3 2 2" xfId="1591"/>
    <cellStyle name="Notas 2 3 2 2 2" xfId="4156"/>
    <cellStyle name="Notas 2 3 2 3" xfId="1592"/>
    <cellStyle name="Notas 2 3 2 3 2" xfId="1593"/>
    <cellStyle name="Notas 2 3 2 3 2 2" xfId="4158"/>
    <cellStyle name="Notas 2 3 2 3 3" xfId="4157"/>
    <cellStyle name="Notas 2 3 2 4" xfId="4159"/>
    <cellStyle name="Notas 2 3 3" xfId="1594"/>
    <cellStyle name="Notas 2 3 3 2" xfId="1595"/>
    <cellStyle name="Notas 2 3 3 2 2" xfId="4160"/>
    <cellStyle name="Notas 2 3 3 3" xfId="4161"/>
    <cellStyle name="Notas 2 3 4" xfId="1596"/>
    <cellStyle name="Notas 2 3 4 2" xfId="4162"/>
    <cellStyle name="Notas 2 3 5" xfId="1597"/>
    <cellStyle name="Notas 2 3 5 2" xfId="1598"/>
    <cellStyle name="Notas 2 3 5 3" xfId="1599"/>
    <cellStyle name="Notas 2 3 5 3 2" xfId="4163"/>
    <cellStyle name="Notas 2 3 6" xfId="4164"/>
    <cellStyle name="Notas 2 4" xfId="1600"/>
    <cellStyle name="Notas 2 4 2" xfId="1601"/>
    <cellStyle name="Notas 2 4 2 2" xfId="1602"/>
    <cellStyle name="Notas 2 4 2 2 2" xfId="4165"/>
    <cellStyle name="Notas 2 4 2 3" xfId="1603"/>
    <cellStyle name="Notas 2 4 2 3 2" xfId="1604"/>
    <cellStyle name="Notas 2 4 2 3 2 2" xfId="4167"/>
    <cellStyle name="Notas 2 4 2 3 3" xfId="4166"/>
    <cellStyle name="Notas 2 4 2 4" xfId="4168"/>
    <cellStyle name="Notas 2 4 3" xfId="1605"/>
    <cellStyle name="Notas 2 4 3 2" xfId="1606"/>
    <cellStyle name="Notas 2 4 3 2 2" xfId="4169"/>
    <cellStyle name="Notas 2 4 3 3" xfId="4170"/>
    <cellStyle name="Notas 2 4 4" xfId="1607"/>
    <cellStyle name="Notas 2 4 4 2" xfId="4171"/>
    <cellStyle name="Notas 2 4 5" xfId="1608"/>
    <cellStyle name="Notas 2 4 5 2" xfId="1609"/>
    <cellStyle name="Notas 2 4 5 3" xfId="1610"/>
    <cellStyle name="Notas 2 4 5 3 2" xfId="4172"/>
    <cellStyle name="Notas 2 4 6" xfId="4173"/>
    <cellStyle name="Notas 2 5" xfId="1611"/>
    <cellStyle name="Notas 2 5 2" xfId="1612"/>
    <cellStyle name="Notas 2 5 2 2" xfId="1613"/>
    <cellStyle name="Notas 2 5 2 2 2" xfId="4174"/>
    <cellStyle name="Notas 2 5 2 3" xfId="1614"/>
    <cellStyle name="Notas 2 5 2 3 2" xfId="1615"/>
    <cellStyle name="Notas 2 5 2 3 2 2" xfId="4176"/>
    <cellStyle name="Notas 2 5 2 3 3" xfId="4175"/>
    <cellStyle name="Notas 2 5 2 4" xfId="4177"/>
    <cellStyle name="Notas 2 5 3" xfId="1616"/>
    <cellStyle name="Notas 2 5 3 2" xfId="1617"/>
    <cellStyle name="Notas 2 5 3 2 2" xfId="4178"/>
    <cellStyle name="Notas 2 5 3 3" xfId="4179"/>
    <cellStyle name="Notas 2 5 4" xfId="1618"/>
    <cellStyle name="Notas 2 5 4 2" xfId="4180"/>
    <cellStyle name="Notas 2 5 5" xfId="1619"/>
    <cellStyle name="Notas 2 5 5 2" xfId="1620"/>
    <cellStyle name="Notas 2 5 5 3" xfId="1621"/>
    <cellStyle name="Notas 2 5 5 3 2" xfId="4181"/>
    <cellStyle name="Notas 2 5 6" xfId="4182"/>
    <cellStyle name="Notas 2 6" xfId="1622"/>
    <cellStyle name="Notas 2 6 2" xfId="1623"/>
    <cellStyle name="Notas 2 6 2 2" xfId="4183"/>
    <cellStyle name="Notas 2 6 3" xfId="1624"/>
    <cellStyle name="Notas 2 6 3 2" xfId="1625"/>
    <cellStyle name="Notas 2 6 3 2 2" xfId="4185"/>
    <cellStyle name="Notas 2 6 3 3" xfId="4184"/>
    <cellStyle name="Notas 2 6 4" xfId="4186"/>
    <cellStyle name="Notas 2 7" xfId="1626"/>
    <cellStyle name="Notas 2 7 2" xfId="1627"/>
    <cellStyle name="Notas 2 7 2 2" xfId="4187"/>
    <cellStyle name="Notas 2 7 3" xfId="1628"/>
    <cellStyle name="Notas 2 7 3 2" xfId="1629"/>
    <cellStyle name="Notas 2 7 3 2 2" xfId="4189"/>
    <cellStyle name="Notas 2 7 3 3" xfId="4188"/>
    <cellStyle name="Notas 2 7 4" xfId="4190"/>
    <cellStyle name="Notas 2 8" xfId="1630"/>
    <cellStyle name="Notas 2 8 2" xfId="1631"/>
    <cellStyle name="Notas 2 8 2 2" xfId="4191"/>
    <cellStyle name="Notas 2 8 2 3" xfId="4192"/>
    <cellStyle name="Notas 2 8 3" xfId="4193"/>
    <cellStyle name="Notas 2 8 4" xfId="4194"/>
    <cellStyle name="Notas 2 9" xfId="1632"/>
    <cellStyle name="Notas 2 9 2" xfId="1633"/>
    <cellStyle name="Notas 2 9 2 2" xfId="4195"/>
    <cellStyle name="Notas 2 9 3" xfId="4196"/>
    <cellStyle name="Notas 3" xfId="1634"/>
    <cellStyle name="Notas 3 2" xfId="1635"/>
    <cellStyle name="Notas 3 2 2" xfId="4197"/>
    <cellStyle name="Notas 3 3" xfId="1636"/>
    <cellStyle name="Notas 3 3 2" xfId="1637"/>
    <cellStyle name="Notas 3 3 2 2" xfId="4199"/>
    <cellStyle name="Notas 3 3 3" xfId="4198"/>
    <cellStyle name="Notas 3 4" xfId="4200"/>
    <cellStyle name="Notas 3 5" xfId="4201"/>
    <cellStyle name="Note" xfId="1638"/>
    <cellStyle name="Note 2" xfId="1639"/>
    <cellStyle name="Note 2 2" xfId="1640"/>
    <cellStyle name="Note 2 2 2" xfId="4202"/>
    <cellStyle name="Note 2 3" xfId="4203"/>
    <cellStyle name="Note 3" xfId="1641"/>
    <cellStyle name="Note 3 2" xfId="4204"/>
    <cellStyle name="Note 3 3" xfId="4205"/>
    <cellStyle name="Note 3 4" xfId="4206"/>
    <cellStyle name="Note 4" xfId="4207"/>
    <cellStyle name="Note 5" xfId="4208"/>
    <cellStyle name="Notes" xfId="4209"/>
    <cellStyle name="Œ…‹??‚è [0.00]_Sheet1" xfId="4730"/>
    <cellStyle name="Œ…‹??‚è_Sheet1" xfId="4731"/>
    <cellStyle name="Œ…‹æØ‚è [0.00]_PRODUCT DETAIL Q1" xfId="4210"/>
    <cellStyle name="Œ…‹æØ‚è_PRODUCT DETAIL Q1" xfId="4211"/>
    <cellStyle name="Output" xfId="1642"/>
    <cellStyle name="Output 2" xfId="1643"/>
    <cellStyle name="Output 2 2" xfId="4212"/>
    <cellStyle name="Output 3" xfId="4213"/>
    <cellStyle name="Page_No" xfId="4214"/>
    <cellStyle name="Percent" xfId="1644"/>
    <cellStyle name="Percent %" xfId="4215"/>
    <cellStyle name="Percent [0]" xfId="4216"/>
    <cellStyle name="Percent [00]" xfId="4217"/>
    <cellStyle name="Percent [2]" xfId="4218"/>
    <cellStyle name="Percent 10" xfId="4219"/>
    <cellStyle name="Percent 11" xfId="4220"/>
    <cellStyle name="Percent 12" xfId="4221"/>
    <cellStyle name="Percent 13" xfId="4222"/>
    <cellStyle name="Percent 14" xfId="4223"/>
    <cellStyle name="Percent 15" xfId="4224"/>
    <cellStyle name="Percent 16" xfId="4225"/>
    <cellStyle name="Percent 17" xfId="4226"/>
    <cellStyle name="Percent 2" xfId="34"/>
    <cellStyle name="Percent 2 2" xfId="4227"/>
    <cellStyle name="Percent 3" xfId="35"/>
    <cellStyle name="Percent 4" xfId="36"/>
    <cellStyle name="Percent 5" xfId="37"/>
    <cellStyle name="Percent 6" xfId="38"/>
    <cellStyle name="Percent 7" xfId="1645"/>
    <cellStyle name="Percent 7 2" xfId="1646"/>
    <cellStyle name="Percent 8" xfId="1647"/>
    <cellStyle name="Percent 9" xfId="4228"/>
    <cellStyle name="PillarData" xfId="4229"/>
    <cellStyle name="PillarData 2" xfId="4230"/>
    <cellStyle name="PillarData 3" xfId="4231"/>
    <cellStyle name="PillarHeading" xfId="4232"/>
    <cellStyle name="PillarHeading 2" xfId="4233"/>
    <cellStyle name="PillarHeading 3" xfId="4234"/>
    <cellStyle name="PillarText" xfId="4235"/>
    <cellStyle name="PillarText 2" xfId="4236"/>
    <cellStyle name="PillarText 3" xfId="4237"/>
    <cellStyle name="PillarTotal" xfId="4238"/>
    <cellStyle name="PillarTotal 2" xfId="4239"/>
    <cellStyle name="PillarTotal 3" xfId="4240"/>
    <cellStyle name="Porcentaje" xfId="2" builtinId="5"/>
    <cellStyle name="Porcentaje 10" xfId="1648"/>
    <cellStyle name="Porcentaje 10 2" xfId="1649"/>
    <cellStyle name="Porcentaje 10 2 2" xfId="4242"/>
    <cellStyle name="Porcentaje 10 3" xfId="4241"/>
    <cellStyle name="Porcentaje 11" xfId="1650"/>
    <cellStyle name="Porcentaje 11 2" xfId="1651"/>
    <cellStyle name="Porcentaje 11 2 2" xfId="4244"/>
    <cellStyle name="Porcentaje 11 3" xfId="4245"/>
    <cellStyle name="Porcentaje 11 4" xfId="4243"/>
    <cellStyle name="Porcentaje 12" xfId="1652"/>
    <cellStyle name="Porcentaje 13" xfId="1653"/>
    <cellStyle name="Porcentaje 14" xfId="1654"/>
    <cellStyle name="Porcentaje 2" xfId="1655"/>
    <cellStyle name="Porcentaje 2 2" xfId="1656"/>
    <cellStyle name="Porcentaje 2 2 2" xfId="1657"/>
    <cellStyle name="Porcentaje 2 2 3" xfId="1658"/>
    <cellStyle name="Porcentaje 2 2 3 2" xfId="1659"/>
    <cellStyle name="Porcentaje 2 2 3 3" xfId="1660"/>
    <cellStyle name="Porcentaje 2 2 3 3 2" xfId="4246"/>
    <cellStyle name="Porcentaje 2 3" xfId="1661"/>
    <cellStyle name="Porcentaje 2 3 2" xfId="1662"/>
    <cellStyle name="Porcentaje 2 3 3" xfId="1663"/>
    <cellStyle name="Porcentaje 2 4" xfId="1664"/>
    <cellStyle name="Porcentaje 2 4 2" xfId="1665"/>
    <cellStyle name="Porcentaje 2 4 3" xfId="1666"/>
    <cellStyle name="Porcentaje 2 4 3 2" xfId="4248"/>
    <cellStyle name="Porcentaje 2 4 4" xfId="4247"/>
    <cellStyle name="Porcentaje 2 5" xfId="1667"/>
    <cellStyle name="Porcentaje 3" xfId="1668"/>
    <cellStyle name="Porcentaje 3 2" xfId="1669"/>
    <cellStyle name="Porcentaje 3 2 2" xfId="1670"/>
    <cellStyle name="Porcentaje 3 2 3" xfId="4249"/>
    <cellStyle name="Porcentaje 3 3" xfId="1671"/>
    <cellStyle name="Porcentaje 3 3 2" xfId="1672"/>
    <cellStyle name="Porcentaje 3 3 3" xfId="1673"/>
    <cellStyle name="Porcentaje 3 3 3 2" xfId="1674"/>
    <cellStyle name="Porcentaje 3 3 3 2 2" xfId="4251"/>
    <cellStyle name="Porcentaje 3 3 3 3" xfId="4250"/>
    <cellStyle name="Porcentaje 3 4" xfId="1675"/>
    <cellStyle name="Porcentaje 3 5" xfId="4252"/>
    <cellStyle name="Porcentaje 4" xfId="1676"/>
    <cellStyle name="Porcentaje 4 2" xfId="1677"/>
    <cellStyle name="Porcentaje 4 2 2" xfId="1678"/>
    <cellStyle name="Porcentaje 4 2 3" xfId="1679"/>
    <cellStyle name="Porcentaje 4 2 3 2" xfId="1680"/>
    <cellStyle name="Porcentaje 4 2 3 2 2" xfId="4254"/>
    <cellStyle name="Porcentaje 4 2 3 3" xfId="4253"/>
    <cellStyle name="Porcentaje 4 3" xfId="1681"/>
    <cellStyle name="Porcentaje 4 3 2" xfId="1682"/>
    <cellStyle name="Porcentaje 4 4" xfId="1683"/>
    <cellStyle name="Porcentaje 4 5" xfId="1684"/>
    <cellStyle name="Porcentaje 4 5 2" xfId="1685"/>
    <cellStyle name="Porcentaje 4 5 3" xfId="1686"/>
    <cellStyle name="Porcentaje 4 5 3 2" xfId="4256"/>
    <cellStyle name="Porcentaje 4 5 3 3" xfId="4488"/>
    <cellStyle name="Porcentaje 4 6" xfId="4257"/>
    <cellStyle name="Porcentaje 4 6 2" xfId="4489"/>
    <cellStyle name="Porcentaje 5" xfId="1687"/>
    <cellStyle name="Porcentaje 5 2" xfId="1688"/>
    <cellStyle name="Porcentaje 5 2 2" xfId="4259"/>
    <cellStyle name="Porcentaje 5 2 3" xfId="4491"/>
    <cellStyle name="Porcentaje 5 3" xfId="1689"/>
    <cellStyle name="Porcentaje 5 3 2" xfId="4260"/>
    <cellStyle name="Porcentaje 5 3 3" xfId="4492"/>
    <cellStyle name="Porcentaje 5 4" xfId="1690"/>
    <cellStyle name="Porcentaje 5 4 2" xfId="4261"/>
    <cellStyle name="Porcentaje 5 4 3" xfId="4493"/>
    <cellStyle name="Porcentaje 5 5" xfId="4262"/>
    <cellStyle name="Porcentaje 5 5 2" xfId="4494"/>
    <cellStyle name="Porcentaje 5 6" xfId="4258"/>
    <cellStyle name="Porcentaje 5 7" xfId="4490"/>
    <cellStyle name="Porcentaje 6" xfId="1691"/>
    <cellStyle name="Porcentaje 6 2" xfId="1692"/>
    <cellStyle name="Porcentaje 6 2 2" xfId="4264"/>
    <cellStyle name="Porcentaje 6 2 3" xfId="4496"/>
    <cellStyle name="Porcentaje 6 3" xfId="4263"/>
    <cellStyle name="Porcentaje 6 4" xfId="4495"/>
    <cellStyle name="Porcentaje 7" xfId="1693"/>
    <cellStyle name="Porcentaje 7 2" xfId="1694"/>
    <cellStyle name="Porcentaje 7 2 2" xfId="4266"/>
    <cellStyle name="Porcentaje 7 2 3" xfId="4498"/>
    <cellStyle name="Porcentaje 7 3" xfId="4265"/>
    <cellStyle name="Porcentaje 7 4" xfId="4497"/>
    <cellStyle name="Porcentaje 8" xfId="1695"/>
    <cellStyle name="Porcentaje 8 2" xfId="4268"/>
    <cellStyle name="Porcentaje 8 2 2" xfId="4500"/>
    <cellStyle name="Porcentaje 8 3" xfId="4267"/>
    <cellStyle name="Porcentaje 8 4" xfId="4499"/>
    <cellStyle name="Porcentaje 9" xfId="1696"/>
    <cellStyle name="Porcentaje 9 2" xfId="1697"/>
    <cellStyle name="Porcentaje 9 2 2" xfId="4270"/>
    <cellStyle name="Porcentaje 9 2 3" xfId="4502"/>
    <cellStyle name="Porcentaje 9 3" xfId="1698"/>
    <cellStyle name="Porcentaje 9 3 2" xfId="4271"/>
    <cellStyle name="Porcentaje 9 3 3" xfId="4503"/>
    <cellStyle name="Porcentaje 9 4" xfId="4272"/>
    <cellStyle name="Porcentaje 9 4 2" xfId="4504"/>
    <cellStyle name="Porcentaje 9 5" xfId="4269"/>
    <cellStyle name="Porcentaje 9 6" xfId="4501"/>
    <cellStyle name="Porcentual 2" xfId="39"/>
    <cellStyle name="Porcentual 2 2" xfId="40"/>
    <cellStyle name="Porcentual 2 2 2" xfId="4275"/>
    <cellStyle name="Porcentual 2 2 2 2" xfId="4507"/>
    <cellStyle name="Porcentual 2 2 3" xfId="4274"/>
    <cellStyle name="Porcentual 2 2 4" xfId="4506"/>
    <cellStyle name="Porcentual 2 2 5" xfId="1810"/>
    <cellStyle name="Porcentual 2 3" xfId="1699"/>
    <cellStyle name="Porcentual 2 3 2" xfId="4276"/>
    <cellStyle name="Porcentual 2 3 3" xfId="4508"/>
    <cellStyle name="Porcentual 2 4" xfId="1700"/>
    <cellStyle name="Porcentual 2 4 2" xfId="4277"/>
    <cellStyle name="Porcentual 2 4 3" xfId="4509"/>
    <cellStyle name="Porcentual 2 5" xfId="1701"/>
    <cellStyle name="Porcentual 2 5 2" xfId="4279"/>
    <cellStyle name="Porcentual 2 5 2 2" xfId="4511"/>
    <cellStyle name="Porcentual 2 5 3" xfId="4280"/>
    <cellStyle name="Porcentual 2 5 3 2" xfId="4512"/>
    <cellStyle name="Porcentual 2 5 4" xfId="4278"/>
    <cellStyle name="Porcentual 2 5 5" xfId="4510"/>
    <cellStyle name="Porcentual 2 6" xfId="1702"/>
    <cellStyle name="Porcentual 2 6 2" xfId="4282"/>
    <cellStyle name="Porcentual 2 6 2 2" xfId="4514"/>
    <cellStyle name="Porcentual 2 6 3" xfId="4281"/>
    <cellStyle name="Porcentual 2 6 4" xfId="4513"/>
    <cellStyle name="Porcentual 2 7" xfId="4283"/>
    <cellStyle name="Porcentual 2 7 2" xfId="4515"/>
    <cellStyle name="Porcentual 2 8" xfId="4273"/>
    <cellStyle name="Porcentual 2 9" xfId="4505"/>
    <cellStyle name="Porcentual 3" xfId="41"/>
    <cellStyle name="Porcentual 3 10" xfId="4284"/>
    <cellStyle name="Porcentual 3 11" xfId="4516"/>
    <cellStyle name="Porcentual 3 2" xfId="1703"/>
    <cellStyle name="Porcentual 3 2 2" xfId="1704"/>
    <cellStyle name="Porcentual 3 2 2 2" xfId="1705"/>
    <cellStyle name="Porcentual 3 2 2 2 2" xfId="4287"/>
    <cellStyle name="Porcentual 3 2 2 2 3" xfId="4519"/>
    <cellStyle name="Porcentual 3 2 2 3" xfId="4286"/>
    <cellStyle name="Porcentual 3 2 2 4" xfId="4518"/>
    <cellStyle name="Porcentual 3 2 3" xfId="1706"/>
    <cellStyle name="Porcentual 3 2 3 2" xfId="1707"/>
    <cellStyle name="Porcentual 3 2 3 2 2" xfId="4289"/>
    <cellStyle name="Porcentual 3 2 3 2 3" xfId="4521"/>
    <cellStyle name="Porcentual 3 2 3 3" xfId="4288"/>
    <cellStyle name="Porcentual 3 2 3 4" xfId="4520"/>
    <cellStyle name="Porcentual 3 2 4" xfId="4285"/>
    <cellStyle name="Porcentual 3 2 5" xfId="4517"/>
    <cellStyle name="Porcentual 3 3" xfId="1708"/>
    <cellStyle name="Porcentual 3 3 2" xfId="1709"/>
    <cellStyle name="Porcentual 3 3 2 2" xfId="4291"/>
    <cellStyle name="Porcentual 3 3 2 3" xfId="4523"/>
    <cellStyle name="Porcentual 3 3 3" xfId="1710"/>
    <cellStyle name="Porcentual 3 3 3 2" xfId="1711"/>
    <cellStyle name="Porcentual 3 3 3 2 2" xfId="4293"/>
    <cellStyle name="Porcentual 3 3 3 2 3" xfId="4525"/>
    <cellStyle name="Porcentual 3 3 3 3" xfId="4292"/>
    <cellStyle name="Porcentual 3 3 3 4" xfId="4524"/>
    <cellStyle name="Porcentual 3 3 4" xfId="4290"/>
    <cellStyle name="Porcentual 3 3 5" xfId="4522"/>
    <cellStyle name="Porcentual 3 4" xfId="1712"/>
    <cellStyle name="Porcentual 3 4 2" xfId="1713"/>
    <cellStyle name="Porcentual 3 4 2 2" xfId="4295"/>
    <cellStyle name="Porcentual 3 4 2 3" xfId="4527"/>
    <cellStyle name="Porcentual 3 4 3" xfId="4294"/>
    <cellStyle name="Porcentual 3 4 4" xfId="4526"/>
    <cellStyle name="Porcentual 3 5" xfId="1714"/>
    <cellStyle name="Porcentual 3 5 2" xfId="4296"/>
    <cellStyle name="Porcentual 3 5 3" xfId="4528"/>
    <cellStyle name="Porcentual 3 6" xfId="1715"/>
    <cellStyle name="Porcentual 3 6 2" xfId="1716"/>
    <cellStyle name="Porcentual 3 6 2 2" xfId="4298"/>
    <cellStyle name="Porcentual 3 6 2 3" xfId="4530"/>
    <cellStyle name="Porcentual 3 6 3" xfId="4297"/>
    <cellStyle name="Porcentual 3 6 4" xfId="4529"/>
    <cellStyle name="Porcentual 3 7" xfId="1717"/>
    <cellStyle name="Porcentual 3 7 2" xfId="1718"/>
    <cellStyle name="Porcentual 3 7 2 2" xfId="4300"/>
    <cellStyle name="Porcentual 3 7 2 3" xfId="4532"/>
    <cellStyle name="Porcentual 3 7 3" xfId="4299"/>
    <cellStyle name="Porcentual 3 7 4" xfId="4531"/>
    <cellStyle name="Porcentual 3 8" xfId="1719"/>
    <cellStyle name="Porcentual 3 8 2" xfId="4301"/>
    <cellStyle name="Porcentual 3 8 3" xfId="4533"/>
    <cellStyle name="Porcentual 3 9" xfId="1720"/>
    <cellStyle name="Porcentual 3 9 2" xfId="1721"/>
    <cellStyle name="Porcentual 3 9 2 2" xfId="4303"/>
    <cellStyle name="Porcentual 3 9 2 3" xfId="4535"/>
    <cellStyle name="Porcentual 3 9 3" xfId="4302"/>
    <cellStyle name="Porcentual 3 9 4" xfId="4534"/>
    <cellStyle name="Porcentual 4" xfId="1722"/>
    <cellStyle name="Porcentual 4 2" xfId="1723"/>
    <cellStyle name="Porcentual 4 2 2" xfId="4305"/>
    <cellStyle name="Porcentual 4 2 3" xfId="4537"/>
    <cellStyle name="Porcentual 4 3" xfId="4304"/>
    <cellStyle name="Porcentual 4 4" xfId="4536"/>
    <cellStyle name="Porcentual 5" xfId="1724"/>
    <cellStyle name="Porcentual 5 2" xfId="1725"/>
    <cellStyle name="Porcentual 5 2 2" xfId="4307"/>
    <cellStyle name="Porcentual 5 2 3" xfId="4539"/>
    <cellStyle name="Porcentual 5 3" xfId="1726"/>
    <cellStyle name="Porcentual 5 3 2" xfId="4308"/>
    <cellStyle name="Porcentual 5 3 3" xfId="4540"/>
    <cellStyle name="Porcentual 5 4" xfId="4306"/>
    <cellStyle name="Porcentual 5 5" xfId="4538"/>
    <cellStyle name="Porcentual 6" xfId="1727"/>
    <cellStyle name="Porcentual 6 2" xfId="1728"/>
    <cellStyle name="Porcentual 6 2 2" xfId="4310"/>
    <cellStyle name="Porcentual 6 2 3" xfId="4542"/>
    <cellStyle name="Porcentual 6 3" xfId="1729"/>
    <cellStyle name="Porcentual 6 3 2" xfId="4311"/>
    <cellStyle name="Porcentual 6 3 3" xfId="4543"/>
    <cellStyle name="Porcentual 6 4" xfId="4309"/>
    <cellStyle name="Porcentual 6 5" xfId="4541"/>
    <cellStyle name="Porcentual 7" xfId="1730"/>
    <cellStyle name="Porcentual 7 2" xfId="1731"/>
    <cellStyle name="Porcentual 7 2 2" xfId="4313"/>
    <cellStyle name="Porcentual 7 2 3" xfId="4545"/>
    <cellStyle name="Porcentual 7 3" xfId="1732"/>
    <cellStyle name="Porcentual 7 3 2" xfId="1733"/>
    <cellStyle name="Porcentual 7 3 2 2" xfId="4315"/>
    <cellStyle name="Porcentual 7 3 2 3" xfId="4547"/>
    <cellStyle name="Porcentual 7 3 3" xfId="4314"/>
    <cellStyle name="Porcentual 7 3 4" xfId="4546"/>
    <cellStyle name="Porcentual 7 4" xfId="4312"/>
    <cellStyle name="Porcentual 7 5" xfId="4544"/>
    <cellStyle name="PrePop Currency (0)" xfId="4316"/>
    <cellStyle name="PrePop Currency (0) 2" xfId="4548"/>
    <cellStyle name="PrePop Currency (2)" xfId="4317"/>
    <cellStyle name="PrePop Currency (2) 2" xfId="4549"/>
    <cellStyle name="PrePop Units (0)" xfId="4318"/>
    <cellStyle name="PrePop Units (0) 2" xfId="4550"/>
    <cellStyle name="PrePop Units (1)" xfId="4319"/>
    <cellStyle name="PrePop Units (1) 2" xfId="4551"/>
    <cellStyle name="PrePop Units (2)" xfId="4320"/>
    <cellStyle name="PrePop Units (2) 2" xfId="4552"/>
    <cellStyle name="producto" xfId="4321"/>
    <cellStyle name="producto 2" xfId="4322"/>
    <cellStyle name="producto 2 2" xfId="4554"/>
    <cellStyle name="producto 3" xfId="4323"/>
    <cellStyle name="producto 3 2" xfId="4555"/>
    <cellStyle name="producto 4" xfId="4553"/>
    <cellStyle name="Punto0" xfId="4324"/>
    <cellStyle name="Punto0 2" xfId="4556"/>
    <cellStyle name="RevList" xfId="4325"/>
    <cellStyle name="RevList 2" xfId="4557"/>
    <cellStyle name="RM" xfId="4326"/>
    <cellStyle name="RM 2" xfId="4558"/>
    <cellStyle name="Saída" xfId="4327"/>
    <cellStyle name="Saída 2" xfId="4328"/>
    <cellStyle name="Saída 2 2" xfId="4560"/>
    <cellStyle name="Saída 3" xfId="4329"/>
    <cellStyle name="Saída 3 2" xfId="4561"/>
    <cellStyle name="Saída 4" xfId="4559"/>
    <cellStyle name="Salida" xfId="1757" builtinId="21" customBuiltin="1"/>
    <cellStyle name="Salida 2" xfId="1734"/>
    <cellStyle name="Salida 2 2" xfId="1735"/>
    <cellStyle name="Salida 2 2 2" xfId="4333"/>
    <cellStyle name="Salida 2 2 2 2" xfId="4565"/>
    <cellStyle name="Salida 2 2 3" xfId="4334"/>
    <cellStyle name="Salida 2 2 3 2" xfId="4566"/>
    <cellStyle name="Salida 2 2 4" xfId="4332"/>
    <cellStyle name="Salida 2 2 5" xfId="4564"/>
    <cellStyle name="Salida 2 3" xfId="4335"/>
    <cellStyle name="Salida 2 3 2" xfId="4567"/>
    <cellStyle name="Salida 2 4" xfId="4336"/>
    <cellStyle name="Salida 2 4 2" xfId="4568"/>
    <cellStyle name="Salida 2 5" xfId="4331"/>
    <cellStyle name="Salida 2 6" xfId="4563"/>
    <cellStyle name="Salida 3" xfId="4330"/>
    <cellStyle name="Salida 4" xfId="4562"/>
    <cellStyle name="Salida 5" xfId="1807"/>
    <cellStyle name="SAPBEXaggData" xfId="4337"/>
    <cellStyle name="SAPBEXaggData 2" xfId="4569"/>
    <cellStyle name="SAPBEXaggDataEmph" xfId="4338"/>
    <cellStyle name="SAPBEXaggDataEmph 2" xfId="4570"/>
    <cellStyle name="SAPBEXaggItem" xfId="4339"/>
    <cellStyle name="SAPBEXaggItem 2" xfId="4571"/>
    <cellStyle name="SAPBEXaggItemX" xfId="4340"/>
    <cellStyle name="SAPBEXaggItemX 2" xfId="4341"/>
    <cellStyle name="SAPBEXaggItemX 2 2" xfId="4573"/>
    <cellStyle name="SAPBEXaggItemX 3" xfId="4342"/>
    <cellStyle name="SAPBEXaggItemX 3 2" xfId="4574"/>
    <cellStyle name="SAPBEXaggItemX 4" xfId="4572"/>
    <cellStyle name="SAPBEXchaText" xfId="4343"/>
    <cellStyle name="SAPBEXchaText 2" xfId="4575"/>
    <cellStyle name="SAPBEXexcBad10" xfId="4344"/>
    <cellStyle name="SAPBEXexcBad10 2" xfId="4576"/>
    <cellStyle name="SAPBEXexcBad11" xfId="4345"/>
    <cellStyle name="SAPBEXexcBad11 2" xfId="4577"/>
    <cellStyle name="SAPBEXexcBad7" xfId="4346"/>
    <cellStyle name="SAPBEXexcBad7 2" xfId="4578"/>
    <cellStyle name="SAPBEXexcBad8" xfId="4347"/>
    <cellStyle name="SAPBEXexcBad8 2" xfId="4579"/>
    <cellStyle name="SAPBEXexcBad9" xfId="4348"/>
    <cellStyle name="SAPBEXexcBad9 2" xfId="4580"/>
    <cellStyle name="SAPBEXexcCritical4" xfId="4349"/>
    <cellStyle name="SAPBEXexcCritical4 2" xfId="4581"/>
    <cellStyle name="SAPBEXexcCritical5" xfId="4350"/>
    <cellStyle name="SAPBEXexcCritical5 2" xfId="4582"/>
    <cellStyle name="SAPBEXexcCritical6" xfId="4351"/>
    <cellStyle name="SAPBEXexcCritical6 2" xfId="4583"/>
    <cellStyle name="SAPBEXexcGood1" xfId="4352"/>
    <cellStyle name="SAPBEXexcGood1 2" xfId="4584"/>
    <cellStyle name="SAPBEXexcGood2" xfId="4353"/>
    <cellStyle name="SAPBEXexcGood2 2" xfId="4585"/>
    <cellStyle name="SAPBEXexcGood3" xfId="4354"/>
    <cellStyle name="SAPBEXexcGood3 2" xfId="4586"/>
    <cellStyle name="SAPBEXfilterDrill" xfId="4355"/>
    <cellStyle name="SAPBEXfilterDrill 2" xfId="4587"/>
    <cellStyle name="SAPBEXfilterItem" xfId="4356"/>
    <cellStyle name="SAPBEXfilterItem 2" xfId="4588"/>
    <cellStyle name="SAPBEXfilterText" xfId="4357"/>
    <cellStyle name="SAPBEXfilterText 2" xfId="4589"/>
    <cellStyle name="SAPBEXformats" xfId="4358"/>
    <cellStyle name="SAPBEXformats 2" xfId="4590"/>
    <cellStyle name="SAPBEXheaderItem" xfId="4359"/>
    <cellStyle name="SAPBEXheaderItem 2" xfId="4591"/>
    <cellStyle name="SAPBEXheaderText" xfId="4360"/>
    <cellStyle name="SAPBEXheaderText 2" xfId="4592"/>
    <cellStyle name="SAPBEXHLevel0" xfId="4361"/>
    <cellStyle name="SAPBEXHLevel0 2" xfId="4362"/>
    <cellStyle name="SAPBEXHLevel0 2 2" xfId="4594"/>
    <cellStyle name="SAPBEXHLevel0 3" xfId="4363"/>
    <cellStyle name="SAPBEXHLevel0 3 2" xfId="4595"/>
    <cellStyle name="SAPBEXHLevel0 4" xfId="4593"/>
    <cellStyle name="SAPBEXHLevel0X" xfId="4364"/>
    <cellStyle name="SAPBEXHLevel0X 2" xfId="4365"/>
    <cellStyle name="SAPBEXHLevel0X 2 2" xfId="4597"/>
    <cellStyle name="SAPBEXHLevel0X 3" xfId="4366"/>
    <cellStyle name="SAPBEXHLevel0X 3 2" xfId="4598"/>
    <cellStyle name="SAPBEXHLevel0X 4" xfId="4596"/>
    <cellStyle name="SAPBEXHLevel1" xfId="4367"/>
    <cellStyle name="SAPBEXHLevel1 2" xfId="4368"/>
    <cellStyle name="SAPBEXHLevel1 2 2" xfId="4600"/>
    <cellStyle name="SAPBEXHLevel1 3" xfId="4369"/>
    <cellStyle name="SAPBEXHLevel1 3 2" xfId="4601"/>
    <cellStyle name="SAPBEXHLevel1 4" xfId="4599"/>
    <cellStyle name="SAPBEXHLevel1X" xfId="4370"/>
    <cellStyle name="SAPBEXHLevel1X 2" xfId="4371"/>
    <cellStyle name="SAPBEXHLevel1X 2 2" xfId="4603"/>
    <cellStyle name="SAPBEXHLevel1X 3" xfId="4372"/>
    <cellStyle name="SAPBEXHLevel1X 3 2" xfId="4604"/>
    <cellStyle name="SAPBEXHLevel1X 4" xfId="4602"/>
    <cellStyle name="SAPBEXHLevel2" xfId="4373"/>
    <cellStyle name="SAPBEXHLevel2 2" xfId="4374"/>
    <cellStyle name="SAPBEXHLevel2 2 2" xfId="4606"/>
    <cellStyle name="SAPBEXHLevel2 3" xfId="4375"/>
    <cellStyle name="SAPBEXHLevel2 3 2" xfId="4607"/>
    <cellStyle name="SAPBEXHLevel2 4" xfId="4605"/>
    <cellStyle name="SAPBEXHLevel2X" xfId="4376"/>
    <cellStyle name="SAPBEXHLevel2X 2" xfId="4377"/>
    <cellStyle name="SAPBEXHLevel2X 2 2" xfId="4609"/>
    <cellStyle name="SAPBEXHLevel2X 3" xfId="4378"/>
    <cellStyle name="SAPBEXHLevel2X 3 2" xfId="4610"/>
    <cellStyle name="SAPBEXHLevel2X 4" xfId="4608"/>
    <cellStyle name="SAPBEXHLevel3" xfId="4379"/>
    <cellStyle name="SAPBEXHLevel3 2" xfId="4380"/>
    <cellStyle name="SAPBEXHLevel3 2 2" xfId="4612"/>
    <cellStyle name="SAPBEXHLevel3 3" xfId="4381"/>
    <cellStyle name="SAPBEXHLevel3 3 2" xfId="4613"/>
    <cellStyle name="SAPBEXHLevel3 4" xfId="4611"/>
    <cellStyle name="SAPBEXHLevel3X" xfId="4382"/>
    <cellStyle name="SAPBEXHLevel3X 2" xfId="4383"/>
    <cellStyle name="SAPBEXHLevel3X 2 2" xfId="4615"/>
    <cellStyle name="SAPBEXHLevel3X 3" xfId="4384"/>
    <cellStyle name="SAPBEXHLevel3X 3 2" xfId="4616"/>
    <cellStyle name="SAPBEXHLevel3X 4" xfId="4614"/>
    <cellStyle name="SAPBEXresData" xfId="4385"/>
    <cellStyle name="SAPBEXresData 2" xfId="4617"/>
    <cellStyle name="SAPBEXresDataEmph" xfId="4386"/>
    <cellStyle name="SAPBEXresDataEmph 2" xfId="4618"/>
    <cellStyle name="SAPBEXresItem" xfId="4387"/>
    <cellStyle name="SAPBEXresItem 2" xfId="4619"/>
    <cellStyle name="SAPBEXresItemX" xfId="4388"/>
    <cellStyle name="SAPBEXresItemX 2" xfId="4389"/>
    <cellStyle name="SAPBEXresItemX 2 2" xfId="4621"/>
    <cellStyle name="SAPBEXresItemX 3" xfId="4390"/>
    <cellStyle name="SAPBEXresItemX 3 2" xfId="4622"/>
    <cellStyle name="SAPBEXresItemX 4" xfId="4620"/>
    <cellStyle name="SAPBEXstdData" xfId="4391"/>
    <cellStyle name="SAPBEXstdData 2" xfId="4623"/>
    <cellStyle name="SAPBEXstdDataEmph" xfId="4392"/>
    <cellStyle name="SAPBEXstdDataEmph 2" xfId="4624"/>
    <cellStyle name="SAPBEXstdDataEmph1" xfId="4393"/>
    <cellStyle name="SAPBEXstdDataEmph1 2" xfId="4625"/>
    <cellStyle name="SAPBEXstdItem" xfId="4394"/>
    <cellStyle name="SAPBEXstdItem 2" xfId="4626"/>
    <cellStyle name="SAPBEXstdItem1" xfId="4395"/>
    <cellStyle name="SAPBEXstdItem1 2" xfId="4627"/>
    <cellStyle name="SAPBEXstdItemX" xfId="4396"/>
    <cellStyle name="SAPBEXstdItemX 2" xfId="4397"/>
    <cellStyle name="SAPBEXstdItemX 2 2" xfId="4629"/>
    <cellStyle name="SAPBEXstdItemX 3" xfId="4398"/>
    <cellStyle name="SAPBEXstdItemX 3 2" xfId="4630"/>
    <cellStyle name="SAPBEXstdItemX 4" xfId="4628"/>
    <cellStyle name="SAPBEXtitle" xfId="4399"/>
    <cellStyle name="SAPBEXtitle 2" xfId="4631"/>
    <cellStyle name="SAPBEXundefined" xfId="4400"/>
    <cellStyle name="SAPBEXundefined 2" xfId="4632"/>
    <cellStyle name="Sheet Title" xfId="4401"/>
    <cellStyle name="Sheet Title 2" xfId="4402"/>
    <cellStyle name="Sheet Title 2 2" xfId="4634"/>
    <cellStyle name="Sheet Title 3" xfId="4403"/>
    <cellStyle name="Sheet Title 3 2" xfId="4635"/>
    <cellStyle name="Sheet Title 4" xfId="4633"/>
    <cellStyle name="sonhead" xfId="4404"/>
    <cellStyle name="sonhead 2" xfId="4405"/>
    <cellStyle name="sonhead 2 2" xfId="4637"/>
    <cellStyle name="sonhead 3" xfId="4406"/>
    <cellStyle name="sonhead 3 2" xfId="4638"/>
    <cellStyle name="sonhead 4" xfId="4636"/>
    <cellStyle name="sonscript" xfId="4407"/>
    <cellStyle name="sonscript 2" xfId="4408"/>
    <cellStyle name="sonscript 2 2" xfId="4640"/>
    <cellStyle name="sonscript 3" xfId="4409"/>
    <cellStyle name="sonscript 3 2" xfId="4641"/>
    <cellStyle name="sonscript 4" xfId="4639"/>
    <cellStyle name="sontitle" xfId="4410"/>
    <cellStyle name="sontitle 2" xfId="4411"/>
    <cellStyle name="sontitle 2 2" xfId="4643"/>
    <cellStyle name="sontitle 3" xfId="4412"/>
    <cellStyle name="sontitle 3 2" xfId="4644"/>
    <cellStyle name="sontitle 4" xfId="4642"/>
    <cellStyle name="Standard 10" xfId="4413"/>
    <cellStyle name="Standard 10 2" xfId="4414"/>
    <cellStyle name="Standard 10 2 2" xfId="4646"/>
    <cellStyle name="Standard 10 3" xfId="4415"/>
    <cellStyle name="Standard 10 3 2" xfId="4647"/>
    <cellStyle name="Standard 10 4" xfId="4645"/>
    <cellStyle name="Standard_EVAL-np" xfId="42"/>
    <cellStyle name="Style 1" xfId="4416"/>
    <cellStyle name="Style 1 2" xfId="4417"/>
    <cellStyle name="Style 1 2 2" xfId="4649"/>
    <cellStyle name="Style 1 3" xfId="4418"/>
    <cellStyle name="Style 1 3 2" xfId="4650"/>
    <cellStyle name="Style 1 4" xfId="4648"/>
    <cellStyle name="Subtotal" xfId="4419"/>
    <cellStyle name="Subtotal 2" xfId="4651"/>
    <cellStyle name="Sum" xfId="4420"/>
    <cellStyle name="Sum 2" xfId="4652"/>
    <cellStyle name="Text Indent A" xfId="4421"/>
    <cellStyle name="Text Indent A 2" xfId="4653"/>
    <cellStyle name="Text Indent B" xfId="4422"/>
    <cellStyle name="Text Indent B 2" xfId="4654"/>
    <cellStyle name="Text Indent C" xfId="4423"/>
    <cellStyle name="Text Indent C 2" xfId="4655"/>
    <cellStyle name="Texto de advertencia" xfId="1761" builtinId="11" customBuiltin="1"/>
    <cellStyle name="Texto de advertencia 2" xfId="1736"/>
    <cellStyle name="Texto de advertencia 2 2" xfId="1737"/>
    <cellStyle name="Texto de advertencia 2 2 2" xfId="4426"/>
    <cellStyle name="Texto de advertencia 2 2 2 2" xfId="4658"/>
    <cellStyle name="Texto de advertencia 2 2 3" xfId="4425"/>
    <cellStyle name="Texto de advertencia 2 2 4" xfId="4657"/>
    <cellStyle name="Texto de advertencia 2 3" xfId="4427"/>
    <cellStyle name="Texto de advertencia 2 3 2" xfId="4659"/>
    <cellStyle name="Texto de advertencia 2 4" xfId="4424"/>
    <cellStyle name="Texto de advertencia 2 5" xfId="4656"/>
    <cellStyle name="Texto de Aviso" xfId="4428"/>
    <cellStyle name="Texto de Aviso 2" xfId="4429"/>
    <cellStyle name="Texto de Aviso 2 2" xfId="4661"/>
    <cellStyle name="Texto de Aviso 3" xfId="4430"/>
    <cellStyle name="Texto de Aviso 3 2" xfId="4662"/>
    <cellStyle name="Texto de Aviso 4" xfId="4660"/>
    <cellStyle name="Texto explicativo" xfId="1763" builtinId="53" customBuiltin="1"/>
    <cellStyle name="Texto explicativo 2" xfId="1738"/>
    <cellStyle name="Texto explicativo 2 2" xfId="4433"/>
    <cellStyle name="Texto explicativo 2 2 2" xfId="4665"/>
    <cellStyle name="Texto explicativo 2 3" xfId="4434"/>
    <cellStyle name="Texto explicativo 2 3 2" xfId="4666"/>
    <cellStyle name="Texto explicativo 2 4" xfId="4432"/>
    <cellStyle name="Texto explicativo 2 5" xfId="4664"/>
    <cellStyle name="Texto explicativo 3" xfId="4431"/>
    <cellStyle name="Texto explicativo 4" xfId="4663"/>
    <cellStyle name="Texto explicativo 5" xfId="1808"/>
    <cellStyle name="Time" xfId="4435"/>
    <cellStyle name="Time 2" xfId="4667"/>
    <cellStyle name="TimeEnd" xfId="4436"/>
    <cellStyle name="TimeEnd 2" xfId="4668"/>
    <cellStyle name="TimeSpent" xfId="4437"/>
    <cellStyle name="TimeSpent 2" xfId="4669"/>
    <cellStyle name="Title" xfId="1739"/>
    <cellStyle name="Title 2" xfId="4439"/>
    <cellStyle name="Title 2 2" xfId="4671"/>
    <cellStyle name="Title 3" xfId="4440"/>
    <cellStyle name="Title 3 2" xfId="4672"/>
    <cellStyle name="Title 4" xfId="4438"/>
    <cellStyle name="Title 5" xfId="4670"/>
    <cellStyle name="TitleEvid" xfId="4441"/>
    <cellStyle name="TitleEvid 2" xfId="4673"/>
    <cellStyle name="Título" xfId="1748" builtinId="15" customBuiltin="1"/>
    <cellStyle name="Título 1" xfId="1749" builtinId="16" customBuiltin="1"/>
    <cellStyle name="Título 1 2" xfId="1740"/>
    <cellStyle name="Título 1 2 2" xfId="4443"/>
    <cellStyle name="Título 1 2 2 2" xfId="4675"/>
    <cellStyle name="Título 1 2 3" xfId="4444"/>
    <cellStyle name="Título 1 2 3 2" xfId="4676"/>
    <cellStyle name="Título 1 2 4" xfId="4442"/>
    <cellStyle name="Título 1 2 5" xfId="4674"/>
    <cellStyle name="Título 2" xfId="1750" builtinId="17" customBuiltin="1"/>
    <cellStyle name="Título 2 2" xfId="1741"/>
    <cellStyle name="Título 2 2 2" xfId="4447"/>
    <cellStyle name="Título 2 2 2 2" xfId="4679"/>
    <cellStyle name="Título 2 2 3" xfId="4448"/>
    <cellStyle name="Título 2 2 3 2" xfId="4680"/>
    <cellStyle name="Título 2 2 4" xfId="4446"/>
    <cellStyle name="Título 2 2 5" xfId="4678"/>
    <cellStyle name="Título 2 3" xfId="4445"/>
    <cellStyle name="Título 2 4" xfId="4677"/>
    <cellStyle name="Título 2 5" xfId="1805"/>
    <cellStyle name="Título 3" xfId="1751" builtinId="18" customBuiltin="1"/>
    <cellStyle name="Título 3 2" xfId="1742"/>
    <cellStyle name="Título 3 2 2" xfId="4451"/>
    <cellStyle name="Título 3 2 2 2" xfId="4683"/>
    <cellStyle name="Título 3 2 3" xfId="4452"/>
    <cellStyle name="Título 3 2 3 2" xfId="4684"/>
    <cellStyle name="Título 3 2 4" xfId="4450"/>
    <cellStyle name="Título 3 2 5" xfId="4682"/>
    <cellStyle name="Título 3 3" xfId="4449"/>
    <cellStyle name="Título 3 4" xfId="4681"/>
    <cellStyle name="Título 3 5" xfId="1806"/>
    <cellStyle name="Título 4" xfId="6"/>
    <cellStyle name="Título 4 2" xfId="4454"/>
    <cellStyle name="Título 4 2 2" xfId="4686"/>
    <cellStyle name="Título 4 3" xfId="4455"/>
    <cellStyle name="Título 4 3 2" xfId="4687"/>
    <cellStyle name="Título 4 4" xfId="4453"/>
    <cellStyle name="Título 4 5" xfId="4685"/>
    <cellStyle name="Título 4 6" xfId="1811"/>
    <cellStyle name="Título 5" xfId="1743"/>
    <cellStyle name="Título 5 2" xfId="4456"/>
    <cellStyle name="Título 5 3" xfId="4688"/>
    <cellStyle name="Título 6" xfId="1744"/>
    <cellStyle name="Título 6 2" xfId="4457"/>
    <cellStyle name="Título 6 3" xfId="4689"/>
    <cellStyle name="Título 7" xfId="1745"/>
    <cellStyle name="Título 7 2" xfId="4458"/>
    <cellStyle name="Título 7 3" xfId="4690"/>
    <cellStyle name="Total" xfId="1764" builtinId="25" customBuiltin="1"/>
    <cellStyle name="Total 2" xfId="1746"/>
    <cellStyle name="Total 2 2" xfId="4461"/>
    <cellStyle name="Total 2 2 2" xfId="4462"/>
    <cellStyle name="Total 2 2 2 2" xfId="4694"/>
    <cellStyle name="Total 2 2 3" xfId="4463"/>
    <cellStyle name="Total 2 2 3 2" xfId="4695"/>
    <cellStyle name="Total 2 2 4" xfId="4693"/>
    <cellStyle name="Total 2 3" xfId="4464"/>
    <cellStyle name="Total 2 3 2" xfId="4696"/>
    <cellStyle name="Total 2 4" xfId="4460"/>
    <cellStyle name="Total 2 5" xfId="4692"/>
    <cellStyle name="Total 3" xfId="4465"/>
    <cellStyle name="Total 3 2" xfId="4466"/>
    <cellStyle name="Total 3 2 2" xfId="4698"/>
    <cellStyle name="Total 3 3" xfId="4467"/>
    <cellStyle name="Total 3 3 2" xfId="4699"/>
    <cellStyle name="Total 3 4" xfId="4697"/>
    <cellStyle name="Total 4" xfId="4468"/>
    <cellStyle name="Total 4 2" xfId="4469"/>
    <cellStyle name="Total 4 2 2" xfId="4701"/>
    <cellStyle name="Total 4 3" xfId="4470"/>
    <cellStyle name="Total 4 3 2" xfId="4702"/>
    <cellStyle name="Total 4 4" xfId="4700"/>
    <cellStyle name="Total 5" xfId="4459"/>
    <cellStyle name="Total 6" xfId="4691"/>
    <cellStyle name="Total 7" xfId="1809"/>
    <cellStyle name="TRS Ret02c" xfId="4471"/>
    <cellStyle name="TRS Ret02c 2" xfId="4472"/>
    <cellStyle name="TRS Ret02c 2 2" xfId="4704"/>
    <cellStyle name="TRS Ret02c 3" xfId="4473"/>
    <cellStyle name="TRS Ret02c 3 2" xfId="4705"/>
    <cellStyle name="TRS Ret02c 4" xfId="4703"/>
    <cellStyle name="TRS Ret10c" xfId="4474"/>
    <cellStyle name="TRS Ret10c 2" xfId="4475"/>
    <cellStyle name="TRS Ret10c 2 2" xfId="4707"/>
    <cellStyle name="TRS Ret10c 3" xfId="4476"/>
    <cellStyle name="TRS Ret10c 3 2" xfId="4708"/>
    <cellStyle name="TRS Ret10c 4" xfId="4706"/>
    <cellStyle name="Unprot" xfId="4477"/>
    <cellStyle name="Unprot 2" xfId="4709"/>
    <cellStyle name="Unprot$" xfId="4478"/>
    <cellStyle name="Unprot$ 2" xfId="4710"/>
    <cellStyle name="Unprot_CurrencySKorea" xfId="4732"/>
    <cellStyle name="Unprotect" xfId="4479"/>
    <cellStyle name="Unprotect 2" xfId="4711"/>
    <cellStyle name="Währung" xfId="4480"/>
    <cellStyle name="Währung 2" xfId="4712"/>
    <cellStyle name="Warning Text" xfId="1747"/>
    <cellStyle name="Warning Text 2" xfId="4482"/>
    <cellStyle name="Warning Text 2 2" xfId="4714"/>
    <cellStyle name="Warning Text 3" xfId="4483"/>
    <cellStyle name="Warning Text 3 2" xfId="4715"/>
    <cellStyle name="Warning Text 4" xfId="4481"/>
    <cellStyle name="Warning Text 5" xfId="4713"/>
    <cellStyle name="ZSAPBEXsubtitle" xfId="4484"/>
    <cellStyle name="ZSAPBEXsubtitle 2" xfId="4485"/>
    <cellStyle name="ZSAPBEXsubtitle 2 2" xfId="4717"/>
    <cellStyle name="ZSAPBEXsubtitle 3" xfId="4486"/>
    <cellStyle name="ZSAPBEXsubtitle 3 2" xfId="4718"/>
    <cellStyle name="ZSAPBEXsubtitle 4" xfId="4716"/>
    <cellStyle name="一般_FY02HCDynamicStatus" xfId="4733"/>
  </cellStyles>
  <dxfs count="390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389"/>
      <tableStyleElement type="headerRow" dxfId="38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15.xml"/><Relationship Id="rId47" Type="http://schemas.openxmlformats.org/officeDocument/2006/relationships/externalLink" Target="externalLinks/externalLink20.xml"/><Relationship Id="rId63" Type="http://schemas.openxmlformats.org/officeDocument/2006/relationships/externalLink" Target="externalLinks/externalLink36.xml"/><Relationship Id="rId68" Type="http://schemas.openxmlformats.org/officeDocument/2006/relationships/externalLink" Target="externalLinks/externalLink4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externalLink" Target="externalLinks/externalLink10.xml"/><Relationship Id="rId40" Type="http://schemas.openxmlformats.org/officeDocument/2006/relationships/externalLink" Target="externalLinks/externalLink13.xml"/><Relationship Id="rId45" Type="http://schemas.openxmlformats.org/officeDocument/2006/relationships/externalLink" Target="externalLinks/externalLink18.xml"/><Relationship Id="rId53" Type="http://schemas.openxmlformats.org/officeDocument/2006/relationships/externalLink" Target="externalLinks/externalLink26.xml"/><Relationship Id="rId58" Type="http://schemas.openxmlformats.org/officeDocument/2006/relationships/externalLink" Target="externalLinks/externalLink31.xml"/><Relationship Id="rId66" Type="http://schemas.openxmlformats.org/officeDocument/2006/relationships/externalLink" Target="externalLinks/externalLink39.xml"/><Relationship Id="rId74" Type="http://schemas.openxmlformats.org/officeDocument/2006/relationships/externalLink" Target="externalLinks/externalLink47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4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externalLink" Target="externalLinks/externalLink8.xml"/><Relationship Id="rId43" Type="http://schemas.openxmlformats.org/officeDocument/2006/relationships/externalLink" Target="externalLinks/externalLink16.xml"/><Relationship Id="rId48" Type="http://schemas.openxmlformats.org/officeDocument/2006/relationships/externalLink" Target="externalLinks/externalLink21.xml"/><Relationship Id="rId56" Type="http://schemas.openxmlformats.org/officeDocument/2006/relationships/externalLink" Target="externalLinks/externalLink29.xml"/><Relationship Id="rId64" Type="http://schemas.openxmlformats.org/officeDocument/2006/relationships/externalLink" Target="externalLinks/externalLink37.xml"/><Relationship Id="rId69" Type="http://schemas.openxmlformats.org/officeDocument/2006/relationships/externalLink" Target="externalLinks/externalLink42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4.xml"/><Relationship Id="rId72" Type="http://schemas.openxmlformats.org/officeDocument/2006/relationships/externalLink" Target="externalLinks/externalLink4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externalLink" Target="externalLinks/externalLink11.xml"/><Relationship Id="rId46" Type="http://schemas.openxmlformats.org/officeDocument/2006/relationships/externalLink" Target="externalLinks/externalLink19.xml"/><Relationship Id="rId59" Type="http://schemas.openxmlformats.org/officeDocument/2006/relationships/externalLink" Target="externalLinks/externalLink32.xml"/><Relationship Id="rId67" Type="http://schemas.openxmlformats.org/officeDocument/2006/relationships/externalLink" Target="externalLinks/externalLink40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4.xml"/><Relationship Id="rId54" Type="http://schemas.openxmlformats.org/officeDocument/2006/relationships/externalLink" Target="externalLinks/externalLink27.xml"/><Relationship Id="rId62" Type="http://schemas.openxmlformats.org/officeDocument/2006/relationships/externalLink" Target="externalLinks/externalLink35.xml"/><Relationship Id="rId70" Type="http://schemas.openxmlformats.org/officeDocument/2006/relationships/externalLink" Target="externalLinks/externalLink43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externalLink" Target="externalLinks/externalLink9.xml"/><Relationship Id="rId49" Type="http://schemas.openxmlformats.org/officeDocument/2006/relationships/externalLink" Target="externalLinks/externalLink22.xml"/><Relationship Id="rId57" Type="http://schemas.openxmlformats.org/officeDocument/2006/relationships/externalLink" Target="externalLinks/externalLink30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4.xml"/><Relationship Id="rId44" Type="http://schemas.openxmlformats.org/officeDocument/2006/relationships/externalLink" Target="externalLinks/externalLink17.xml"/><Relationship Id="rId52" Type="http://schemas.openxmlformats.org/officeDocument/2006/relationships/externalLink" Target="externalLinks/externalLink25.xml"/><Relationship Id="rId60" Type="http://schemas.openxmlformats.org/officeDocument/2006/relationships/externalLink" Target="externalLinks/externalLink33.xml"/><Relationship Id="rId65" Type="http://schemas.openxmlformats.org/officeDocument/2006/relationships/externalLink" Target="externalLinks/externalLink38.xml"/><Relationship Id="rId73" Type="http://schemas.openxmlformats.org/officeDocument/2006/relationships/externalLink" Target="externalLinks/externalLink46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7.xml"/><Relationship Id="rId50" Type="http://schemas.openxmlformats.org/officeDocument/2006/relationships/externalLink" Target="externalLinks/externalLink23.xml"/><Relationship Id="rId55" Type="http://schemas.openxmlformats.org/officeDocument/2006/relationships/externalLink" Target="externalLinks/externalLink28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4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6/REPORTE%20ISE%20120%20160%20170%20210%20220%20310/REPORTES%20CRE%20-%20CHARAGUA/CRE%20-%20CHARAGUA%20REPORTE%20ISE%20210%20(GESTION%202016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formularios%20ise01/ISES%202013/REPORTE%20ISE%20120%20160%20170%20210%20220%20310%20POR%20VALIDAR/REPORTES%20SETAR%20-%20BERMEJO/SETAR%20en%20BERMEJO%20REPORTE%20ISE%20210%20(GESTION%202013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SETAR%20-%20BERMEJO/SETAR%20en%20BERMEJO%20REPORTE%20ISE%20210%20(GESTION%202018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-%20COBIJA/ENDE%20COBIJA%20REPORTE%20ISE%20210%20(GESTION%202018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RE%20-%20CHIQUITOS/CRE%20-%20CHIQUITOS%20REPORTE%20ISE%20210%20(GESTION%202018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RE%20-%20GERMAN%20BUSCH/CRE%20-%20GERMAN%20BUSCH%20REPORTE%20ISE%20210%20(GESTION%202018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RE%20-%20LAS%20MISIONES/CRE%20-%20LAS%20MISIONES%20REPORTE%20ISE%20210%20(GESTION%202018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RE%20-%20SAN%20IGNACIO/CRE%20-%20SAN%20IGNACIO%20REPORTE%20ISE%20210%20(GESTION%202018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RE%20-%20VALLES/CRE%20-%20VALLES%20REPORTE%20ISE%20210%20(GESTION%202018)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RE%20-%20CHARAGUA/CRE%20-%20CHARAGUA%20REPORTE%20ISE%20210%20(GESTION%202018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2/REPORTE%20ISE%20120%20160%20170%20210%20220%20310%20POR%20VALIDAR/REPORTES%20ELFEC/ELFEC%20REPORTE%20ISE%20210%20(GESTION%20201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DELBENI%20-%20EXALTACION/ENDE%20DELBENI%20EXALTACI&#211;N%20REPORTE%20ISE%20210%20(GESTION%202018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formularios%20ise01/ISES%202013/REPORTE%20ISE%20120%20160%20170%20210%20220%20310%20POR%20VALIDAR/REPORTES%20ENDE%20-%20S.%20I.%20MOXOS/ENDE%20EN%20S.IGNACIO%20DE%20MOXOS%20REPORTE%20ISE%20210%20(GESTION%202013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3/REPORTE%20ISE%20120%20160%20170%20210%20220%20310%20POR%20VALIDAR/REPORTES%20ENDE%20-%20S.%20I.%20MOXOS/ENDE%20EN%20S.IGNACIO%20DE%20MOXOS%20REPORTE%20ISE%20210%20(GESTION%202013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birhuett/Documents/DOC%20E%20BIRHUETT%202011/UNIDAD%20INFORMACION%20ESTADISTICA/ISE/ISE%20(2011)/SETAR/SETAR%20TARIJA/REPORTES%20SETAR/SETAR%20REPORTE%20ISE%20210%20(GESTION%202011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ebirhuett/Documents/DOC%20E%20BIRHUETT%202011/UNIDAD%20INFORMACION%20ESTADISTICA/ISE/ISE%20(2011)/SETAR/SETAR%20TARIJA/REPORTES%20SETAR/SETAR%20REPORTE%20ISE%20210%20(GESTION%202011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6/REPORTE%20ISE%20120%20160%20170%20210%20220%20310/REPORTES%20CRE%20-%20CHIQUITOS/CRE%20-%20CHIQUITOS%20REPORTE%20ISE%20210%20(GESTION%202016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DELBENI%20-%20EL%20CARMEN%20DE%20ITENEZ/ENDE%20DELBENI%20EL%20CARMEN%20REPORTE%20ISE%20210%20(GESTION%202018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-%20EL%20SENA/ENDE%20-%20EL%20SENA%20REPORTE%20ISE%20210%20(GESTION%202018)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RE%20-%20ESPINO/CRE%20-%20ESPINO%20REPORTE%20ISE%20210%20(GESTION%202018)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2/REPORTE%20ISE%20120%20160%20170%20210%20220%20310/REPORTE%20ENDE%20DELBENI%20-%20GUAYARAMERIN%20TH/ENDE%20DELBENI%20GUAYARAMERIN%20TH%20REPORTE%20ISE%20210%20(GESTI&#211;N%202022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PUERTO%20USTARIZ/ENDE%20PUERTO%20USTARIZ%20REPORTE%20ISE%20210%20(GESTION%202018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DELBENI%20-%20BAURES/ENDE%20DELBENI%20BAURES%20REPORTE%20ISE%20210%20(GESTION%202018)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GUAYARAMERIN%20(EX-COSEGUA)/ENDE%20GUAYARAMERIN%20REPORTE%20ISE%20210%20(GESTION%202018)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DELBENI%20-%20HUACARAJE/ENDE%20DELBENI%20HUACARAJE%20REPORTE%20ISE%20210%20(GESTION%202018)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-%20ROSARIO%20DEL%20YATA/ENDE%20ROSARIO%20DEL%20YATA%20REPORTE%20ISE%20210%20(GESTION%202018)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ISE_210_0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SETAR%20-%20ENTRE%20RIOS/SETAR%20en%20ENTRE%20RIOS%20REPORTE%20ISE%20210%20(GESTION%202018)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CRE%20-%20CHARAGUA/CRE%20-%20CHARAGUA%20REPORTE%20ISE%20210%20(GESTION%202025)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CRE%20-%20CHIQUITOS/CRE%20-%20CHIQUITOS%20REPORTE%20ISE%20210%20(GESTION%202025)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CRE%20-%20GERMAN%20BUSCH/CRE%20-%20GERMAN%20BUSCH%20REPORTE%20ISE%20210%20(GESTION%202025)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CRE%20-%20SAN%20IGNACIO/CRE%20-%20SAN%20IGNACIO%20REPORTE%20ISE%20210%20(GESTION%202025)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CRE%20-%20VALLES/CRE%20-%20VALLES%20REPORTE%20ISE%20210%20(GESTION%202025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DELBENI%20-%20BELLA%20VISTA/ENDE%20DELBENI%20BELLA%20VISTA%20REPORTE%20ISE%20210%20(GESTION%202018)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ENDE%20-%20COBIJA/ENDE%20COBIJA%20REPORTE%20ISE%20210%20(GESTION%202025)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ENDE%20-%20EL%20SENA/ENDE%20-%20EL%20SENA%20REPORTE%20ISE%20210%20(GESTION%202025)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ENDE%20-%20RIBERALTA/ENDE%20RIBERALTA%20REPORTE%20ISE%20210%20(GESTION%202025)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ENDE%20DELBENI%20-%20BAURES/ENDE%20DELBENI%20BAURES%20REPORTE%20ISE%20210%20(GESTION%202025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3/REPORTE%20ISE%20120%20160%20170%20210%20220%20310/REPORTES%20ENDE%20DELBENI%20-%20HUACARAJE/ENDE%20DELBENI%20HUACARAJE%20REPORTE%20ISE%20210%20(GESTION%202024)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3/REPORTE%20ISE%20120%20160%20170%20210%20220%20310/REPORTES%20SETAR%20-%20BERMEJO/SETAR%20-%20BERMEJO%20REPORTE%20ISE%20210%20(GESTION%202023)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%20ENDE%20DELBENI%20-%20GUAYARAMERIN%20TH/ENDE%20DELBENI%20GUAYARAMERIN%20TH%20REPORTE%20ISE%20210%20(GESTI&#211;N%202025)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25/REPORTE%20ISE%20120%20160%20170%20210%20220%20310/REPORTES%20ENDE%20GUARACACHI%20-%20SAN%20MATIAS/SAN%20MATIAS%20REPORTE%20ISE%20210%20(GESTION%202025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-%20CACHUELA%20ESPERANZA/ENDE%20CACHUELA%20ESPERANZA%20REPORTE%20ISE%20210%20(GESTION%202018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ENDE%20GUARACACHI%20-%20SAN%20MATIAS/SAN%20MATIAS%20REPORTE%20ISE%20210%20(GESTION%202018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8/REPORTE%20ISE%20120%20160%20170%20210%20220%20310/REPORTES%20CER/CER%20REPORTE%20ISE%20210%20(GESTION%202018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formularios%20ise01/ISES%202013/REPORTE%20ISE%20120%20160%20170%20210%20220%20310%20POR%20VALIDAR/REPORTES%20SETAR%20-%20EL%20PUENTE/SETAR%20en%20EL%20PUENTE%20REPORTE%20ISE%20210%20(GESTION%202013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ISES%202013/REPORTE%20ISE%20120%20160%20170%20210%20220%20310%20POR%20VALIDAR/REPORTES%20SETAR%20-%20EL%20PUENTE/SETAR%20en%20EL%20PUENTE%20REPORTE%20ISE%20210%20(GESTION%20201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DIGOS 2"/>
      <sheetName val="BDD (2)"/>
      <sheetName val="Charagua"/>
    </sheetNames>
    <sheetDataSet>
      <sheetData sheetId="0"/>
      <sheetData sheetId="1"/>
      <sheetData sheetId="2">
        <row r="2">
          <cell r="A2" t="str">
            <v>DOMICILIARIA-PD-BT</v>
          </cell>
          <cell r="B2" t="str">
            <v>aDomiciliaria</v>
          </cell>
        </row>
        <row r="3">
          <cell r="A3" t="str">
            <v>DOMICILIARIA-PD-MT</v>
          </cell>
          <cell r="B3" t="str">
            <v>aDomiciliaria</v>
          </cell>
        </row>
        <row r="4">
          <cell r="A4" t="str">
            <v>DOMICILIARIA-MD-BT</v>
          </cell>
          <cell r="B4" t="str">
            <v>aDomiciliaria</v>
          </cell>
        </row>
        <row r="5">
          <cell r="A5" t="str">
            <v>DOMICILIARIA-MD-MT</v>
          </cell>
          <cell r="B5" t="str">
            <v>aDomiciliaria</v>
          </cell>
        </row>
        <row r="6">
          <cell r="A6" t="str">
            <v>DOMICILIARIA-GD-BT</v>
          </cell>
          <cell r="B6" t="str">
            <v>aDomiciliaria</v>
          </cell>
        </row>
        <row r="7">
          <cell r="A7" t="str">
            <v>DOMICILIARIA-GD-MT</v>
          </cell>
          <cell r="B7" t="str">
            <v>aDomiciliaria</v>
          </cell>
        </row>
        <row r="8">
          <cell r="A8" t="str">
            <v>GENERAL 1-PD-BT</v>
          </cell>
          <cell r="B8" t="str">
            <v>bGeneral I</v>
          </cell>
        </row>
        <row r="9">
          <cell r="A9" t="str">
            <v>GENERAL 1-PD-MT</v>
          </cell>
          <cell r="B9" t="str">
            <v>bGeneral I</v>
          </cell>
        </row>
        <row r="10">
          <cell r="A10" t="str">
            <v>GENERAL 1-MD-BT</v>
          </cell>
          <cell r="B10" t="str">
            <v>bGeneral I</v>
          </cell>
        </row>
        <row r="11">
          <cell r="A11" t="str">
            <v>GENERAL 1-MD-MT</v>
          </cell>
          <cell r="B11" t="str">
            <v>bGeneral I</v>
          </cell>
        </row>
        <row r="12">
          <cell r="A12" t="str">
            <v>GENERAL 1-GD-BT</v>
          </cell>
          <cell r="B12" t="str">
            <v>bGeneral I</v>
          </cell>
        </row>
        <row r="13">
          <cell r="A13" t="str">
            <v>GENERAL 1-GD-MT</v>
          </cell>
          <cell r="B13" t="str">
            <v>bGeneral I</v>
          </cell>
        </row>
        <row r="14">
          <cell r="A14" t="str">
            <v>GENERAL 2-PD-BT</v>
          </cell>
          <cell r="B14" t="str">
            <v>cGeneral II</v>
          </cell>
        </row>
        <row r="15">
          <cell r="A15" t="str">
            <v>GENERAL 2-PD-MT</v>
          </cell>
          <cell r="B15" t="str">
            <v>cGeneral II</v>
          </cell>
        </row>
        <row r="16">
          <cell r="A16" t="str">
            <v>GENERAL 2-MD-BT</v>
          </cell>
          <cell r="B16" t="str">
            <v>cGeneral II</v>
          </cell>
        </row>
        <row r="17">
          <cell r="A17" t="str">
            <v>GENERAL 2-MD-MT</v>
          </cell>
          <cell r="B17" t="str">
            <v>cGeneral II</v>
          </cell>
        </row>
        <row r="18">
          <cell r="A18" t="str">
            <v>GENERAL 2-GD-BT</v>
          </cell>
          <cell r="B18" t="str">
            <v>cGeneral II</v>
          </cell>
        </row>
        <row r="19">
          <cell r="A19" t="str">
            <v>GENERAL 2-GD-MT</v>
          </cell>
          <cell r="B19" t="str">
            <v>cGeneral II</v>
          </cell>
        </row>
        <row r="20">
          <cell r="A20" t="str">
            <v>INDUSTRIAL 1-PD-BT</v>
          </cell>
          <cell r="B20" t="str">
            <v>dIndustrial I</v>
          </cell>
        </row>
        <row r="21">
          <cell r="A21" t="str">
            <v>INDUSTRIAL 1-PD-MT</v>
          </cell>
          <cell r="B21" t="str">
            <v>dIndustrial I</v>
          </cell>
        </row>
        <row r="22">
          <cell r="A22" t="str">
            <v>INDUSTRIAL 1-MD-BT</v>
          </cell>
          <cell r="B22" t="str">
            <v>dIndustrial I</v>
          </cell>
        </row>
        <row r="23">
          <cell r="A23" t="str">
            <v>INDUSTRIAL 1-MD-MT</v>
          </cell>
          <cell r="B23" t="str">
            <v>dIndustrial I</v>
          </cell>
        </row>
        <row r="24">
          <cell r="A24" t="str">
            <v>INDUSTRIAL 1-GD-BT</v>
          </cell>
          <cell r="B24" t="str">
            <v>dIndustrial I</v>
          </cell>
        </row>
        <row r="25">
          <cell r="A25" t="str">
            <v>INDUSTRIAL 1-GD-MT</v>
          </cell>
          <cell r="B25" t="str">
            <v>dIndustrial I</v>
          </cell>
        </row>
        <row r="26">
          <cell r="A26" t="str">
            <v>INDUSTRIAL 2-MD-BT</v>
          </cell>
          <cell r="B26" t="str">
            <v>eIndustrial II</v>
          </cell>
        </row>
        <row r="27">
          <cell r="A27" t="str">
            <v>INDUSTRIAL 2-MD-MT</v>
          </cell>
          <cell r="B27" t="str">
            <v>eIndustrial II</v>
          </cell>
        </row>
        <row r="28">
          <cell r="A28" t="str">
            <v>INDUSTRIAL 2-GD-BT</v>
          </cell>
          <cell r="B28" t="str">
            <v>eIndustrial II</v>
          </cell>
        </row>
        <row r="29">
          <cell r="A29" t="str">
            <v>INDUSTRIAL 2-GD-MT</v>
          </cell>
          <cell r="B29" t="str">
            <v>eIndustrial II</v>
          </cell>
        </row>
        <row r="30">
          <cell r="A30" t="str">
            <v>INDUSTRIAL 2-GD-AT</v>
          </cell>
          <cell r="B30" t="str">
            <v>eIndustrial II</v>
          </cell>
        </row>
        <row r="31">
          <cell r="A31" t="str">
            <v>GRANJEROS-PD-BT</v>
          </cell>
          <cell r="B31" t="str">
            <v>fGranjero</v>
          </cell>
        </row>
        <row r="32">
          <cell r="A32" t="str">
            <v>GRANJEROS-PD-MT</v>
          </cell>
          <cell r="B32" t="str">
            <v>fGranjero</v>
          </cell>
        </row>
        <row r="33">
          <cell r="A33" t="str">
            <v>GRANJEROS-MD-BT</v>
          </cell>
          <cell r="B33" t="str">
            <v>fGranjero</v>
          </cell>
        </row>
        <row r="34">
          <cell r="A34" t="str">
            <v>GRANJEROS-MD-MT</v>
          </cell>
          <cell r="B34" t="str">
            <v>fGranjero</v>
          </cell>
        </row>
        <row r="35">
          <cell r="A35" t="str">
            <v>GRANJEROS-GD-BT</v>
          </cell>
          <cell r="B35" t="str">
            <v>fGranjero</v>
          </cell>
        </row>
        <row r="36">
          <cell r="A36" t="str">
            <v>GRANJEROS-GD-MT</v>
          </cell>
          <cell r="B36" t="str">
            <v>fGranjero</v>
          </cell>
        </row>
        <row r="37">
          <cell r="A37" t="str">
            <v>ALUMBRADO PUBLICO-PD-BT</v>
          </cell>
          <cell r="B37" t="str">
            <v>gAlumbrado</v>
          </cell>
        </row>
        <row r="38">
          <cell r="A38" t="str">
            <v>ESPECIAL-MD-BT</v>
          </cell>
          <cell r="B38" t="str">
            <v>hEspecial</v>
          </cell>
        </row>
        <row r="39">
          <cell r="A39" t="str">
            <v>ESPECIAL-MD-MT</v>
          </cell>
          <cell r="B39" t="str">
            <v>hEspecial</v>
          </cell>
        </row>
        <row r="40">
          <cell r="A40" t="str">
            <v>ESPECIAL-GD-BT</v>
          </cell>
          <cell r="B40" t="str">
            <v>hEspecial</v>
          </cell>
        </row>
        <row r="41">
          <cell r="A41" t="str">
            <v>ESPECIAL-GD-MT</v>
          </cell>
          <cell r="B41" t="str">
            <v>hEspecial</v>
          </cell>
        </row>
        <row r="42">
          <cell r="A42" t="str">
            <v>AGUA POTABLE-PD-BT</v>
          </cell>
          <cell r="B42" t="str">
            <v>iAgua Potable</v>
          </cell>
        </row>
        <row r="43">
          <cell r="A43" t="str">
            <v>AGUA POTABLE-PD-MT</v>
          </cell>
          <cell r="B43" t="str">
            <v>iAgua Potable</v>
          </cell>
        </row>
        <row r="44">
          <cell r="A44" t="str">
            <v>AGUA POTABLE-MD-BT</v>
          </cell>
          <cell r="B44" t="str">
            <v>iAgua Potable</v>
          </cell>
        </row>
        <row r="45">
          <cell r="A45" t="str">
            <v>AGUA POTABLE-MD-MT</v>
          </cell>
          <cell r="B45" t="str">
            <v>iAgua Potable</v>
          </cell>
        </row>
        <row r="46">
          <cell r="A46" t="str">
            <v>AGUA POTABLE-GD-BT</v>
          </cell>
          <cell r="B46" t="str">
            <v>iAgua Potable</v>
          </cell>
        </row>
        <row r="47">
          <cell r="A47" t="str">
            <v>AGUA POTABLE-GD-MT</v>
          </cell>
          <cell r="B47" t="str">
            <v>iAgua Potable</v>
          </cell>
        </row>
        <row r="48">
          <cell r="A48" t="str">
            <v>FUERA DE PUNTA-PD-BT</v>
          </cell>
          <cell r="B48" t="str">
            <v>jFuera de punta</v>
          </cell>
        </row>
        <row r="49">
          <cell r="A49" t="str">
            <v>FUERA DE PUNTA-PD-MT</v>
          </cell>
          <cell r="B49" t="str">
            <v>jFuera de punta</v>
          </cell>
        </row>
        <row r="50">
          <cell r="A50" t="str">
            <v>FUERA DE PUNTA-MD-BT</v>
          </cell>
          <cell r="B50" t="str">
            <v>jFuera de punta</v>
          </cell>
        </row>
        <row r="51">
          <cell r="A51" t="str">
            <v>FUERA DE PUNTA-MD-MT</v>
          </cell>
          <cell r="B51" t="str">
            <v>jFuera de punta</v>
          </cell>
        </row>
        <row r="52">
          <cell r="A52" t="str">
            <v>FUERA DE PUNTA-GD-BT</v>
          </cell>
          <cell r="B52" t="str">
            <v>jFuera de punta</v>
          </cell>
        </row>
        <row r="53">
          <cell r="A53" t="str">
            <v>FUERA DE PUNTA-GD-MT</v>
          </cell>
          <cell r="B53" t="str">
            <v>jFuera de punta</v>
          </cell>
        </row>
        <row r="54">
          <cell r="A54" t="str">
            <v>AUTOPRODUCTORES-MD-BT</v>
          </cell>
          <cell r="B54" t="str">
            <v>kAutoproductores</v>
          </cell>
        </row>
        <row r="55">
          <cell r="A55" t="str">
            <v>AUTOPRODUCTORES-MD-MT</v>
          </cell>
          <cell r="B55" t="str">
            <v>kAutoproductores</v>
          </cell>
        </row>
        <row r="56">
          <cell r="A56" t="str">
            <v>AUTOPRODUCTORES-GD-MT</v>
          </cell>
          <cell r="B56" t="str">
            <v>kAutoproductores</v>
          </cell>
        </row>
        <row r="57">
          <cell r="A57" t="str">
            <v>AUTOPRODUCTORES-GD-BT</v>
          </cell>
          <cell r="B57" t="str">
            <v>kAutoproductores</v>
          </cell>
        </row>
        <row r="58">
          <cell r="A58" t="str">
            <v>SEGURIDAD CIUDADANA PD-BT</v>
          </cell>
          <cell r="B58" t="str">
            <v>lOtros</v>
          </cell>
        </row>
        <row r="59">
          <cell r="A59" t="str">
            <v>SEGURIDAD CIUDADANA-PD-BT</v>
          </cell>
          <cell r="B59" t="str">
            <v>lOtros</v>
          </cell>
        </row>
        <row r="60">
          <cell r="A60" t="str">
            <v>INDUSTRIAL 1 GD-BT-SISTEMAS AISLADOS</v>
          </cell>
          <cell r="B60" t="str">
            <v>dIndustrial I</v>
          </cell>
        </row>
        <row r="61">
          <cell r="A61" t="str">
            <v>INDUSTRIAL 1 GD-MT-SISTEMAS AISLADOS</v>
          </cell>
          <cell r="B61" t="str">
            <v>dIndustrial I</v>
          </cell>
        </row>
        <row r="62">
          <cell r="A62" t="str">
            <v>GENERAL PD-BT-SISTEMAS AISLADOS</v>
          </cell>
          <cell r="B62" t="str">
            <v>cGeneral II</v>
          </cell>
        </row>
        <row r="63">
          <cell r="A63" t="str">
            <v>INDUSTRIAL 2 GD-BT-SISTEMAS AISLADOS</v>
          </cell>
          <cell r="B63" t="str">
            <v>eIndustrial II</v>
          </cell>
        </row>
        <row r="64">
          <cell r="A64" t="str">
            <v>INDUSTRIAL 2 GD-MT-SISTEMAS AISLADOS</v>
          </cell>
          <cell r="B64" t="str">
            <v>eIndustrial II</v>
          </cell>
        </row>
        <row r="65">
          <cell r="A65" t="str">
            <v>GENERAL PREPAGA PD BT</v>
          </cell>
          <cell r="B65" t="str">
            <v>bGeneral I</v>
          </cell>
        </row>
        <row r="66">
          <cell r="A66" t="str">
            <v>PREPAGA PD BT</v>
          </cell>
          <cell r="B66" t="str">
            <v>aDomiciliaria</v>
          </cell>
        </row>
        <row r="67">
          <cell r="A67" t="str">
            <v>COMERCIAL-PD-BT</v>
          </cell>
          <cell r="B67" t="str">
            <v>bGeneral I</v>
          </cell>
        </row>
        <row r="68">
          <cell r="A68" t="str">
            <v>COMERCIAL-PD-MT</v>
          </cell>
          <cell r="B68" t="str">
            <v>cGeneral II</v>
          </cell>
        </row>
        <row r="69">
          <cell r="A69" t="str">
            <v>COMERCIAL-MD-BT</v>
          </cell>
          <cell r="B69" t="str">
            <v>cGeneral II</v>
          </cell>
        </row>
        <row r="70">
          <cell r="A70" t="str">
            <v>COMERCIAL-MD-MT</v>
          </cell>
          <cell r="B70" t="str">
            <v>cGeneral II</v>
          </cell>
        </row>
        <row r="71">
          <cell r="A71" t="str">
            <v>COMERCIAL-GD-BT</v>
          </cell>
          <cell r="B71" t="str">
            <v>cGeneral II</v>
          </cell>
        </row>
        <row r="72">
          <cell r="A72" t="str">
            <v>GENERAL PD-BT-SA</v>
          </cell>
          <cell r="B72" t="str">
            <v>bGeneral I</v>
          </cell>
        </row>
      </sheetData>
      <sheetData sheetId="3"/>
      <sheetData sheetId="4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MPRAS"/>
      <sheetName val="BDD"/>
      <sheetName val="BDD_COMPRAS"/>
      <sheetName val="COD"/>
    </sheetNames>
    <sheetDataSet>
      <sheetData sheetId="0" refreshError="1"/>
      <sheetData sheetId="1" refreshError="1"/>
      <sheetData sheetId="2" refreshError="1"/>
      <sheetData sheetId="3">
        <row r="16">
          <cell r="R16">
            <v>1999.5640000000001</v>
          </cell>
        </row>
      </sheetData>
      <sheetData sheetId="4">
        <row r="2">
          <cell r="A2" t="str">
            <v>dom</v>
          </cell>
          <cell r="B2" t="str">
            <v>aResidencial</v>
          </cell>
        </row>
        <row r="3">
          <cell r="A3" t="str">
            <v>g1</v>
          </cell>
          <cell r="B3" t="str">
            <v>bGeneral</v>
          </cell>
        </row>
        <row r="4">
          <cell r="A4" t="str">
            <v>g2</v>
          </cell>
          <cell r="B4" t="str">
            <v>bGeneral</v>
          </cell>
        </row>
        <row r="5">
          <cell r="A5" t="str">
            <v>bom</v>
          </cell>
          <cell r="B5" t="str">
            <v>eOtros</v>
          </cell>
        </row>
        <row r="6">
          <cell r="A6" t="str">
            <v>ing</v>
          </cell>
          <cell r="B6" t="str">
            <v>cIndustrial</v>
          </cell>
        </row>
        <row r="7">
          <cell r="A7" t="str">
            <v>inp</v>
          </cell>
          <cell r="B7" t="str">
            <v>cIndustrial</v>
          </cell>
        </row>
        <row r="8">
          <cell r="A8" t="str">
            <v>apu</v>
          </cell>
          <cell r="B8" t="str">
            <v>dAlumbrado Publico</v>
          </cell>
        </row>
        <row r="9">
          <cell r="A9" t="str">
            <v>com</v>
          </cell>
          <cell r="B9" t="str">
            <v>bGeneral</v>
          </cell>
        </row>
        <row r="10">
          <cell r="A10" t="str">
            <v>est</v>
          </cell>
          <cell r="B10" t="str">
            <v>bGeneral</v>
          </cell>
        </row>
        <row r="11">
          <cell r="A11" t="str">
            <v>seg</v>
          </cell>
          <cell r="B11" t="str">
            <v>fSeguridad Ciudadana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"/>
    </sheetNames>
    <sheetDataSet>
      <sheetData sheetId="0"/>
      <sheetData sheetId="1"/>
      <sheetData sheetId="2">
        <row r="2">
          <cell r="A2" t="str">
            <v>dom</v>
          </cell>
          <cell r="B2" t="str">
            <v>aResidencial</v>
          </cell>
        </row>
        <row r="3">
          <cell r="A3" t="str">
            <v>g1</v>
          </cell>
          <cell r="B3" t="str">
            <v>bGeneral</v>
          </cell>
        </row>
        <row r="4">
          <cell r="A4" t="str">
            <v>g2</v>
          </cell>
          <cell r="B4" t="str">
            <v>bGeneral</v>
          </cell>
        </row>
        <row r="5">
          <cell r="A5" t="str">
            <v>bom</v>
          </cell>
          <cell r="B5" t="str">
            <v>eOtros</v>
          </cell>
        </row>
        <row r="6">
          <cell r="A6" t="str">
            <v>ing</v>
          </cell>
          <cell r="B6" t="str">
            <v>cIndustrial</v>
          </cell>
        </row>
        <row r="7">
          <cell r="A7" t="str">
            <v>inp</v>
          </cell>
          <cell r="B7" t="str">
            <v>cIndustrial</v>
          </cell>
        </row>
        <row r="8">
          <cell r="A8" t="str">
            <v>apu</v>
          </cell>
          <cell r="B8" t="str">
            <v>dAlumbrado Publico</v>
          </cell>
        </row>
        <row r="9">
          <cell r="A9" t="str">
            <v>com</v>
          </cell>
          <cell r="B9" t="str">
            <v>bGeneral</v>
          </cell>
        </row>
        <row r="10">
          <cell r="A10" t="str">
            <v>est</v>
          </cell>
          <cell r="B10" t="str">
            <v>bGeneral</v>
          </cell>
        </row>
        <row r="11">
          <cell r="A11" t="str">
            <v>seg</v>
          </cell>
          <cell r="B11" t="str">
            <v>fSeguridad Ciudadana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digos"/>
      <sheetName val="BDD"/>
    </sheetNames>
    <sheetDataSet>
      <sheetData sheetId="0"/>
      <sheetData sheetId="1">
        <row r="2">
          <cell r="A2" t="str">
            <v>R10</v>
          </cell>
          <cell r="B2" t="str">
            <v>aRESIDENCIAL</v>
          </cell>
        </row>
        <row r="3">
          <cell r="A3" t="str">
            <v>DOM</v>
          </cell>
          <cell r="B3" t="str">
            <v>aRESIDENCIAL</v>
          </cell>
        </row>
        <row r="4">
          <cell r="A4" t="str">
            <v>G10</v>
          </cell>
          <cell r="B4" t="str">
            <v>bGENERAL</v>
          </cell>
        </row>
        <row r="5">
          <cell r="A5" t="str">
            <v>GEN</v>
          </cell>
          <cell r="B5" t="str">
            <v>bGENERAL</v>
          </cell>
        </row>
        <row r="6">
          <cell r="A6" t="str">
            <v>AP1</v>
          </cell>
          <cell r="B6" t="str">
            <v>dALUMBRADO PUBLICO</v>
          </cell>
        </row>
      </sheetData>
      <sheetData sheetId="2">
        <row r="28">
          <cell r="AA28">
            <v>13284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DIGOS 2"/>
    </sheetNames>
    <sheetDataSet>
      <sheetData sheetId="0"/>
      <sheetData sheetId="1">
        <row r="188">
          <cell r="BA188">
            <v>6848</v>
          </cell>
        </row>
      </sheetData>
      <sheetData sheetId="2"/>
      <sheetData sheetId="3">
        <row r="2">
          <cell r="A2" t="str">
            <v>DOMICILIARIA-PD-BT</v>
          </cell>
          <cell r="B2" t="str">
            <v>aDomiciliaria</v>
          </cell>
        </row>
        <row r="3">
          <cell r="A3" t="str">
            <v>DOMICILIARIA-PD-MT</v>
          </cell>
          <cell r="B3" t="str">
            <v>aDomiciliaria</v>
          </cell>
        </row>
        <row r="4">
          <cell r="A4" t="str">
            <v>DOMICILIARIA-MD-BT</v>
          </cell>
          <cell r="B4" t="str">
            <v>aDomiciliaria</v>
          </cell>
        </row>
        <row r="5">
          <cell r="A5" t="str">
            <v>DOMICILIARIA-MD-MT</v>
          </cell>
          <cell r="B5" t="str">
            <v>aDomiciliaria</v>
          </cell>
        </row>
        <row r="6">
          <cell r="A6" t="str">
            <v>DOMICILIARIA-GD-BT</v>
          </cell>
          <cell r="B6" t="str">
            <v>aDomiciliaria</v>
          </cell>
        </row>
        <row r="7">
          <cell r="A7" t="str">
            <v>DOMICILIARIA-GD-MT</v>
          </cell>
          <cell r="B7" t="str">
            <v>aDomiciliaria</v>
          </cell>
        </row>
        <row r="8">
          <cell r="A8" t="str">
            <v>GENERAL 1-PD-BT</v>
          </cell>
          <cell r="B8" t="str">
            <v>bGeneral</v>
          </cell>
        </row>
        <row r="9">
          <cell r="A9" t="str">
            <v>GENERAL 1-PD-MT</v>
          </cell>
          <cell r="B9" t="str">
            <v>bGeneral</v>
          </cell>
        </row>
        <row r="10">
          <cell r="A10" t="str">
            <v>GENERAL 1-MD-BT</v>
          </cell>
          <cell r="B10" t="str">
            <v>bGeneral</v>
          </cell>
        </row>
        <row r="11">
          <cell r="A11" t="str">
            <v>GENERAL 1-MD-MT</v>
          </cell>
          <cell r="B11" t="str">
            <v>bGeneral</v>
          </cell>
        </row>
        <row r="12">
          <cell r="A12" t="str">
            <v>GENERAL 1-GD-BT</v>
          </cell>
          <cell r="B12" t="str">
            <v>bGeneral</v>
          </cell>
        </row>
        <row r="13">
          <cell r="A13" t="str">
            <v>GENERAL 1-GD-MT</v>
          </cell>
          <cell r="B13" t="str">
            <v>bGeneral</v>
          </cell>
        </row>
        <row r="14">
          <cell r="A14" t="str">
            <v>GENERAL 2-PD-BT</v>
          </cell>
          <cell r="B14" t="str">
            <v>bGeneral</v>
          </cell>
        </row>
        <row r="15">
          <cell r="A15" t="str">
            <v>GENERAL 2-PD-MT</v>
          </cell>
          <cell r="B15" t="str">
            <v>bGeneral</v>
          </cell>
        </row>
        <row r="16">
          <cell r="A16" t="str">
            <v>GENERAL 2-MD-BT</v>
          </cell>
          <cell r="B16" t="str">
            <v>bGeneral</v>
          </cell>
        </row>
        <row r="17">
          <cell r="A17" t="str">
            <v>GENERAL 2-MD-MT</v>
          </cell>
          <cell r="B17" t="str">
            <v>bGeneral</v>
          </cell>
        </row>
        <row r="18">
          <cell r="A18" t="str">
            <v>GENERAL 2-GD-BT</v>
          </cell>
          <cell r="B18" t="str">
            <v>bGeneral</v>
          </cell>
        </row>
        <row r="19">
          <cell r="A19" t="str">
            <v>GENERAL 2-GD-MT</v>
          </cell>
          <cell r="B19" t="str">
            <v>bGeneral</v>
          </cell>
        </row>
        <row r="20">
          <cell r="A20" t="str">
            <v>INDUSTRIAL 1-PD-BT</v>
          </cell>
          <cell r="B20" t="str">
            <v>cIndustrial</v>
          </cell>
        </row>
        <row r="21">
          <cell r="A21" t="str">
            <v>INDUSTRIAL 1-PD-MT</v>
          </cell>
          <cell r="B21" t="str">
            <v>cIndustrial</v>
          </cell>
        </row>
        <row r="22">
          <cell r="A22" t="str">
            <v>INDUSTRIAL 1-MD-BT</v>
          </cell>
          <cell r="B22" t="str">
            <v>cIndustrial</v>
          </cell>
        </row>
        <row r="23">
          <cell r="A23" t="str">
            <v>INDUSTRIAL 1-MD-MT</v>
          </cell>
          <cell r="B23" t="str">
            <v>cIndustrial</v>
          </cell>
        </row>
        <row r="24">
          <cell r="A24" t="str">
            <v>INDUSTRIAL 1-GD-BT</v>
          </cell>
          <cell r="B24" t="str">
            <v>cIndustrial</v>
          </cell>
        </row>
        <row r="25">
          <cell r="A25" t="str">
            <v>INDUSTRIAL 1-GD-MT</v>
          </cell>
          <cell r="B25" t="str">
            <v>cIndustrial</v>
          </cell>
        </row>
        <row r="26">
          <cell r="A26" t="str">
            <v>INDUSTRIAL 2-MD-BT</v>
          </cell>
          <cell r="B26" t="str">
            <v>cIndustrial</v>
          </cell>
        </row>
        <row r="27">
          <cell r="A27" t="str">
            <v>INDUSTRIAL 2-MD-MT</v>
          </cell>
          <cell r="B27" t="str">
            <v>cIndustrial</v>
          </cell>
        </row>
        <row r="28">
          <cell r="A28" t="str">
            <v>INDUSTRIAL 2-GD-BT</v>
          </cell>
          <cell r="B28" t="str">
            <v>cIndustrial</v>
          </cell>
        </row>
        <row r="29">
          <cell r="A29" t="str">
            <v>INDUSTRIAL 2-GD-MT</v>
          </cell>
          <cell r="B29" t="str">
            <v>cIndustrial</v>
          </cell>
        </row>
        <row r="30">
          <cell r="A30" t="str">
            <v>INDUSTRIAL 2-GD-AT</v>
          </cell>
          <cell r="B30" t="str">
            <v>cIndustrial</v>
          </cell>
        </row>
        <row r="31">
          <cell r="A31" t="str">
            <v>GRANJEROS-PD-BT</v>
          </cell>
          <cell r="B31" t="str">
            <v>eOtros</v>
          </cell>
        </row>
        <row r="32">
          <cell r="A32" t="str">
            <v>GRANJEROS-PD-MT</v>
          </cell>
          <cell r="B32" t="str">
            <v>eOtros</v>
          </cell>
        </row>
        <row r="33">
          <cell r="A33" t="str">
            <v>GRANJEROS-MD-BT</v>
          </cell>
          <cell r="B33" t="str">
            <v>eOtros</v>
          </cell>
        </row>
        <row r="34">
          <cell r="A34" t="str">
            <v>GRANJEROS-MD-MT</v>
          </cell>
          <cell r="B34" t="str">
            <v>eOtros</v>
          </cell>
        </row>
        <row r="35">
          <cell r="A35" t="str">
            <v>GRANJEROS-GD-BT</v>
          </cell>
          <cell r="B35" t="str">
            <v>eOtros</v>
          </cell>
        </row>
        <row r="36">
          <cell r="A36" t="str">
            <v>GRANJEROS-GD-MT</v>
          </cell>
          <cell r="B36" t="str">
            <v>eOtros</v>
          </cell>
        </row>
        <row r="37">
          <cell r="A37" t="str">
            <v>ALUMBRADO PUBLICO-PD-BT</v>
          </cell>
          <cell r="B37" t="str">
            <v>dAlumbrado Publico</v>
          </cell>
        </row>
        <row r="38">
          <cell r="A38" t="str">
            <v>ESPECIAL-MD-BT</v>
          </cell>
          <cell r="B38" t="str">
            <v>eOtros</v>
          </cell>
        </row>
        <row r="39">
          <cell r="A39" t="str">
            <v>ESPECIAL-MD-MT</v>
          </cell>
          <cell r="B39" t="str">
            <v>eOtros</v>
          </cell>
        </row>
        <row r="40">
          <cell r="A40" t="str">
            <v>ESPECIAL-GD-BT</v>
          </cell>
          <cell r="B40" t="str">
            <v>eOtros</v>
          </cell>
        </row>
        <row r="41">
          <cell r="A41" t="str">
            <v>ESPECIAL-GD-MT</v>
          </cell>
          <cell r="B41" t="str">
            <v>eOtros</v>
          </cell>
        </row>
        <row r="42">
          <cell r="A42" t="str">
            <v>AGUA POTABLE-PD-BT</v>
          </cell>
          <cell r="B42" t="str">
            <v>eOtros</v>
          </cell>
        </row>
        <row r="43">
          <cell r="A43" t="str">
            <v>AGUA POTABLE-PD-MT</v>
          </cell>
          <cell r="B43" t="str">
            <v>eOtros</v>
          </cell>
        </row>
        <row r="44">
          <cell r="A44" t="str">
            <v>AGUA POTABLE-MD-BT</v>
          </cell>
          <cell r="B44" t="str">
            <v>eOtros</v>
          </cell>
        </row>
        <row r="45">
          <cell r="A45" t="str">
            <v>AGUA POTABLE-MD-MT</v>
          </cell>
          <cell r="B45" t="str">
            <v>eOtros</v>
          </cell>
        </row>
        <row r="46">
          <cell r="A46" t="str">
            <v>AGUA POTABLE-GD-BT</v>
          </cell>
          <cell r="B46" t="str">
            <v>eOtros</v>
          </cell>
        </row>
        <row r="47">
          <cell r="A47" t="str">
            <v>AGUA POTABLE-GD-MT</v>
          </cell>
          <cell r="B47" t="str">
            <v>eOtros</v>
          </cell>
        </row>
        <row r="48">
          <cell r="A48" t="str">
            <v>FUERA DE PUNTA-PD-BT</v>
          </cell>
          <cell r="B48" t="str">
            <v>eOtros</v>
          </cell>
        </row>
        <row r="49">
          <cell r="A49" t="str">
            <v>FUERA DE PUNTA-PD-MT</v>
          </cell>
          <cell r="B49" t="str">
            <v>eOtros</v>
          </cell>
        </row>
        <row r="50">
          <cell r="A50" t="str">
            <v>FUERA DE PUNTA-MD-BT</v>
          </cell>
          <cell r="B50" t="str">
            <v>eOtros</v>
          </cell>
        </row>
        <row r="51">
          <cell r="A51" t="str">
            <v>FUERA DE PUNTA-MD-MT</v>
          </cell>
          <cell r="B51" t="str">
            <v>eOtros</v>
          </cell>
        </row>
        <row r="52">
          <cell r="A52" t="str">
            <v>FUERA DE PUNTA-GD-BT</v>
          </cell>
          <cell r="B52" t="str">
            <v>eOtros</v>
          </cell>
        </row>
        <row r="53">
          <cell r="A53" t="str">
            <v>FUERA DE PUNTA-GD-MT</v>
          </cell>
          <cell r="B53" t="str">
            <v>eOtros</v>
          </cell>
        </row>
        <row r="54">
          <cell r="A54" t="str">
            <v>AUTOPRODUCTORES-MD-BT</v>
          </cell>
          <cell r="B54" t="str">
            <v>eOtros</v>
          </cell>
        </row>
        <row r="55">
          <cell r="A55" t="str">
            <v>AUTOPRODUCTORES-MD-MT</v>
          </cell>
          <cell r="B55" t="str">
            <v>eOtros</v>
          </cell>
        </row>
        <row r="56">
          <cell r="A56" t="str">
            <v>AUTOPRODUCTORES-GD-MT</v>
          </cell>
          <cell r="B56" t="str">
            <v>eOtros</v>
          </cell>
        </row>
        <row r="57">
          <cell r="A57" t="str">
            <v>AUTOPRODUCTORES-GD-BT</v>
          </cell>
          <cell r="B57" t="str">
            <v>eOtros</v>
          </cell>
        </row>
        <row r="58">
          <cell r="A58" t="str">
            <v>SEGURIDAD CIUDADANA PD-BT</v>
          </cell>
          <cell r="B58" t="str">
            <v>eOtros</v>
          </cell>
        </row>
        <row r="59">
          <cell r="A59" t="str">
            <v>SEGURIDAD CIUDADANA-PD-BT</v>
          </cell>
          <cell r="B59" t="str">
            <v>eOtros</v>
          </cell>
        </row>
        <row r="60">
          <cell r="A60" t="str">
            <v>INDUSTRIAL 1 GD-BT-SISTEMAS AISLADOS</v>
          </cell>
          <cell r="B60" t="str">
            <v>cIndustrial</v>
          </cell>
        </row>
        <row r="61">
          <cell r="A61" t="str">
            <v>INDUSTRIAL 1 GD-MT-SISTEMAS AISLADOS</v>
          </cell>
          <cell r="B61" t="str">
            <v>cIndustrial</v>
          </cell>
        </row>
        <row r="62">
          <cell r="A62" t="str">
            <v>GENERAL PD-BT-SISTEMAS AISLADOS</v>
          </cell>
          <cell r="B62" t="str">
            <v>bGeneral</v>
          </cell>
        </row>
        <row r="63">
          <cell r="A63" t="str">
            <v>INDUSTRIAL 2 GD-BT-SISTEMAS AISLADOS</v>
          </cell>
          <cell r="B63" t="str">
            <v>cIndustrial</v>
          </cell>
        </row>
        <row r="64">
          <cell r="A64" t="str">
            <v>INDUSTRIAL 2 GD-MT-SISTEMAS AISLADOS</v>
          </cell>
          <cell r="B64" t="str">
            <v>cIndustrial</v>
          </cell>
        </row>
        <row r="65">
          <cell r="A65" t="str">
            <v>GENERAL PREPAGA PD BT</v>
          </cell>
          <cell r="B65" t="str">
            <v>bGeneral</v>
          </cell>
        </row>
        <row r="66">
          <cell r="A66" t="str">
            <v>PREPAGA PD BT</v>
          </cell>
          <cell r="B66" t="str">
            <v>eOtros</v>
          </cell>
        </row>
        <row r="67">
          <cell r="A67" t="str">
            <v>COMERCIAL-PD-BT</v>
          </cell>
          <cell r="B67" t="str">
            <v>bGeneral</v>
          </cell>
        </row>
        <row r="68">
          <cell r="A68" t="str">
            <v>COMERCIAL-PD-MT</v>
          </cell>
          <cell r="B68" t="str">
            <v>bGeneral</v>
          </cell>
        </row>
        <row r="69">
          <cell r="A69" t="str">
            <v>COMERCIAL-MD-BT</v>
          </cell>
          <cell r="B69" t="str">
            <v>bGeneral</v>
          </cell>
        </row>
        <row r="70">
          <cell r="A70" t="str">
            <v>COMERCIAL-MD-MT</v>
          </cell>
          <cell r="B70" t="str">
            <v>bGeneral</v>
          </cell>
        </row>
        <row r="71">
          <cell r="A71" t="str">
            <v>COMERCIAL-GD-BT</v>
          </cell>
          <cell r="B71" t="str">
            <v>bGeneral</v>
          </cell>
        </row>
        <row r="72">
          <cell r="A72" t="str">
            <v>GENERAL PD-BT-SA</v>
          </cell>
          <cell r="B72" t="str">
            <v>bGeneral</v>
          </cell>
        </row>
        <row r="73">
          <cell r="A73" t="str">
            <v>COMERCIAL-GD-MT</v>
          </cell>
          <cell r="B73" t="str">
            <v>bGeneral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88">
          <cell r="BA188">
            <v>8686</v>
          </cell>
        </row>
      </sheetData>
      <sheetData sheetId="2">
        <row r="2">
          <cell r="A2" t="str">
            <v>DOMICILIARIA-PD-BT</v>
          </cell>
          <cell r="B2" t="str">
            <v>aResidencial</v>
          </cell>
        </row>
        <row r="3">
          <cell r="A3" t="str">
            <v>DOMICILIARIA-PD-MT</v>
          </cell>
          <cell r="B3" t="str">
            <v>aResidencial</v>
          </cell>
        </row>
        <row r="4">
          <cell r="A4" t="str">
            <v>DOMICILIARIA-MD-BT</v>
          </cell>
          <cell r="B4" t="str">
            <v>aResidencial</v>
          </cell>
        </row>
        <row r="5">
          <cell r="A5" t="str">
            <v>DOMICILIARIA-MD-MT</v>
          </cell>
          <cell r="B5" t="str">
            <v>aResidencial</v>
          </cell>
        </row>
        <row r="6">
          <cell r="A6" t="str">
            <v>DOMICILIARIA-GD-BT</v>
          </cell>
          <cell r="B6" t="str">
            <v>aResidencial</v>
          </cell>
        </row>
        <row r="7">
          <cell r="A7" t="str">
            <v>DOMICILIARIA-GD-MT</v>
          </cell>
          <cell r="B7" t="str">
            <v>aResidencial</v>
          </cell>
        </row>
        <row r="8">
          <cell r="A8" t="str">
            <v>GENERAL 1-PD-MT</v>
          </cell>
          <cell r="B8" t="str">
            <v>bGeneral</v>
          </cell>
        </row>
        <row r="9">
          <cell r="A9" t="str">
            <v>GENERAL 1-MD-BT</v>
          </cell>
          <cell r="B9" t="str">
            <v>bGeneral</v>
          </cell>
        </row>
        <row r="10">
          <cell r="A10" t="str">
            <v>GENERAL 1-MD-MT</v>
          </cell>
          <cell r="B10" t="str">
            <v>bGeneral</v>
          </cell>
        </row>
        <row r="11">
          <cell r="A11" t="str">
            <v>GENERAL 1-GD-BT</v>
          </cell>
          <cell r="B11" t="str">
            <v>bGeneral</v>
          </cell>
        </row>
        <row r="12">
          <cell r="A12" t="str">
            <v>GENERAL 1-GD-MT</v>
          </cell>
          <cell r="B12" t="str">
            <v>bGeneral</v>
          </cell>
        </row>
        <row r="13">
          <cell r="A13" t="str">
            <v>GENERAL 2-PD-MT</v>
          </cell>
          <cell r="B13" t="str">
            <v>bGeneral</v>
          </cell>
        </row>
        <row r="14">
          <cell r="A14" t="str">
            <v>GENERAL 2-MD-BT</v>
          </cell>
          <cell r="B14" t="str">
            <v>bGeneral</v>
          </cell>
        </row>
        <row r="15">
          <cell r="A15" t="str">
            <v>GENERAL 2-MD-MT</v>
          </cell>
          <cell r="B15" t="str">
            <v>bGeneral</v>
          </cell>
        </row>
        <row r="16">
          <cell r="A16" t="str">
            <v>GENERAL 2-GD-BT</v>
          </cell>
          <cell r="B16" t="str">
            <v>bGeneral</v>
          </cell>
        </row>
        <row r="17">
          <cell r="A17" t="str">
            <v>GENERAL 2-GD-MT</v>
          </cell>
          <cell r="B17" t="str">
            <v>bGeneral</v>
          </cell>
        </row>
        <row r="18">
          <cell r="A18" t="str">
            <v>GENERAL PREPAGA PD BT</v>
          </cell>
          <cell r="B18" t="str">
            <v>bGeneral</v>
          </cell>
        </row>
        <row r="19">
          <cell r="A19" t="str">
            <v>COMERCIAL-PD-BT</v>
          </cell>
          <cell r="B19" t="str">
            <v>bGeneral</v>
          </cell>
        </row>
        <row r="20">
          <cell r="A20" t="str">
            <v>COMERCIAL-PD-MT</v>
          </cell>
          <cell r="B20" t="str">
            <v>bGeneral</v>
          </cell>
        </row>
        <row r="21">
          <cell r="A21" t="str">
            <v>COMERCIAL-MD-BT</v>
          </cell>
          <cell r="B21" t="str">
            <v>bGeneral</v>
          </cell>
        </row>
        <row r="22">
          <cell r="A22" t="str">
            <v>COMERCIAL-MD-MT</v>
          </cell>
          <cell r="B22" t="str">
            <v>bGeneral</v>
          </cell>
        </row>
        <row r="23">
          <cell r="A23" t="str">
            <v>COMERCIAL-GD-BT</v>
          </cell>
          <cell r="B23" t="str">
            <v>bGeneral</v>
          </cell>
        </row>
        <row r="24">
          <cell r="A24" t="str">
            <v>COMERCIAL-GD-MT</v>
          </cell>
          <cell r="B24" t="str">
            <v>bGeneral</v>
          </cell>
        </row>
        <row r="25">
          <cell r="A25" t="str">
            <v>INDUSTRIAL 1-PD-BT</v>
          </cell>
          <cell r="B25" t="str">
            <v>cIndustrial</v>
          </cell>
        </row>
        <row r="26">
          <cell r="A26" t="str">
            <v>INDUSTRIAL 1-PD-MT</v>
          </cell>
          <cell r="B26" t="str">
            <v>cIndustrial</v>
          </cell>
        </row>
        <row r="27">
          <cell r="A27" t="str">
            <v>INDUSTRIAL 1-MD-BT</v>
          </cell>
          <cell r="B27" t="str">
            <v>cIndustrial</v>
          </cell>
        </row>
        <row r="28">
          <cell r="A28" t="str">
            <v>INDUSTRIAL 1-MD-MT</v>
          </cell>
          <cell r="B28" t="str">
            <v>cIndustrial</v>
          </cell>
        </row>
        <row r="29">
          <cell r="A29" t="str">
            <v>INDUSTRIAL 2-MD-BT</v>
          </cell>
          <cell r="B29" t="str">
            <v>cIndustrial</v>
          </cell>
        </row>
        <row r="30">
          <cell r="A30" t="str">
            <v>INDUSTRIAL 2-MD-MT</v>
          </cell>
          <cell r="B30" t="str">
            <v>cIndustrial</v>
          </cell>
        </row>
        <row r="31">
          <cell r="A31" t="str">
            <v>GRANJEROS-PD-BT</v>
          </cell>
          <cell r="B31" t="str">
            <v>eOtros</v>
          </cell>
        </row>
        <row r="32">
          <cell r="A32" t="str">
            <v>GRANJEROS-PD-MT</v>
          </cell>
          <cell r="B32" t="str">
            <v>eOtros</v>
          </cell>
        </row>
        <row r="33">
          <cell r="A33" t="str">
            <v>GRANJEROS-MD-BT</v>
          </cell>
          <cell r="B33" t="str">
            <v>eOtros</v>
          </cell>
        </row>
        <row r="34">
          <cell r="A34" t="str">
            <v>GRANJEROS-MD-MT</v>
          </cell>
          <cell r="B34" t="str">
            <v>eOtros</v>
          </cell>
        </row>
        <row r="35">
          <cell r="A35" t="str">
            <v>GRANJEROS-GD-BT</v>
          </cell>
          <cell r="B35" t="str">
            <v>eOtros</v>
          </cell>
        </row>
        <row r="36">
          <cell r="A36" t="str">
            <v>GRANJEROS-GD-MT</v>
          </cell>
          <cell r="B36" t="str">
            <v>eOtros</v>
          </cell>
        </row>
        <row r="37">
          <cell r="A37" t="str">
            <v>ALUMBRADO PUBLICO-PD-BT</v>
          </cell>
          <cell r="B37" t="str">
            <v>dAlumbrado Publico</v>
          </cell>
        </row>
        <row r="38">
          <cell r="A38" t="str">
            <v>ESPECIAL-MD-BT</v>
          </cell>
          <cell r="B38" t="str">
            <v>eOtros</v>
          </cell>
        </row>
        <row r="39">
          <cell r="A39" t="str">
            <v>ESPECIAL-MD-MT</v>
          </cell>
          <cell r="B39" t="str">
            <v>eOtros</v>
          </cell>
        </row>
        <row r="40">
          <cell r="A40" t="str">
            <v>ESPECIAL-GD-BT</v>
          </cell>
          <cell r="B40" t="str">
            <v>eOtros</v>
          </cell>
        </row>
        <row r="41">
          <cell r="A41" t="str">
            <v>ESPECIAL-GD-MT</v>
          </cell>
          <cell r="B41" t="str">
            <v>eOtros</v>
          </cell>
        </row>
        <row r="42">
          <cell r="A42" t="str">
            <v>AGUA POTABLE-PD-BT</v>
          </cell>
          <cell r="B42" t="str">
            <v>eOtros</v>
          </cell>
        </row>
        <row r="43">
          <cell r="A43" t="str">
            <v>AGUA POTABLE-PD-MT</v>
          </cell>
          <cell r="B43" t="str">
            <v>eOtros</v>
          </cell>
        </row>
        <row r="44">
          <cell r="A44" t="str">
            <v>AGUA POTABLE-MD-BT</v>
          </cell>
          <cell r="B44" t="str">
            <v>eOtros</v>
          </cell>
        </row>
        <row r="45">
          <cell r="A45" t="str">
            <v>AGUA POTABLE-MD-MT</v>
          </cell>
          <cell r="B45" t="str">
            <v>eOtros</v>
          </cell>
        </row>
        <row r="46">
          <cell r="A46" t="str">
            <v>AGUA POTABLE-GD-BT</v>
          </cell>
          <cell r="B46" t="str">
            <v>eOtros</v>
          </cell>
        </row>
        <row r="47">
          <cell r="A47" t="str">
            <v>FUERA DE PUNTA-PD-BT</v>
          </cell>
          <cell r="B47" t="str">
            <v>eOtros</v>
          </cell>
        </row>
        <row r="48">
          <cell r="A48" t="str">
            <v>FUERA DE PUNTA-PD-MT</v>
          </cell>
          <cell r="B48" t="str">
            <v>eOtros</v>
          </cell>
        </row>
        <row r="49">
          <cell r="A49" t="str">
            <v>FUERA DE PUNTA-MD-MT</v>
          </cell>
          <cell r="B49" t="str">
            <v>eOtros</v>
          </cell>
        </row>
        <row r="50">
          <cell r="A50" t="str">
            <v>FUERA DE PUNTA-GD-BT</v>
          </cell>
          <cell r="B50" t="str">
            <v>eOtros</v>
          </cell>
        </row>
        <row r="51">
          <cell r="A51" t="str">
            <v>FUERA DE PUNTA-GD-MT</v>
          </cell>
          <cell r="B51" t="str">
            <v>eOtros</v>
          </cell>
        </row>
        <row r="52">
          <cell r="A52" t="str">
            <v>AUTOPRODUCTORES-MD-MT</v>
          </cell>
          <cell r="B52" t="str">
            <v>eOtros</v>
          </cell>
        </row>
        <row r="53">
          <cell r="A53" t="str">
            <v>AUTOPRODUCTORES-GD-MT</v>
          </cell>
          <cell r="B53" t="str">
            <v>eOtros</v>
          </cell>
        </row>
        <row r="54">
          <cell r="A54" t="str">
            <v>PREPAGA PD BT</v>
          </cell>
          <cell r="B54" t="str">
            <v>eOtros</v>
          </cell>
        </row>
        <row r="55">
          <cell r="A55" t="str">
            <v>INDUSTRIAL 1 GD-BT-SISTEMAS AISLADOS</v>
          </cell>
          <cell r="B55" t="str">
            <v>cIndustrial</v>
          </cell>
        </row>
        <row r="56">
          <cell r="A56" t="str">
            <v>INDUSTRIAL 1 GD-MT-SISTEMAS AISLADOS</v>
          </cell>
          <cell r="B56" t="str">
            <v>cIndustrial</v>
          </cell>
        </row>
        <row r="57">
          <cell r="A57" t="str">
            <v>GENERAL PD-BT-SISTEMAS AISLADOS</v>
          </cell>
          <cell r="B57" t="str">
            <v>bGeneral</v>
          </cell>
        </row>
        <row r="58">
          <cell r="A58" t="str">
            <v>INDUSTRIAL 2 GD-BT-SISTEMAS AISLADOS</v>
          </cell>
          <cell r="B58" t="str">
            <v>cIndustrial</v>
          </cell>
        </row>
        <row r="59">
          <cell r="A59" t="str">
            <v>INDUSTRIAL 2 GD-MT-SISTEMAS AISLADOS</v>
          </cell>
          <cell r="B59" t="str">
            <v>cIndustrial</v>
          </cell>
        </row>
        <row r="60">
          <cell r="A60" t="str">
            <v>AGUA POTABLE-GD-MT</v>
          </cell>
          <cell r="B60" t="str">
            <v>eOtros</v>
          </cell>
        </row>
        <row r="61">
          <cell r="A61" t="str">
            <v>ITACAMBA-GD-MT</v>
          </cell>
          <cell r="B61" t="str">
            <v>cIndustrial</v>
          </cell>
        </row>
        <row r="62">
          <cell r="A62" t="str">
            <v>GRAVETAL-GD-MT</v>
          </cell>
          <cell r="B62" t="str">
            <v>cIndustrial</v>
          </cell>
        </row>
        <row r="63">
          <cell r="A63" t="str">
            <v>NO REGULADO ITACAMBA-GD-MT</v>
          </cell>
          <cell r="B63" t="str">
            <v>cIndustrial</v>
          </cell>
        </row>
        <row r="64">
          <cell r="A64" t="str">
            <v>NO REGULADO GRAVETAL-GD-MT</v>
          </cell>
          <cell r="B64" t="str">
            <v>cIndustrial</v>
          </cell>
        </row>
        <row r="65">
          <cell r="A65" t="str">
            <v>NO REGULADO NUTRIOIL-GD-MT</v>
          </cell>
          <cell r="B65" t="str">
            <v>cIndustrial</v>
          </cell>
        </row>
        <row r="66">
          <cell r="A66" t="str">
            <v>NO REGULADO ITACAMBA</v>
          </cell>
          <cell r="B66" t="str">
            <v>cIndustrial</v>
          </cell>
        </row>
        <row r="67">
          <cell r="A67" t="str">
            <v>NO REGULADO GRAVETAL</v>
          </cell>
          <cell r="B67" t="str">
            <v>cIndustrial</v>
          </cell>
        </row>
        <row r="68">
          <cell r="A68" t="str">
            <v>NO REGULADO NUTRIOIL</v>
          </cell>
          <cell r="B68" t="str">
            <v>cIndustrial</v>
          </cell>
        </row>
        <row r="69">
          <cell r="A69" t="str">
            <v>SEGURIDAD CIUDADANA-PD-BT</v>
          </cell>
          <cell r="B69" t="str">
            <v>eOtros</v>
          </cell>
        </row>
        <row r="70">
          <cell r="A70" t="str">
            <v>GENERAL PD-BT-SA</v>
          </cell>
          <cell r="B70" t="str">
            <v>bGeneral</v>
          </cell>
        </row>
        <row r="71">
          <cell r="A71" t="str">
            <v>BT</v>
          </cell>
        </row>
        <row r="72">
          <cell r="A72" t="str">
            <v>MT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88">
          <cell r="BA188">
            <v>21121</v>
          </cell>
        </row>
      </sheetData>
      <sheetData sheetId="2">
        <row r="2">
          <cell r="A2" t="str">
            <v>DOMICILIARIA-PD-BT</v>
          </cell>
          <cell r="B2" t="str">
            <v>aResidencial</v>
          </cell>
        </row>
        <row r="3">
          <cell r="A3" t="str">
            <v>DOMICILIARIA-PD-MT</v>
          </cell>
          <cell r="B3" t="str">
            <v>aResidencial</v>
          </cell>
        </row>
        <row r="4">
          <cell r="A4" t="str">
            <v>DOMICILIARIA-MD-BT</v>
          </cell>
          <cell r="B4" t="str">
            <v>aResidencial</v>
          </cell>
        </row>
        <row r="5">
          <cell r="A5" t="str">
            <v>DOMICILIARIA-MD-MT</v>
          </cell>
          <cell r="B5" t="str">
            <v>aResidencial</v>
          </cell>
        </row>
        <row r="6">
          <cell r="A6" t="str">
            <v>DOMICILIARIA-GD-BT</v>
          </cell>
          <cell r="B6" t="str">
            <v>aResidencial</v>
          </cell>
        </row>
        <row r="7">
          <cell r="A7" t="str">
            <v>DOMICILIARIA-GD-MT</v>
          </cell>
          <cell r="B7" t="str">
            <v>aResidencial</v>
          </cell>
        </row>
        <row r="8">
          <cell r="A8" t="str">
            <v>GENERAL 1-PD-MT</v>
          </cell>
          <cell r="B8" t="str">
            <v>bGeneral</v>
          </cell>
        </row>
        <row r="9">
          <cell r="A9" t="str">
            <v>GENERAL 1-MD-BT</v>
          </cell>
          <cell r="B9" t="str">
            <v>bGeneral</v>
          </cell>
        </row>
        <row r="10">
          <cell r="A10" t="str">
            <v>GENERAL 1-MD-MT</v>
          </cell>
          <cell r="B10" t="str">
            <v>bGeneral</v>
          </cell>
        </row>
        <row r="11">
          <cell r="A11" t="str">
            <v>GENERAL 1-GD-BT</v>
          </cell>
          <cell r="B11" t="str">
            <v>bGeneral</v>
          </cell>
        </row>
        <row r="12">
          <cell r="A12" t="str">
            <v>GENERAL 1-GD-MT</v>
          </cell>
          <cell r="B12" t="str">
            <v>bGeneral</v>
          </cell>
        </row>
        <row r="13">
          <cell r="A13" t="str">
            <v>GENERAL 2-PD-MT</v>
          </cell>
          <cell r="B13" t="str">
            <v>bGeneral</v>
          </cell>
        </row>
        <row r="14">
          <cell r="A14" t="str">
            <v>GENERAL 2-MD-BT</v>
          </cell>
          <cell r="B14" t="str">
            <v>bGeneral</v>
          </cell>
        </row>
        <row r="15">
          <cell r="A15" t="str">
            <v>GENERAL 2-MD-MT</v>
          </cell>
          <cell r="B15" t="str">
            <v>bGeneral</v>
          </cell>
        </row>
        <row r="16">
          <cell r="A16" t="str">
            <v>GENERAL 2-GD-BT</v>
          </cell>
          <cell r="B16" t="str">
            <v>bGeneral</v>
          </cell>
        </row>
        <row r="17">
          <cell r="A17" t="str">
            <v>GENERAL 2-GD-MT</v>
          </cell>
          <cell r="B17" t="str">
            <v>bGeneral</v>
          </cell>
        </row>
        <row r="18">
          <cell r="A18" t="str">
            <v>GENERAL PREPAGA PD BT</v>
          </cell>
          <cell r="B18" t="str">
            <v>bGeneral</v>
          </cell>
        </row>
        <row r="19">
          <cell r="A19" t="str">
            <v>COMERCIAL-PD-BT</v>
          </cell>
          <cell r="B19" t="str">
            <v>bGeneral</v>
          </cell>
        </row>
        <row r="20">
          <cell r="A20" t="str">
            <v>COMERCIAL-PD-MT</v>
          </cell>
          <cell r="B20" t="str">
            <v>bGeneral</v>
          </cell>
        </row>
        <row r="21">
          <cell r="A21" t="str">
            <v>COMERCIAL-MD-BT</v>
          </cell>
          <cell r="B21" t="str">
            <v>bGeneral</v>
          </cell>
        </row>
        <row r="22">
          <cell r="A22" t="str">
            <v>COMERCIAL-MD-MT</v>
          </cell>
          <cell r="B22" t="str">
            <v>bGeneral</v>
          </cell>
        </row>
        <row r="23">
          <cell r="A23" t="str">
            <v>COMERCIAL-GD-BT</v>
          </cell>
          <cell r="B23" t="str">
            <v>bGeneral</v>
          </cell>
        </row>
        <row r="24">
          <cell r="A24" t="str">
            <v>COMERCIAL-GD-MT</v>
          </cell>
          <cell r="B24" t="str">
            <v>bGeneral</v>
          </cell>
        </row>
        <row r="25">
          <cell r="A25" t="str">
            <v>INDUSTRIAL 1-PD-BT</v>
          </cell>
          <cell r="B25" t="str">
            <v>cIndustrial</v>
          </cell>
        </row>
        <row r="26">
          <cell r="A26" t="str">
            <v>INDUSTRIAL 1-PD-MT</v>
          </cell>
          <cell r="B26" t="str">
            <v>cIndustrial</v>
          </cell>
        </row>
        <row r="27">
          <cell r="A27" t="str">
            <v>INDUSTRIAL 1-MD-BT</v>
          </cell>
          <cell r="B27" t="str">
            <v>cIndustrial</v>
          </cell>
        </row>
        <row r="28">
          <cell r="A28" t="str">
            <v>INDUSTRIAL 1-MD-MT</v>
          </cell>
          <cell r="B28" t="str">
            <v>cIndustrial</v>
          </cell>
        </row>
        <row r="29">
          <cell r="A29" t="str">
            <v>INDUSTRIAL 2-MD-BT</v>
          </cell>
          <cell r="B29" t="str">
            <v>cIndustrial</v>
          </cell>
        </row>
        <row r="30">
          <cell r="A30" t="str">
            <v>INDUSTRIAL 2-MD-MT</v>
          </cell>
          <cell r="B30" t="str">
            <v>cIndustrial</v>
          </cell>
        </row>
        <row r="31">
          <cell r="A31" t="str">
            <v>GRANJEROS-PD-BT</v>
          </cell>
          <cell r="B31" t="str">
            <v>eOtros</v>
          </cell>
        </row>
        <row r="32">
          <cell r="A32" t="str">
            <v>GRANJEROS-PD-MT</v>
          </cell>
          <cell r="B32" t="str">
            <v>eOtros</v>
          </cell>
        </row>
        <row r="33">
          <cell r="A33" t="str">
            <v>GRANJEROS-MD-BT</v>
          </cell>
          <cell r="B33" t="str">
            <v>eOtros</v>
          </cell>
        </row>
        <row r="34">
          <cell r="A34" t="str">
            <v>GRANJEROS-MD-MT</v>
          </cell>
          <cell r="B34" t="str">
            <v>eOtros</v>
          </cell>
        </row>
        <row r="35">
          <cell r="A35" t="str">
            <v>GRANJEROS-GD-BT</v>
          </cell>
          <cell r="B35" t="str">
            <v>eOtros</v>
          </cell>
        </row>
        <row r="36">
          <cell r="A36" t="str">
            <v>GRANJEROS-GD-MT</v>
          </cell>
          <cell r="B36" t="str">
            <v>eOtros</v>
          </cell>
        </row>
        <row r="37">
          <cell r="A37" t="str">
            <v>ALUMBRADO PUBLICO-PD-BT</v>
          </cell>
          <cell r="B37" t="str">
            <v>dAlumbrado Publico</v>
          </cell>
        </row>
        <row r="38">
          <cell r="A38" t="str">
            <v>ESPECIAL-MD-BT</v>
          </cell>
          <cell r="B38" t="str">
            <v>eOtros</v>
          </cell>
        </row>
        <row r="39">
          <cell r="A39" t="str">
            <v>ESPECIAL-MD-MT</v>
          </cell>
          <cell r="B39" t="str">
            <v>eOtros</v>
          </cell>
        </row>
        <row r="40">
          <cell r="A40" t="str">
            <v>ESPECIAL-GD-BT</v>
          </cell>
          <cell r="B40" t="str">
            <v>eOtros</v>
          </cell>
        </row>
        <row r="41">
          <cell r="A41" t="str">
            <v>ESPECIAL-GD-MT</v>
          </cell>
          <cell r="B41" t="str">
            <v>eOtros</v>
          </cell>
        </row>
        <row r="42">
          <cell r="A42" t="str">
            <v>AGUA POTABLE-PD-BT</v>
          </cell>
          <cell r="B42" t="str">
            <v>eOtros</v>
          </cell>
        </row>
        <row r="43">
          <cell r="A43" t="str">
            <v>AGUA POTABLE-PD-MT</v>
          </cell>
          <cell r="B43" t="str">
            <v>eOtros</v>
          </cell>
        </row>
        <row r="44">
          <cell r="A44" t="str">
            <v>AGUA POTABLE-MD-BT</v>
          </cell>
          <cell r="B44" t="str">
            <v>eOtros</v>
          </cell>
        </row>
        <row r="45">
          <cell r="A45" t="str">
            <v>AGUA POTABLE-MD-MT</v>
          </cell>
          <cell r="B45" t="str">
            <v>eOtros</v>
          </cell>
        </row>
        <row r="46">
          <cell r="A46" t="str">
            <v>AGUA POTABLE-GD-BT</v>
          </cell>
          <cell r="B46" t="str">
            <v>eOtros</v>
          </cell>
        </row>
        <row r="47">
          <cell r="A47" t="str">
            <v>FUERA DE PUNTA-PD-BT</v>
          </cell>
          <cell r="B47" t="str">
            <v>eOtros</v>
          </cell>
        </row>
        <row r="48">
          <cell r="A48" t="str">
            <v>FUERA DE PUNTA-PD-MT</v>
          </cell>
          <cell r="B48" t="str">
            <v>eOtros</v>
          </cell>
        </row>
        <row r="49">
          <cell r="A49" t="str">
            <v>FUERA DE PUNTA-MD-MT</v>
          </cell>
          <cell r="B49" t="str">
            <v>eOtros</v>
          </cell>
        </row>
        <row r="50">
          <cell r="A50" t="str">
            <v>FUERA DE PUNTA-GD-BT</v>
          </cell>
          <cell r="B50" t="str">
            <v>eOtros</v>
          </cell>
        </row>
        <row r="51">
          <cell r="A51" t="str">
            <v>FUERA DE PUNTA-GD-MT</v>
          </cell>
          <cell r="B51" t="str">
            <v>eOtros</v>
          </cell>
        </row>
        <row r="52">
          <cell r="A52" t="str">
            <v>AUTOPRODUCTORES-MD-MT</v>
          </cell>
          <cell r="B52" t="str">
            <v>eOtros</v>
          </cell>
        </row>
        <row r="53">
          <cell r="A53" t="str">
            <v>AUTOPRODUCTORES-GD-MT</v>
          </cell>
          <cell r="B53" t="str">
            <v>eOtros</v>
          </cell>
        </row>
        <row r="54">
          <cell r="A54" t="str">
            <v>PREPAGA PD BT</v>
          </cell>
          <cell r="B54" t="str">
            <v>eOtros</v>
          </cell>
        </row>
        <row r="55">
          <cell r="A55" t="str">
            <v>INDUSTRIAL 1 GD-BT-SISTEMAS AISLADOS</v>
          </cell>
          <cell r="B55" t="str">
            <v>cIndustrial</v>
          </cell>
        </row>
        <row r="56">
          <cell r="A56" t="str">
            <v>INDUSTRIAL 1 GD-MT-SISTEMAS AISLADOS</v>
          </cell>
          <cell r="B56" t="str">
            <v>cIndustrial</v>
          </cell>
        </row>
        <row r="57">
          <cell r="A57" t="str">
            <v>GENERAL PD-BT-SISTEMAS AISLADOS</v>
          </cell>
          <cell r="B57" t="str">
            <v>bGeneral</v>
          </cell>
        </row>
        <row r="58">
          <cell r="A58" t="str">
            <v>GENERAL PD-BT-SA</v>
          </cell>
          <cell r="B58" t="str">
            <v>bGeneral</v>
          </cell>
        </row>
        <row r="59">
          <cell r="A59" t="str">
            <v>INDUSTRIAL 2 GD-BT-SISTEMAS AISLADOS</v>
          </cell>
          <cell r="B59" t="str">
            <v>cIndustrial</v>
          </cell>
        </row>
        <row r="60">
          <cell r="A60" t="str">
            <v>INDUSTRIAL 2 GD-MT-SISTEMAS AISLADOS</v>
          </cell>
          <cell r="B60" t="str">
            <v>cIndustrial</v>
          </cell>
        </row>
        <row r="61">
          <cell r="A61" t="str">
            <v>AGUA POTABLE-GD-MT</v>
          </cell>
          <cell r="B61" t="str">
            <v>eOtros</v>
          </cell>
        </row>
        <row r="62">
          <cell r="A62" t="str">
            <v>VENTA EN BLOQUE ENDEBENI - MD - MT</v>
          </cell>
          <cell r="B62" t="str">
            <v>eOtros</v>
          </cell>
        </row>
        <row r="63">
          <cell r="A63" t="str">
            <v>SEGURIDAD CIUDADANA-PD-BT</v>
          </cell>
          <cell r="B63" t="str">
            <v>eOtros</v>
          </cell>
        </row>
        <row r="64">
          <cell r="A64" t="str">
            <v>BT</v>
          </cell>
        </row>
        <row r="65">
          <cell r="A65" t="str">
            <v>MT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88">
          <cell r="BA188">
            <v>9797</v>
          </cell>
        </row>
      </sheetData>
      <sheetData sheetId="2">
        <row r="2">
          <cell r="A2" t="str">
            <v>DOMICILIARIA-PD-BT</v>
          </cell>
          <cell r="B2" t="str">
            <v>aResidencial</v>
          </cell>
        </row>
        <row r="3">
          <cell r="A3" t="str">
            <v>DOMICILIARIA-PD-MT</v>
          </cell>
          <cell r="B3" t="str">
            <v>aResidencial</v>
          </cell>
        </row>
        <row r="4">
          <cell r="A4" t="str">
            <v>DOMICILIARIA-MD-BT</v>
          </cell>
          <cell r="B4" t="str">
            <v>aResidencial</v>
          </cell>
        </row>
        <row r="5">
          <cell r="A5" t="str">
            <v>DOMICILIARIA-MD-MT</v>
          </cell>
          <cell r="B5" t="str">
            <v>aResidencial</v>
          </cell>
        </row>
        <row r="6">
          <cell r="A6" t="str">
            <v>DOMICILIARIA-GD-BT</v>
          </cell>
          <cell r="B6" t="str">
            <v>aResidencial</v>
          </cell>
        </row>
        <row r="7">
          <cell r="A7" t="str">
            <v>DOMICILIARIA-GD-MT</v>
          </cell>
          <cell r="B7" t="str">
            <v>aResidencial</v>
          </cell>
        </row>
        <row r="8">
          <cell r="A8" t="str">
            <v>GENERAL 1-PD-MT</v>
          </cell>
          <cell r="B8" t="str">
            <v>bGeneral</v>
          </cell>
        </row>
        <row r="9">
          <cell r="A9" t="str">
            <v>GENERAL 1-MD-BT</v>
          </cell>
          <cell r="B9" t="str">
            <v>bGeneral</v>
          </cell>
        </row>
        <row r="10">
          <cell r="A10" t="str">
            <v>GENERAL 1-MD-MT</v>
          </cell>
          <cell r="B10" t="str">
            <v>bGeneral</v>
          </cell>
        </row>
        <row r="11">
          <cell r="A11" t="str">
            <v>GENERAL 1-GD-BT</v>
          </cell>
          <cell r="B11" t="str">
            <v>bGeneral</v>
          </cell>
        </row>
        <row r="12">
          <cell r="A12" t="str">
            <v>GENERAL 1-GD-MT</v>
          </cell>
          <cell r="B12" t="str">
            <v>bGeneral</v>
          </cell>
        </row>
        <row r="13">
          <cell r="A13" t="str">
            <v>GENERAL 2-PD-MT</v>
          </cell>
          <cell r="B13" t="str">
            <v>bGeneral</v>
          </cell>
        </row>
        <row r="14">
          <cell r="A14" t="str">
            <v>GENERAL 2-MD-BT</v>
          </cell>
          <cell r="B14" t="str">
            <v>bGeneral</v>
          </cell>
        </row>
        <row r="15">
          <cell r="A15" t="str">
            <v>GENERAL 2-MD-MT</v>
          </cell>
          <cell r="B15" t="str">
            <v>bGeneral</v>
          </cell>
        </row>
        <row r="16">
          <cell r="A16" t="str">
            <v>GENERAL 2-GD-BT</v>
          </cell>
          <cell r="B16" t="str">
            <v>bGeneral</v>
          </cell>
        </row>
        <row r="17">
          <cell r="A17" t="str">
            <v>GENERAL 2-GD-MT</v>
          </cell>
          <cell r="B17" t="str">
            <v>bGeneral</v>
          </cell>
        </row>
        <row r="18">
          <cell r="A18" t="str">
            <v>GENERAL PREPAGA PD BT</v>
          </cell>
          <cell r="B18" t="str">
            <v>bGeneral</v>
          </cell>
        </row>
        <row r="19">
          <cell r="A19" t="str">
            <v>COMERCIAL-PD-BT</v>
          </cell>
          <cell r="B19" t="str">
            <v>bGeneral</v>
          </cell>
        </row>
        <row r="20">
          <cell r="A20" t="str">
            <v>COMERCIAL-PD-MT</v>
          </cell>
          <cell r="B20" t="str">
            <v>bGeneral</v>
          </cell>
        </row>
        <row r="21">
          <cell r="A21" t="str">
            <v>COMERCIAL-MD-BT</v>
          </cell>
          <cell r="B21" t="str">
            <v>bGeneral</v>
          </cell>
        </row>
        <row r="22">
          <cell r="A22" t="str">
            <v>COMERCIAL-MD-MT</v>
          </cell>
          <cell r="B22" t="str">
            <v>bGeneral</v>
          </cell>
        </row>
        <row r="23">
          <cell r="A23" t="str">
            <v>COMERCIAL-GD-BT</v>
          </cell>
          <cell r="B23" t="str">
            <v>bGeneral</v>
          </cell>
        </row>
        <row r="24">
          <cell r="A24" t="str">
            <v>COMERCIAL-GD-MT</v>
          </cell>
          <cell r="B24" t="str">
            <v>bGeneral</v>
          </cell>
        </row>
        <row r="25">
          <cell r="A25" t="str">
            <v>INDUSTRIAL 1-PD-BT</v>
          </cell>
          <cell r="B25" t="str">
            <v>cIndustrial</v>
          </cell>
        </row>
        <row r="26">
          <cell r="A26" t="str">
            <v>INDUSTRIAL 1-PD-MT</v>
          </cell>
          <cell r="B26" t="str">
            <v>cIndustrial</v>
          </cell>
        </row>
        <row r="27">
          <cell r="A27" t="str">
            <v>INDUSTRIAL 1-MD-BT</v>
          </cell>
          <cell r="B27" t="str">
            <v>cIndustrial</v>
          </cell>
        </row>
        <row r="28">
          <cell r="A28" t="str">
            <v>INDUSTRIAL 1-MD-MT</v>
          </cell>
          <cell r="B28" t="str">
            <v>cIndustrial</v>
          </cell>
        </row>
        <row r="29">
          <cell r="A29" t="str">
            <v>INDUSTRIAL 2-MD-BT</v>
          </cell>
          <cell r="B29" t="str">
            <v>cIndustrial</v>
          </cell>
        </row>
        <row r="30">
          <cell r="A30" t="str">
            <v>INDUSTRIAL 2-MD-MT</v>
          </cell>
          <cell r="B30" t="str">
            <v>cIndustrial</v>
          </cell>
        </row>
        <row r="31">
          <cell r="A31" t="str">
            <v>GRANJEROS-PD-BT</v>
          </cell>
          <cell r="B31" t="str">
            <v>eOtros</v>
          </cell>
        </row>
        <row r="32">
          <cell r="A32" t="str">
            <v>GRANJEROS-PD-MT</v>
          </cell>
          <cell r="B32" t="str">
            <v>eOtros</v>
          </cell>
        </row>
        <row r="33">
          <cell r="A33" t="str">
            <v>GRANJEROS-MD-BT</v>
          </cell>
          <cell r="B33" t="str">
            <v>eOtros</v>
          </cell>
        </row>
        <row r="34">
          <cell r="A34" t="str">
            <v>GRANJEROS-MD-MT</v>
          </cell>
          <cell r="B34" t="str">
            <v>eOtros</v>
          </cell>
        </row>
        <row r="35">
          <cell r="A35" t="str">
            <v>GRANJEROS-GD-BT</v>
          </cell>
          <cell r="B35" t="str">
            <v>eOtros</v>
          </cell>
        </row>
        <row r="36">
          <cell r="A36" t="str">
            <v>GRANJEROS-GD-MT</v>
          </cell>
          <cell r="B36" t="str">
            <v>eOtros</v>
          </cell>
        </row>
        <row r="37">
          <cell r="A37" t="str">
            <v>ALUMBRADO PUBLICO-PD-BT</v>
          </cell>
          <cell r="B37" t="str">
            <v>dAlumbrado Publico</v>
          </cell>
        </row>
        <row r="38">
          <cell r="A38" t="str">
            <v>ESPECIAL-MD-BT</v>
          </cell>
          <cell r="B38" t="str">
            <v>eOtros</v>
          </cell>
        </row>
        <row r="39">
          <cell r="A39" t="str">
            <v>ESPECIAL-MD-MT</v>
          </cell>
          <cell r="B39" t="str">
            <v>eOtros</v>
          </cell>
        </row>
        <row r="40">
          <cell r="A40" t="str">
            <v>ESPECIAL-GD-BT</v>
          </cell>
          <cell r="B40" t="str">
            <v>eOtros</v>
          </cell>
        </row>
        <row r="41">
          <cell r="A41" t="str">
            <v>ESPECIAL-GD-MT</v>
          </cell>
          <cell r="B41" t="str">
            <v>eOtros</v>
          </cell>
        </row>
        <row r="42">
          <cell r="A42" t="str">
            <v>AGUA POTABLE-PD-BT</v>
          </cell>
          <cell r="B42" t="str">
            <v>eOtros</v>
          </cell>
        </row>
        <row r="43">
          <cell r="A43" t="str">
            <v>AGUA POTABLE-PD-MT</v>
          </cell>
          <cell r="B43" t="str">
            <v>eOtros</v>
          </cell>
        </row>
        <row r="44">
          <cell r="A44" t="str">
            <v>AGUA POTABLE-MD-BT</v>
          </cell>
          <cell r="B44" t="str">
            <v>eOtros</v>
          </cell>
        </row>
        <row r="45">
          <cell r="A45" t="str">
            <v>AGUA POTABLE-MD-MT</v>
          </cell>
          <cell r="B45" t="str">
            <v>eOtros</v>
          </cell>
        </row>
        <row r="46">
          <cell r="A46" t="str">
            <v>AGUA POTABLE-GD-BT</v>
          </cell>
          <cell r="B46" t="str">
            <v>eOtros</v>
          </cell>
        </row>
        <row r="47">
          <cell r="A47" t="str">
            <v>FUERA DE PUNTA-PD-BT</v>
          </cell>
          <cell r="B47" t="str">
            <v>eOtros</v>
          </cell>
        </row>
        <row r="48">
          <cell r="A48" t="str">
            <v>FUERA DE PUNTA-PD-MT</v>
          </cell>
          <cell r="B48" t="str">
            <v>eOtros</v>
          </cell>
        </row>
        <row r="49">
          <cell r="A49" t="str">
            <v>FUERA DE PUNTA-MD-MT</v>
          </cell>
          <cell r="B49" t="str">
            <v>eOtros</v>
          </cell>
        </row>
        <row r="50">
          <cell r="A50" t="str">
            <v>FUERA DE PUNTA-GD-BT</v>
          </cell>
          <cell r="B50" t="str">
            <v>eOtros</v>
          </cell>
        </row>
        <row r="51">
          <cell r="A51" t="str">
            <v>FUERA DE PUNTA-GD-MT</v>
          </cell>
          <cell r="B51" t="str">
            <v>eOtros</v>
          </cell>
        </row>
        <row r="52">
          <cell r="A52" t="str">
            <v>AUTOPRODUCTORES-MD-MT</v>
          </cell>
          <cell r="B52" t="str">
            <v>eOtros</v>
          </cell>
        </row>
        <row r="53">
          <cell r="A53" t="str">
            <v>AUTOPRODUCTORES-GD-MT</v>
          </cell>
          <cell r="B53" t="str">
            <v>eOtros</v>
          </cell>
        </row>
        <row r="54">
          <cell r="A54" t="str">
            <v>PREPAGA PD BT</v>
          </cell>
          <cell r="B54" t="str">
            <v>eOtros</v>
          </cell>
        </row>
        <row r="55">
          <cell r="A55" t="str">
            <v>INDUSTRIAL 1 GD-BT-SISTEMAS AISLADOS</v>
          </cell>
          <cell r="B55" t="str">
            <v>cIndustrial</v>
          </cell>
        </row>
        <row r="56">
          <cell r="A56" t="str">
            <v>INDUSTRIAL 1 GD-MT-SISTEMAS AISLADOS</v>
          </cell>
          <cell r="B56" t="str">
            <v>cIndustrial</v>
          </cell>
        </row>
        <row r="57">
          <cell r="A57" t="str">
            <v>GENERAL PD-BT-SISTEMAS AISLADOS</v>
          </cell>
          <cell r="B57" t="str">
            <v>bGeneral</v>
          </cell>
        </row>
        <row r="58">
          <cell r="A58" t="str">
            <v>GENERAL PD-BT-SA</v>
          </cell>
          <cell r="B58" t="str">
            <v>bGeneral</v>
          </cell>
        </row>
        <row r="59">
          <cell r="A59" t="str">
            <v>INDUSTRIAL 2 GD-BT-SISTEMAS AISLADOS</v>
          </cell>
          <cell r="B59" t="str">
            <v>cIndustrial</v>
          </cell>
        </row>
        <row r="60">
          <cell r="A60" t="str">
            <v>INDUSTRIAL 2 GD-MT-SISTEMAS AISLADOS</v>
          </cell>
          <cell r="B60" t="str">
            <v>cIndustrial</v>
          </cell>
        </row>
        <row r="61">
          <cell r="A61" t="str">
            <v>AGUA POTABLE-GD-MT</v>
          </cell>
          <cell r="B61" t="str">
            <v>eOtros</v>
          </cell>
        </row>
        <row r="62">
          <cell r="A62" t="str">
            <v>VENTA EN BLOQUE ENDEBENI - MD - MT</v>
          </cell>
          <cell r="B62" t="str">
            <v>eOtros</v>
          </cell>
        </row>
        <row r="63">
          <cell r="A63" t="str">
            <v>SEGURIDAD CIUDADANA-PD-BT</v>
          </cell>
          <cell r="B63" t="str">
            <v>eOtros</v>
          </cell>
        </row>
        <row r="64">
          <cell r="A64" t="str">
            <v>BT</v>
          </cell>
        </row>
        <row r="65">
          <cell r="A65" t="str">
            <v>MT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88">
          <cell r="BA188">
            <v>19272</v>
          </cell>
        </row>
      </sheetData>
      <sheetData sheetId="2">
        <row r="2">
          <cell r="A2" t="str">
            <v>DOMICILIARIA-PD-BT</v>
          </cell>
          <cell r="B2" t="str">
            <v>aResidencial</v>
          </cell>
        </row>
        <row r="3">
          <cell r="A3" t="str">
            <v>DOMICILIARIA-PD-MT</v>
          </cell>
          <cell r="B3" t="str">
            <v>aResidencial</v>
          </cell>
        </row>
        <row r="4">
          <cell r="A4" t="str">
            <v>DOMICILIARIA-MD-BT</v>
          </cell>
          <cell r="B4" t="str">
            <v>aResidencial</v>
          </cell>
        </row>
        <row r="5">
          <cell r="A5" t="str">
            <v>DOMICILIARIA-MD-MT</v>
          </cell>
          <cell r="B5" t="str">
            <v>aResidencial</v>
          </cell>
        </row>
        <row r="6">
          <cell r="A6" t="str">
            <v>DOMICILIARIA-GD-BT</v>
          </cell>
          <cell r="B6" t="str">
            <v>aResidencial</v>
          </cell>
        </row>
        <row r="7">
          <cell r="A7" t="str">
            <v>DOMICILIARIA-GD-MT</v>
          </cell>
          <cell r="B7" t="str">
            <v>aResidencial</v>
          </cell>
        </row>
        <row r="8">
          <cell r="A8" t="str">
            <v>GENERAL 1-PD-MT</v>
          </cell>
          <cell r="B8" t="str">
            <v>bGeneral</v>
          </cell>
        </row>
        <row r="9">
          <cell r="A9" t="str">
            <v>GENERAL 1-MD-BT</v>
          </cell>
          <cell r="B9" t="str">
            <v>bGeneral</v>
          </cell>
        </row>
        <row r="10">
          <cell r="A10" t="str">
            <v>GENERAL 1-MD-MT</v>
          </cell>
          <cell r="B10" t="str">
            <v>bGeneral</v>
          </cell>
        </row>
        <row r="11">
          <cell r="A11" t="str">
            <v>GENERAL 1-GD-BT</v>
          </cell>
          <cell r="B11" t="str">
            <v>bGeneral</v>
          </cell>
        </row>
        <row r="12">
          <cell r="A12" t="str">
            <v>GENERAL 1-GD-MT</v>
          </cell>
          <cell r="B12" t="str">
            <v>bGeneral</v>
          </cell>
        </row>
        <row r="13">
          <cell r="A13" t="str">
            <v>GENERAL 2-PD-MT</v>
          </cell>
          <cell r="B13" t="str">
            <v>bGeneral</v>
          </cell>
        </row>
        <row r="14">
          <cell r="A14" t="str">
            <v>GENERAL 2-MD-BT</v>
          </cell>
          <cell r="B14" t="str">
            <v>bGeneral</v>
          </cell>
        </row>
        <row r="15">
          <cell r="A15" t="str">
            <v>GENERAL 2-MD-MT</v>
          </cell>
          <cell r="B15" t="str">
            <v>bGeneral</v>
          </cell>
        </row>
        <row r="16">
          <cell r="A16" t="str">
            <v>GENERAL 2-GD-BT</v>
          </cell>
          <cell r="B16" t="str">
            <v>bGeneral</v>
          </cell>
        </row>
        <row r="17">
          <cell r="A17" t="str">
            <v>GENERAL 2-GD-MT</v>
          </cell>
          <cell r="B17" t="str">
            <v>bGeneral</v>
          </cell>
        </row>
        <row r="18">
          <cell r="A18" t="str">
            <v>GENERAL PREPAGA PD BT</v>
          </cell>
          <cell r="B18" t="str">
            <v>bGeneral</v>
          </cell>
        </row>
        <row r="19">
          <cell r="A19" t="str">
            <v>COMERCIAL-PD-BT</v>
          </cell>
          <cell r="B19" t="str">
            <v>bGeneral</v>
          </cell>
        </row>
        <row r="20">
          <cell r="A20" t="str">
            <v>COMERCIAL-PD-MT</v>
          </cell>
          <cell r="B20" t="str">
            <v>bGeneral</v>
          </cell>
        </row>
        <row r="21">
          <cell r="A21" t="str">
            <v>COMERCIAL-MD-BT</v>
          </cell>
          <cell r="B21" t="str">
            <v>bGeneral</v>
          </cell>
        </row>
        <row r="22">
          <cell r="A22" t="str">
            <v>COMERCIAL-MD-MT</v>
          </cell>
          <cell r="B22" t="str">
            <v>bGeneral</v>
          </cell>
        </row>
        <row r="23">
          <cell r="A23" t="str">
            <v>COMERCIAL-GD-BT</v>
          </cell>
          <cell r="B23" t="str">
            <v>bGeneral</v>
          </cell>
        </row>
        <row r="24">
          <cell r="A24" t="str">
            <v>COMERCIAL-GD-MT</v>
          </cell>
          <cell r="B24" t="str">
            <v>bGeneral</v>
          </cell>
        </row>
        <row r="25">
          <cell r="A25" t="str">
            <v>INDUSTRIAL 1-PD-BT</v>
          </cell>
          <cell r="B25" t="str">
            <v>cIndustrial</v>
          </cell>
        </row>
        <row r="26">
          <cell r="A26" t="str">
            <v>INDUSTRIAL 1-PD-MT</v>
          </cell>
          <cell r="B26" t="str">
            <v>cIndustrial</v>
          </cell>
        </row>
        <row r="27">
          <cell r="A27" t="str">
            <v>INDUSTRIAL 1-MD-BT</v>
          </cell>
          <cell r="B27" t="str">
            <v>cIndustrial</v>
          </cell>
        </row>
        <row r="28">
          <cell r="A28" t="str">
            <v>INDUSTRIAL 1-MD-MT</v>
          </cell>
          <cell r="B28" t="str">
            <v>cIndustrial</v>
          </cell>
        </row>
        <row r="29">
          <cell r="A29" t="str">
            <v>INDUSTRIAL 2-MD-BT</v>
          </cell>
          <cell r="B29" t="str">
            <v>cIndustrial</v>
          </cell>
        </row>
        <row r="30">
          <cell r="A30" t="str">
            <v>INDUSTRIAL 2-MD-MT</v>
          </cell>
          <cell r="B30" t="str">
            <v>cIndustrial</v>
          </cell>
        </row>
        <row r="31">
          <cell r="A31" t="str">
            <v>GRANJEROS-PD-BT</v>
          </cell>
          <cell r="B31" t="str">
            <v>eOtros</v>
          </cell>
        </row>
        <row r="32">
          <cell r="A32" t="str">
            <v>GRANJEROS-PD-MT</v>
          </cell>
          <cell r="B32" t="str">
            <v>eOtros</v>
          </cell>
        </row>
        <row r="33">
          <cell r="A33" t="str">
            <v>GRANJEROS-MD-BT</v>
          </cell>
          <cell r="B33" t="str">
            <v>eOtros</v>
          </cell>
        </row>
        <row r="34">
          <cell r="A34" t="str">
            <v>GRANJEROS-MD-MT</v>
          </cell>
          <cell r="B34" t="str">
            <v>eOtros</v>
          </cell>
        </row>
        <row r="35">
          <cell r="A35" t="str">
            <v>GRANJEROS-GD-BT</v>
          </cell>
          <cell r="B35" t="str">
            <v>eOtros</v>
          </cell>
        </row>
        <row r="36">
          <cell r="A36" t="str">
            <v>GRANJEROS-GD-MT</v>
          </cell>
          <cell r="B36" t="str">
            <v>eOtros</v>
          </cell>
        </row>
        <row r="37">
          <cell r="A37" t="str">
            <v>ALUMBRADO PUBLICO-PD-BT</v>
          </cell>
          <cell r="B37" t="str">
            <v>dAlumbrado Publico</v>
          </cell>
        </row>
        <row r="38">
          <cell r="A38" t="str">
            <v>ESPECIAL-MD-BT</v>
          </cell>
          <cell r="B38" t="str">
            <v>eOtros</v>
          </cell>
        </row>
        <row r="39">
          <cell r="A39" t="str">
            <v>ESPECIAL-MD-MT</v>
          </cell>
          <cell r="B39" t="str">
            <v>eOtros</v>
          </cell>
        </row>
        <row r="40">
          <cell r="A40" t="str">
            <v>ESPECIAL-GD-BT</v>
          </cell>
          <cell r="B40" t="str">
            <v>eOtros</v>
          </cell>
        </row>
        <row r="41">
          <cell r="A41" t="str">
            <v>ESPECIAL-GD-MT</v>
          </cell>
          <cell r="B41" t="str">
            <v>eOtros</v>
          </cell>
        </row>
        <row r="42">
          <cell r="A42" t="str">
            <v>AGUA POTABLE-PD-BT</v>
          </cell>
          <cell r="B42" t="str">
            <v>eOtros</v>
          </cell>
        </row>
        <row r="43">
          <cell r="A43" t="str">
            <v>AGUA POTABLE-PD-MT</v>
          </cell>
          <cell r="B43" t="str">
            <v>eOtros</v>
          </cell>
        </row>
        <row r="44">
          <cell r="A44" t="str">
            <v>AGUA POTABLE-MD-BT</v>
          </cell>
          <cell r="B44" t="str">
            <v>eOtros</v>
          </cell>
        </row>
        <row r="45">
          <cell r="A45" t="str">
            <v>AGUA POTABLE-MD-MT</v>
          </cell>
          <cell r="B45" t="str">
            <v>eOtros</v>
          </cell>
        </row>
        <row r="46">
          <cell r="A46" t="str">
            <v>AGUA POTABLE-GD-BT</v>
          </cell>
          <cell r="B46" t="str">
            <v>eOtros</v>
          </cell>
        </row>
        <row r="47">
          <cell r="A47" t="str">
            <v>FUERA DE PUNTA-PD-BT</v>
          </cell>
          <cell r="B47" t="str">
            <v>eOtros</v>
          </cell>
        </row>
        <row r="48">
          <cell r="A48" t="str">
            <v>FUERA DE PUNTA-PD-MT</v>
          </cell>
          <cell r="B48" t="str">
            <v>eOtros</v>
          </cell>
        </row>
        <row r="49">
          <cell r="A49" t="str">
            <v>FUERA DE PUNTA-MD-BT</v>
          </cell>
          <cell r="B49" t="str">
            <v>eOtros</v>
          </cell>
        </row>
        <row r="50">
          <cell r="A50" t="str">
            <v>FUERA DE PUNTA-MD-MT</v>
          </cell>
          <cell r="B50" t="str">
            <v>eOtros</v>
          </cell>
        </row>
        <row r="51">
          <cell r="A51" t="str">
            <v>FUERA DE PUNTA-GD-BT</v>
          </cell>
          <cell r="B51" t="str">
            <v>eOtros</v>
          </cell>
        </row>
        <row r="52">
          <cell r="A52" t="str">
            <v>FUERA DE PUNTA-GD-MT</v>
          </cell>
          <cell r="B52" t="str">
            <v>eOtros</v>
          </cell>
        </row>
        <row r="53">
          <cell r="A53" t="str">
            <v>AUTOPRODUCTORES-MD-MT</v>
          </cell>
          <cell r="B53" t="str">
            <v>eOtros</v>
          </cell>
        </row>
        <row r="54">
          <cell r="A54" t="str">
            <v>AUTOPRODUCTORES-GD-MT</v>
          </cell>
          <cell r="B54" t="str">
            <v>eOtros</v>
          </cell>
        </row>
        <row r="55">
          <cell r="A55" t="str">
            <v>PREPAGA PD BT</v>
          </cell>
          <cell r="B55" t="str">
            <v>eOtros</v>
          </cell>
        </row>
        <row r="56">
          <cell r="A56" t="str">
            <v>INDUSTRIAL 1 GD-BT-SISTEMAS AISLADOS</v>
          </cell>
          <cell r="B56" t="str">
            <v>cIndustrial</v>
          </cell>
        </row>
        <row r="57">
          <cell r="A57" t="str">
            <v>INDUSTRIAL 1 GD-MT-SISTEMAS AISLADOS</v>
          </cell>
          <cell r="B57" t="str">
            <v>cIndustrial</v>
          </cell>
        </row>
        <row r="58">
          <cell r="A58" t="str">
            <v>GENERAL PD-BT-SISTEMAS AISLADOS</v>
          </cell>
          <cell r="B58" t="str">
            <v>bGeneral</v>
          </cell>
        </row>
        <row r="59">
          <cell r="A59" t="str">
            <v>GENERAL PD-BT-SA</v>
          </cell>
          <cell r="B59" t="str">
            <v>bGeneral</v>
          </cell>
        </row>
        <row r="60">
          <cell r="A60" t="str">
            <v>INDUSTRIAL 2 GD-BT-SISTEMAS AISLADOS</v>
          </cell>
          <cell r="B60" t="str">
            <v>cIndustrial</v>
          </cell>
        </row>
        <row r="61">
          <cell r="A61" t="str">
            <v>INDUSTRIAL 2 GD-MT-SISTEMAS AISLADOS</v>
          </cell>
          <cell r="B61" t="str">
            <v>cIndustrial</v>
          </cell>
        </row>
        <row r="62">
          <cell r="A62" t="str">
            <v>AGUA POTABLE-GD-MT</v>
          </cell>
          <cell r="B62" t="str">
            <v>eOtros</v>
          </cell>
        </row>
        <row r="63">
          <cell r="A63" t="str">
            <v>SEGURIDAD CIUDADANA-PD-BT</v>
          </cell>
          <cell r="B63" t="str">
            <v>eOtros</v>
          </cell>
        </row>
        <row r="64">
          <cell r="A64" t="str">
            <v>BT</v>
          </cell>
        </row>
        <row r="65">
          <cell r="A65" t="str">
            <v>MT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DIGOS 2"/>
    </sheetNames>
    <sheetDataSet>
      <sheetData sheetId="0"/>
      <sheetData sheetId="1"/>
      <sheetData sheetId="2"/>
      <sheetData sheetId="3">
        <row r="2">
          <cell r="A2" t="str">
            <v>DOMICILIARIA-PD-BT</v>
          </cell>
          <cell r="B2" t="str">
            <v>aDomiciliaria</v>
          </cell>
        </row>
        <row r="3">
          <cell r="A3" t="str">
            <v>DOMICILIARIA-PD-MT</v>
          </cell>
          <cell r="B3" t="str">
            <v>aDomiciliaria</v>
          </cell>
        </row>
        <row r="4">
          <cell r="A4" t="str">
            <v>DOMICILIARIA-MD-BT</v>
          </cell>
          <cell r="B4" t="str">
            <v>aDomiciliaria</v>
          </cell>
        </row>
        <row r="5">
          <cell r="A5" t="str">
            <v>DOMICILIARIA-MD-MT</v>
          </cell>
          <cell r="B5" t="str">
            <v>aDomiciliaria</v>
          </cell>
        </row>
        <row r="6">
          <cell r="A6" t="str">
            <v>DOMICILIARIA-GD-BT</v>
          </cell>
          <cell r="B6" t="str">
            <v>aDomiciliaria</v>
          </cell>
        </row>
        <row r="7">
          <cell r="A7" t="str">
            <v>DOMICILIARIA-GD-MT</v>
          </cell>
          <cell r="B7" t="str">
            <v>aDomiciliaria</v>
          </cell>
        </row>
        <row r="8">
          <cell r="A8" t="str">
            <v>GENERAL 1-PD-BT</v>
          </cell>
          <cell r="B8" t="str">
            <v>bGeneral</v>
          </cell>
        </row>
        <row r="9">
          <cell r="A9" t="str">
            <v>GENERAL 1-PD-MT</v>
          </cell>
          <cell r="B9" t="str">
            <v>bGeneral</v>
          </cell>
        </row>
        <row r="10">
          <cell r="A10" t="str">
            <v>GENERAL 1-MD-BT</v>
          </cell>
          <cell r="B10" t="str">
            <v>bGeneral</v>
          </cell>
        </row>
        <row r="11">
          <cell r="A11" t="str">
            <v>GENERAL 1-MD-MT</v>
          </cell>
          <cell r="B11" t="str">
            <v>bGeneral</v>
          </cell>
        </row>
        <row r="12">
          <cell r="A12" t="str">
            <v>GENERAL 1-GD-BT</v>
          </cell>
          <cell r="B12" t="str">
            <v>bGeneral</v>
          </cell>
        </row>
        <row r="13">
          <cell r="A13" t="str">
            <v>GENERAL 1-GD-MT</v>
          </cell>
          <cell r="B13" t="str">
            <v>bGeneral</v>
          </cell>
        </row>
        <row r="14">
          <cell r="A14" t="str">
            <v>GENERAL 2-PD-BT</v>
          </cell>
          <cell r="B14" t="str">
            <v>bGeneral</v>
          </cell>
        </row>
        <row r="15">
          <cell r="A15" t="str">
            <v>GENERAL 2-PD-MT</v>
          </cell>
          <cell r="B15" t="str">
            <v>bGeneral</v>
          </cell>
        </row>
        <row r="16">
          <cell r="A16" t="str">
            <v>GENERAL 2-MD-BT</v>
          </cell>
          <cell r="B16" t="str">
            <v>bGeneral</v>
          </cell>
        </row>
        <row r="17">
          <cell r="A17" t="str">
            <v>GENERAL 2-MD-MT</v>
          </cell>
          <cell r="B17" t="str">
            <v>bGeneral</v>
          </cell>
        </row>
        <row r="18">
          <cell r="A18" t="str">
            <v>GENERAL 2-GD-BT</v>
          </cell>
          <cell r="B18" t="str">
            <v>bGeneral</v>
          </cell>
        </row>
        <row r="19">
          <cell r="A19" t="str">
            <v>GENERAL 2-GD-MT</v>
          </cell>
          <cell r="B19" t="str">
            <v>bGeneral</v>
          </cell>
        </row>
        <row r="20">
          <cell r="A20" t="str">
            <v>INDUSTRIAL 1-PD-BT</v>
          </cell>
          <cell r="B20" t="str">
            <v>cIndustrial</v>
          </cell>
        </row>
        <row r="21">
          <cell r="A21" t="str">
            <v>INDUSTRIAL 1-PD-MT</v>
          </cell>
          <cell r="B21" t="str">
            <v>cIndustrial</v>
          </cell>
        </row>
        <row r="22">
          <cell r="A22" t="str">
            <v>INDUSTRIAL 1-MD-BT</v>
          </cell>
          <cell r="B22" t="str">
            <v>cIndustrial</v>
          </cell>
        </row>
        <row r="23">
          <cell r="A23" t="str">
            <v>INDUSTRIAL 1-MD-MT</v>
          </cell>
          <cell r="B23" t="str">
            <v>cIndustrial</v>
          </cell>
        </row>
        <row r="24">
          <cell r="A24" t="str">
            <v>INDUSTRIAL 1-GD-BT</v>
          </cell>
          <cell r="B24" t="str">
            <v>cIndustrial</v>
          </cell>
        </row>
        <row r="25">
          <cell r="A25" t="str">
            <v>INDUSTRIAL 1-GD-MT</v>
          </cell>
          <cell r="B25" t="str">
            <v>cIndustrial</v>
          </cell>
        </row>
        <row r="26">
          <cell r="A26" t="str">
            <v>INDUSTRIAL 2-MD-BT</v>
          </cell>
          <cell r="B26" t="str">
            <v>cIndustrial</v>
          </cell>
        </row>
        <row r="27">
          <cell r="A27" t="str">
            <v>INDUSTRIAL 2-MD-MT</v>
          </cell>
          <cell r="B27" t="str">
            <v>cIndustrial</v>
          </cell>
        </row>
        <row r="28">
          <cell r="A28" t="str">
            <v>INDUSTRIAL 2-GD-BT</v>
          </cell>
          <cell r="B28" t="str">
            <v>cIndustrial</v>
          </cell>
        </row>
        <row r="29">
          <cell r="A29" t="str">
            <v>INDUSTRIAL 2-GD-MT</v>
          </cell>
          <cell r="B29" t="str">
            <v>cIndustrial</v>
          </cell>
        </row>
        <row r="30">
          <cell r="A30" t="str">
            <v>INDUSTRIAL 2-GD-AT</v>
          </cell>
          <cell r="B30" t="str">
            <v>cIndustrial</v>
          </cell>
        </row>
        <row r="31">
          <cell r="A31" t="str">
            <v>GRANJEROS-PD-BT</v>
          </cell>
          <cell r="B31" t="str">
            <v>eOtros</v>
          </cell>
        </row>
        <row r="32">
          <cell r="A32" t="str">
            <v>GRANJEROS-PD-MT</v>
          </cell>
          <cell r="B32" t="str">
            <v>eOtros</v>
          </cell>
        </row>
        <row r="33">
          <cell r="A33" t="str">
            <v>GRANJEROS-MD-BT</v>
          </cell>
          <cell r="B33" t="str">
            <v>eOtros</v>
          </cell>
        </row>
        <row r="34">
          <cell r="A34" t="str">
            <v>GRANJEROS-MD-MT</v>
          </cell>
          <cell r="B34" t="str">
            <v>eOtros</v>
          </cell>
        </row>
        <row r="35">
          <cell r="A35" t="str">
            <v>GRANJEROS-GD-BT</v>
          </cell>
          <cell r="B35" t="str">
            <v>eOtros</v>
          </cell>
        </row>
        <row r="36">
          <cell r="A36" t="str">
            <v>GRANJEROS-GD-MT</v>
          </cell>
          <cell r="B36" t="str">
            <v>eOtros</v>
          </cell>
        </row>
        <row r="37">
          <cell r="A37" t="str">
            <v>ALUMBRADO PUBLICO-PD-BT</v>
          </cell>
          <cell r="B37" t="str">
            <v>dAlumbrado Publico</v>
          </cell>
        </row>
        <row r="38">
          <cell r="A38" t="str">
            <v>ESPECIAL-MD-BT</v>
          </cell>
          <cell r="B38" t="str">
            <v>eOtros</v>
          </cell>
        </row>
        <row r="39">
          <cell r="A39" t="str">
            <v>ESPECIAL-MD-MT</v>
          </cell>
          <cell r="B39" t="str">
            <v>eOtros</v>
          </cell>
        </row>
        <row r="40">
          <cell r="A40" t="str">
            <v>ESPECIAL-GD-BT</v>
          </cell>
          <cell r="B40" t="str">
            <v>eOtros</v>
          </cell>
        </row>
        <row r="41">
          <cell r="A41" t="str">
            <v>ESPECIAL-GD-MT</v>
          </cell>
          <cell r="B41" t="str">
            <v>eOtros</v>
          </cell>
        </row>
        <row r="42">
          <cell r="A42" t="str">
            <v>AGUA POTABLE-PD-BT</v>
          </cell>
          <cell r="B42" t="str">
            <v>eOtros</v>
          </cell>
        </row>
        <row r="43">
          <cell r="A43" t="str">
            <v>AGUA POTABLE-PD-MT</v>
          </cell>
          <cell r="B43" t="str">
            <v>eOtros</v>
          </cell>
        </row>
        <row r="44">
          <cell r="A44" t="str">
            <v>AGUA POTABLE-MD-BT</v>
          </cell>
          <cell r="B44" t="str">
            <v>eOtros</v>
          </cell>
        </row>
        <row r="45">
          <cell r="A45" t="str">
            <v>AGUA POTABLE-MD-MT</v>
          </cell>
          <cell r="B45" t="str">
            <v>eOtros</v>
          </cell>
        </row>
        <row r="46">
          <cell r="A46" t="str">
            <v>AGUA POTABLE-GD-BT</v>
          </cell>
          <cell r="B46" t="str">
            <v>eOtros</v>
          </cell>
        </row>
        <row r="47">
          <cell r="A47" t="str">
            <v>AGUA POTABLE-GD-MT</v>
          </cell>
          <cell r="B47" t="str">
            <v>eOtros</v>
          </cell>
        </row>
        <row r="48">
          <cell r="A48" t="str">
            <v>FUERA DE PUNTA-PD-BT</v>
          </cell>
          <cell r="B48" t="str">
            <v>eOtros</v>
          </cell>
        </row>
        <row r="49">
          <cell r="A49" t="str">
            <v>FUERA DE PUNTA-PD-MT</v>
          </cell>
          <cell r="B49" t="str">
            <v>eOtros</v>
          </cell>
        </row>
        <row r="50">
          <cell r="A50" t="str">
            <v>FUERA DE PUNTA-MD-BT</v>
          </cell>
          <cell r="B50" t="str">
            <v>eOtros</v>
          </cell>
        </row>
        <row r="51">
          <cell r="A51" t="str">
            <v>FUERA DE PUNTA-MD-MT</v>
          </cell>
          <cell r="B51" t="str">
            <v>eOtros</v>
          </cell>
        </row>
        <row r="52">
          <cell r="A52" t="str">
            <v>FUERA DE PUNTA-GD-BT</v>
          </cell>
          <cell r="B52" t="str">
            <v>eOtros</v>
          </cell>
        </row>
        <row r="53">
          <cell r="A53" t="str">
            <v>FUERA DE PUNTA-GD-MT</v>
          </cell>
          <cell r="B53" t="str">
            <v>eOtros</v>
          </cell>
        </row>
        <row r="54">
          <cell r="A54" t="str">
            <v>AUTOPRODUCTORES-MD-BT</v>
          </cell>
          <cell r="B54" t="str">
            <v>eOtros</v>
          </cell>
        </row>
        <row r="55">
          <cell r="A55" t="str">
            <v>AUTOPRODUCTORES-MD-MT</v>
          </cell>
          <cell r="B55" t="str">
            <v>eOtros</v>
          </cell>
        </row>
        <row r="56">
          <cell r="A56" t="str">
            <v>AUTOPRODUCTORES-GD-MT</v>
          </cell>
          <cell r="B56" t="str">
            <v>eOtros</v>
          </cell>
        </row>
        <row r="57">
          <cell r="A57" t="str">
            <v>AUTOPRODUCTORES-GD-BT</v>
          </cell>
          <cell r="B57" t="str">
            <v>eOtros</v>
          </cell>
        </row>
        <row r="58">
          <cell r="A58" t="str">
            <v>SEGURIDAD CIUDADANA PD-BT</v>
          </cell>
          <cell r="B58" t="str">
            <v>eOtros</v>
          </cell>
        </row>
        <row r="59">
          <cell r="A59" t="str">
            <v>SEGURIDAD CIUDADANA-PD-BT</v>
          </cell>
          <cell r="B59" t="str">
            <v>eOtros</v>
          </cell>
        </row>
        <row r="60">
          <cell r="A60" t="str">
            <v>INDUSTRIAL 1 GD-BT-SISTEMAS AISLADOS</v>
          </cell>
          <cell r="B60" t="str">
            <v>cIndustrial</v>
          </cell>
        </row>
        <row r="61">
          <cell r="A61" t="str">
            <v>INDUSTRIAL 1 GD-MT-SISTEMAS AISLADOS</v>
          </cell>
          <cell r="B61" t="str">
            <v>cIndustrial</v>
          </cell>
        </row>
        <row r="62">
          <cell r="A62" t="str">
            <v>GENERAL PD-BT-SISTEMAS AISLADOS</v>
          </cell>
          <cell r="B62" t="str">
            <v>bGeneral</v>
          </cell>
        </row>
        <row r="63">
          <cell r="A63" t="str">
            <v>INDUSTRIAL 2 GD-BT-SISTEMAS AISLADOS</v>
          </cell>
          <cell r="B63" t="str">
            <v>cIndustrial</v>
          </cell>
        </row>
        <row r="64">
          <cell r="A64" t="str">
            <v>INDUSTRIAL 2 GD-MT-SISTEMAS AISLADOS</v>
          </cell>
          <cell r="B64" t="str">
            <v>cIndustrial</v>
          </cell>
        </row>
        <row r="65">
          <cell r="A65" t="str">
            <v>GENERAL PREPAGA PD BT</v>
          </cell>
          <cell r="B65" t="str">
            <v>bGeneral</v>
          </cell>
        </row>
        <row r="66">
          <cell r="A66" t="str">
            <v>PREPAGA PD BT</v>
          </cell>
          <cell r="B66" t="str">
            <v>eOtros</v>
          </cell>
        </row>
        <row r="67">
          <cell r="A67" t="str">
            <v>COMERCIAL-PD-BT</v>
          </cell>
          <cell r="B67" t="str">
            <v>bGeneral</v>
          </cell>
        </row>
        <row r="68">
          <cell r="A68" t="str">
            <v>COMERCIAL-PD-MT</v>
          </cell>
          <cell r="B68" t="str">
            <v>bGeneral</v>
          </cell>
        </row>
        <row r="69">
          <cell r="A69" t="str">
            <v>COMERCIAL-MD-BT</v>
          </cell>
          <cell r="B69" t="str">
            <v>bGeneral</v>
          </cell>
        </row>
        <row r="70">
          <cell r="A70" t="str">
            <v>COMERCIAL-MD-MT</v>
          </cell>
          <cell r="B70" t="str">
            <v>bGeneral</v>
          </cell>
        </row>
        <row r="71">
          <cell r="A71" t="str">
            <v>COMERCIAL-GD-BT</v>
          </cell>
          <cell r="B71" t="str">
            <v>bGeneral</v>
          </cell>
        </row>
        <row r="72">
          <cell r="A72" t="str">
            <v>GENERAL PD-BT-SA</v>
          </cell>
          <cell r="B72" t="str">
            <v>bGeneral</v>
          </cell>
        </row>
        <row r="73">
          <cell r="A73" t="str">
            <v>COMERCIAL-GD-MT</v>
          </cell>
          <cell r="B73" t="str">
            <v>bGeneral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MPRAS"/>
      <sheetName val="MWh"/>
      <sheetName val="BDD"/>
      <sheetName val="BDD AJUSTES"/>
      <sheetName val="TABLA RESUMEN"/>
      <sheetName val="CODIGOS"/>
      <sheetName val="ENERO"/>
      <sheetName val="ENERO ANEXO_ISE_210"/>
      <sheetName val="FEBRERO"/>
      <sheetName val="FEBRERO ANEXO"/>
      <sheetName val="MARZO"/>
      <sheetName val="MARZO ANEXO"/>
      <sheetName val="ABRIL"/>
      <sheetName val="ABRIL ANEXO"/>
      <sheetName val="MAYO"/>
      <sheetName val="MAYO ANEXO"/>
      <sheetName val="JUNIO"/>
      <sheetName val="JUNIO ANEXO"/>
      <sheetName val="JULIO"/>
      <sheetName val="JULIO ANEXO"/>
      <sheetName val="AGOSTO"/>
      <sheetName val="AGOSTO ANEX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ALTA TENSION</v>
          </cell>
          <cell r="B10">
            <v>0</v>
          </cell>
        </row>
        <row r="11">
          <cell r="A11" t="str">
            <v xml:space="preserve"> </v>
          </cell>
          <cell r="B11">
            <v>0</v>
          </cell>
        </row>
        <row r="12">
          <cell r="A12" t="str">
            <v xml:space="preserve"> </v>
          </cell>
          <cell r="B12">
            <v>0</v>
          </cell>
        </row>
        <row r="13">
          <cell r="A13" t="str">
            <v xml:space="preserve">BAJA TENSION </v>
          </cell>
          <cell r="B13">
            <v>0</v>
          </cell>
        </row>
        <row r="14">
          <cell r="A14" t="str">
            <v>G D B T - G1</v>
          </cell>
          <cell r="B14" t="str">
            <v>b-General</v>
          </cell>
        </row>
        <row r="15">
          <cell r="A15" t="str">
            <v>G D B T - G2</v>
          </cell>
          <cell r="B15" t="str">
            <v>b-General</v>
          </cell>
        </row>
        <row r="16">
          <cell r="A16" t="str">
            <v>G D B T - I1</v>
          </cell>
          <cell r="B16" t="str">
            <v>c-Industrial</v>
          </cell>
        </row>
        <row r="17">
          <cell r="A17" t="str">
            <v>G D B T - I2</v>
          </cell>
          <cell r="B17" t="str">
            <v>c-Industrial</v>
          </cell>
        </row>
        <row r="18">
          <cell r="A18" t="str">
            <v>G D B T - R</v>
          </cell>
          <cell r="B18" t="str">
            <v>a-Residencial</v>
          </cell>
        </row>
        <row r="19">
          <cell r="A19" t="str">
            <v>G D B T A G</v>
          </cell>
          <cell r="B19" t="str">
            <v>g-Agua Potable</v>
          </cell>
        </row>
        <row r="20">
          <cell r="A20" t="str">
            <v>G D M T - G1</v>
          </cell>
          <cell r="B20" t="str">
            <v>b-General</v>
          </cell>
        </row>
        <row r="21">
          <cell r="A21" t="str">
            <v>G D M T - G2</v>
          </cell>
          <cell r="B21" t="str">
            <v>b-General</v>
          </cell>
        </row>
        <row r="22">
          <cell r="A22" t="str">
            <v>G D M T - I1</v>
          </cell>
          <cell r="B22" t="str">
            <v>c-Industrial</v>
          </cell>
        </row>
        <row r="23">
          <cell r="A23" t="str">
            <v>G D M T - I2</v>
          </cell>
          <cell r="B23" t="str">
            <v>c-Industrial</v>
          </cell>
        </row>
        <row r="24">
          <cell r="A24" t="str">
            <v>G D M T - R</v>
          </cell>
          <cell r="B24" t="str">
            <v>a-Residencial</v>
          </cell>
        </row>
        <row r="25">
          <cell r="A25" t="str">
            <v>G D M T - TR</v>
          </cell>
          <cell r="B25" t="str">
            <v>h-Reventa</v>
          </cell>
        </row>
        <row r="26">
          <cell r="A26" t="str">
            <v>G D M T A G</v>
          </cell>
          <cell r="B26" t="str">
            <v>g-Agua Potable</v>
          </cell>
        </row>
        <row r="27">
          <cell r="A27" t="str">
            <v>GDST</v>
          </cell>
          <cell r="B27" t="str">
            <v>c-Industrial</v>
          </cell>
        </row>
        <row r="28">
          <cell r="A28" t="str">
            <v xml:space="preserve">GDTCF </v>
          </cell>
          <cell r="B28" t="str">
            <v>c-Industrial</v>
          </cell>
        </row>
        <row r="29">
          <cell r="A29" t="str">
            <v>M D B T - G1</v>
          </cell>
          <cell r="B29" t="str">
            <v>b-General</v>
          </cell>
        </row>
        <row r="30">
          <cell r="A30" t="str">
            <v>M D B T - G2</v>
          </cell>
          <cell r="B30" t="str">
            <v>b-General</v>
          </cell>
        </row>
        <row r="31">
          <cell r="A31" t="str">
            <v>M D B T - I1</v>
          </cell>
          <cell r="B31" t="str">
            <v>c-Industrial</v>
          </cell>
        </row>
        <row r="32">
          <cell r="A32" t="str">
            <v>M D B T - I2</v>
          </cell>
          <cell r="B32" t="str">
            <v>c-Industrial</v>
          </cell>
        </row>
        <row r="33">
          <cell r="A33" t="str">
            <v>M D B T - R</v>
          </cell>
          <cell r="B33" t="str">
            <v>a-Residencial</v>
          </cell>
        </row>
        <row r="34">
          <cell r="A34" t="str">
            <v>M D B T A G</v>
          </cell>
          <cell r="B34" t="str">
            <v>g-Agua Potable</v>
          </cell>
        </row>
        <row r="35">
          <cell r="A35" t="str">
            <v>M D B T A R</v>
          </cell>
          <cell r="B35" t="str">
            <v>f-Agro AR</v>
          </cell>
        </row>
        <row r="36">
          <cell r="A36" t="str">
            <v>M D B T C F</v>
          </cell>
          <cell r="B36" t="str">
            <v>e-Fuera de Punta</v>
          </cell>
        </row>
        <row r="37">
          <cell r="A37" t="str">
            <v>M D M T - G1</v>
          </cell>
          <cell r="B37" t="str">
            <v>b-General</v>
          </cell>
        </row>
        <row r="38">
          <cell r="A38" t="str">
            <v>M D M T - G2</v>
          </cell>
          <cell r="B38" t="str">
            <v>b-General</v>
          </cell>
        </row>
        <row r="39">
          <cell r="A39" t="str">
            <v>M D M T - I1</v>
          </cell>
          <cell r="B39" t="str">
            <v>c-Industrial</v>
          </cell>
        </row>
        <row r="40">
          <cell r="A40" t="str">
            <v>M D M T - I2</v>
          </cell>
          <cell r="B40" t="str">
            <v>c-Industrial</v>
          </cell>
        </row>
        <row r="41">
          <cell r="A41" t="str">
            <v>M D M T - R</v>
          </cell>
          <cell r="B41" t="str">
            <v>a-Residencial</v>
          </cell>
        </row>
        <row r="42">
          <cell r="A42" t="str">
            <v>M D M T A G</v>
          </cell>
          <cell r="B42" t="str">
            <v>g-Agua Potable</v>
          </cell>
        </row>
        <row r="43">
          <cell r="A43" t="str">
            <v>M D M T A R</v>
          </cell>
          <cell r="B43" t="str">
            <v>f-Agro AR</v>
          </cell>
        </row>
        <row r="44">
          <cell r="A44" t="str">
            <v>M D M T C F</v>
          </cell>
          <cell r="B44" t="str">
            <v>e-Fuera de Punta</v>
          </cell>
        </row>
        <row r="45">
          <cell r="A45" t="str">
            <v>MEDIA TENSION</v>
          </cell>
          <cell r="B45">
            <v>0</v>
          </cell>
        </row>
        <row r="46">
          <cell r="A46" t="str">
            <v>P D B T A G</v>
          </cell>
          <cell r="B46" t="str">
            <v>g-Agua Potable</v>
          </cell>
        </row>
        <row r="47">
          <cell r="A47" t="str">
            <v>P D B T A P</v>
          </cell>
          <cell r="B47" t="str">
            <v>d-Alumbrado Público</v>
          </cell>
        </row>
        <row r="48">
          <cell r="A48" t="str">
            <v>P D B T A R</v>
          </cell>
          <cell r="B48" t="str">
            <v>f-Agro AR</v>
          </cell>
        </row>
        <row r="49">
          <cell r="A49" t="str">
            <v>P D B T C F</v>
          </cell>
          <cell r="B49" t="str">
            <v>e-Fuera de Punta</v>
          </cell>
        </row>
        <row r="50">
          <cell r="A50" t="str">
            <v>P D B T G - G1</v>
          </cell>
          <cell r="B50" t="str">
            <v>b-General</v>
          </cell>
        </row>
        <row r="51">
          <cell r="A51" t="str">
            <v>P D B T G - G2</v>
          </cell>
          <cell r="B51" t="str">
            <v>b-General</v>
          </cell>
        </row>
        <row r="52">
          <cell r="A52" t="str">
            <v>P D B T G - I1</v>
          </cell>
          <cell r="B52" t="str">
            <v>c-Industrial</v>
          </cell>
        </row>
        <row r="53">
          <cell r="A53" t="str">
            <v>P D B T G - I2</v>
          </cell>
          <cell r="B53" t="str">
            <v>c-Industrial</v>
          </cell>
        </row>
        <row r="54">
          <cell r="A54" t="str">
            <v>P D B T R - R</v>
          </cell>
          <cell r="B54" t="str">
            <v>a-Residencial</v>
          </cell>
        </row>
        <row r="55">
          <cell r="A55" t="str">
            <v>P D M T A G</v>
          </cell>
          <cell r="B55" t="str">
            <v>g-Agua Potable</v>
          </cell>
        </row>
        <row r="56">
          <cell r="A56" t="str">
            <v>P D M T A R</v>
          </cell>
          <cell r="B56" t="str">
            <v>f-Agro AR</v>
          </cell>
        </row>
        <row r="57">
          <cell r="A57" t="str">
            <v>P D M T C F</v>
          </cell>
          <cell r="B57" t="str">
            <v>e-Fuera de Punta</v>
          </cell>
        </row>
        <row r="58">
          <cell r="A58" t="str">
            <v>P D M T G - G1</v>
          </cell>
          <cell r="B58" t="str">
            <v>b-General</v>
          </cell>
        </row>
        <row r="59">
          <cell r="A59" t="str">
            <v>P D M T G - G2</v>
          </cell>
          <cell r="B59" t="str">
            <v>b-General</v>
          </cell>
        </row>
        <row r="60">
          <cell r="A60" t="str">
            <v>P D M T G - I1</v>
          </cell>
          <cell r="B60" t="str">
            <v>c-Industrial</v>
          </cell>
        </row>
        <row r="61">
          <cell r="A61" t="str">
            <v>P D M T G - I2</v>
          </cell>
          <cell r="B61" t="str">
            <v>c-Industrial</v>
          </cell>
        </row>
        <row r="62">
          <cell r="A62" t="str">
            <v>P D M T R - R</v>
          </cell>
          <cell r="B62" t="str">
            <v>a-Residencial</v>
          </cell>
        </row>
        <row r="63">
          <cell r="A63" t="str">
            <v xml:space="preserve">TOTAL </v>
          </cell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</sheetData>
      <sheetData sheetId="7"/>
      <sheetData sheetId="8" refreshError="1"/>
      <sheetData sheetId="9"/>
      <sheetData sheetId="10" refreshError="1"/>
      <sheetData sheetId="11"/>
      <sheetData sheetId="12" refreshError="1"/>
      <sheetData sheetId="13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16">
          <cell r="AX116">
            <v>151</v>
          </cell>
        </row>
      </sheetData>
      <sheetData sheetId="2">
        <row r="2">
          <cell r="A2" t="str">
            <v>DOMICILIARIO</v>
          </cell>
          <cell r="B2" t="str">
            <v>aResidencial</v>
          </cell>
        </row>
        <row r="3">
          <cell r="A3" t="str">
            <v>GENERAL1</v>
          </cell>
          <cell r="B3" t="str">
            <v>bGeneral</v>
          </cell>
        </row>
        <row r="4">
          <cell r="A4" t="str">
            <v>GENERAL2</v>
          </cell>
          <cell r="B4" t="str">
            <v>bGeneral</v>
          </cell>
        </row>
        <row r="5">
          <cell r="A5" t="str">
            <v>AGUA POTABLE</v>
          </cell>
          <cell r="B5" t="str">
            <v>eOtros</v>
          </cell>
        </row>
        <row r="6">
          <cell r="A6" t="str">
            <v>ALUMBRADO PUBLICO</v>
          </cell>
          <cell r="B6" t="str">
            <v>dAlumbrado Publico</v>
          </cell>
        </row>
        <row r="7">
          <cell r="A7" t="str">
            <v>INDUSTRIAL1</v>
          </cell>
          <cell r="B7" t="str">
            <v>cIndustrial</v>
          </cell>
        </row>
        <row r="8">
          <cell r="A8" t="str">
            <v>INDUSTRIAL2</v>
          </cell>
          <cell r="B8" t="str">
            <v>cIndustrial</v>
          </cell>
        </row>
        <row r="9">
          <cell r="A9" t="str">
            <v>SEGURIDAD CIUDADANA</v>
          </cell>
          <cell r="B9" t="str">
            <v>fSeguridad Ciudadana</v>
          </cell>
        </row>
        <row r="10">
          <cell r="A10" t="str">
            <v>DOM DOMICILIARIA</v>
          </cell>
          <cell r="B10" t="str">
            <v>aResidencial</v>
          </cell>
        </row>
        <row r="11">
          <cell r="A11" t="str">
            <v>G01 GENERAL 1</v>
          </cell>
          <cell r="B11" t="str">
            <v>bGeneral</v>
          </cell>
        </row>
        <row r="12">
          <cell r="A12" t="str">
            <v>I01 INDUSTRIAL 1</v>
          </cell>
          <cell r="B12" t="str">
            <v>cIndustrial</v>
          </cell>
        </row>
        <row r="13">
          <cell r="A13" t="str">
            <v>SCI SEGURIDAD CIUDADANA</v>
          </cell>
          <cell r="B13" t="str">
            <v>eOtros</v>
          </cell>
        </row>
        <row r="14">
          <cell r="A14" t="str">
            <v>APA AGUA POT Y ALC</v>
          </cell>
          <cell r="B14" t="str">
            <v>eOtros</v>
          </cell>
        </row>
        <row r="15">
          <cell r="A15" t="str">
            <v>P01 ALUMBRADO PUBLICO</v>
          </cell>
          <cell r="B15" t="str">
            <v>dAlumbrado Publico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MPRAS"/>
      <sheetName val="MWh"/>
      <sheetName val="BDD"/>
      <sheetName val="CODIGOS"/>
      <sheetName val="BDD_COMPRAS"/>
    </sheetNames>
    <sheetDataSet>
      <sheetData sheetId="0">
        <row r="78">
          <cell r="B78">
            <v>6.96</v>
          </cell>
        </row>
      </sheetData>
      <sheetData sheetId="1" refreshError="1"/>
      <sheetData sheetId="2" refreshError="1"/>
      <sheetData sheetId="3" refreshError="1"/>
      <sheetData sheetId="4">
        <row r="2">
          <cell r="A2" t="str">
            <v>Residencial</v>
          </cell>
          <cell r="B2" t="str">
            <v>aResidencial</v>
          </cell>
        </row>
        <row r="3">
          <cell r="A3" t="str">
            <v>General 1</v>
          </cell>
          <cell r="B3" t="str">
            <v>bGeneral 1</v>
          </cell>
        </row>
        <row r="4">
          <cell r="A4" t="str">
            <v>General 2</v>
          </cell>
          <cell r="B4" t="str">
            <v>cGeneral 2</v>
          </cell>
        </row>
        <row r="5">
          <cell r="A5" t="str">
            <v>Industrial 1</v>
          </cell>
          <cell r="B5" t="str">
            <v>dIndustrial 1</v>
          </cell>
        </row>
        <row r="6">
          <cell r="A6" t="str">
            <v>Industrial 2</v>
          </cell>
          <cell r="B6" t="str">
            <v>eIndustrial 2</v>
          </cell>
        </row>
        <row r="7">
          <cell r="A7" t="str">
            <v>APA</v>
          </cell>
          <cell r="B7" t="str">
            <v>gAgua Potable</v>
          </cell>
        </row>
        <row r="8">
          <cell r="A8" t="str">
            <v>Alumbrado Publico</v>
          </cell>
          <cell r="B8" t="str">
            <v>fAlumbrado Publico</v>
          </cell>
        </row>
      </sheetData>
      <sheetData sheetId="5">
        <row r="2">
          <cell r="I2">
            <v>259.09000000000003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MPRAS"/>
      <sheetName val="MWh"/>
      <sheetName val="BDD"/>
      <sheetName val="CODIGOS"/>
      <sheetName val="BDD_COMPRAS"/>
    </sheetNames>
    <sheetDataSet>
      <sheetData sheetId="0">
        <row r="78">
          <cell r="B78">
            <v>6.96</v>
          </cell>
        </row>
      </sheetData>
      <sheetData sheetId="1" refreshError="1"/>
      <sheetData sheetId="2" refreshError="1"/>
      <sheetData sheetId="3" refreshError="1"/>
      <sheetData sheetId="4">
        <row r="2">
          <cell r="A2" t="str">
            <v>Residencial</v>
          </cell>
          <cell r="B2" t="str">
            <v>aResidencial</v>
          </cell>
        </row>
        <row r="3">
          <cell r="A3" t="str">
            <v>General 1</v>
          </cell>
          <cell r="B3" t="str">
            <v>bGeneral 1</v>
          </cell>
        </row>
        <row r="4">
          <cell r="A4" t="str">
            <v>General 2</v>
          </cell>
          <cell r="B4" t="str">
            <v>cGeneral 2</v>
          </cell>
        </row>
        <row r="5">
          <cell r="A5" t="str">
            <v>Industrial 1</v>
          </cell>
          <cell r="B5" t="str">
            <v>dIndustrial 1</v>
          </cell>
        </row>
        <row r="6">
          <cell r="A6" t="str">
            <v>Industrial 2</v>
          </cell>
          <cell r="B6" t="str">
            <v>eIndustrial 2</v>
          </cell>
        </row>
        <row r="7">
          <cell r="A7" t="str">
            <v>APA</v>
          </cell>
          <cell r="B7" t="str">
            <v>gAgua Potable</v>
          </cell>
        </row>
        <row r="8">
          <cell r="A8" t="str">
            <v>Alumbrado Publico</v>
          </cell>
          <cell r="B8" t="str">
            <v>fAlumbrado Publico</v>
          </cell>
        </row>
      </sheetData>
      <sheetData sheetId="5">
        <row r="2">
          <cell r="I2">
            <v>259.09000000000003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FEBRERO"/>
      <sheetName val="MARZO"/>
      <sheetName val="ABRIL"/>
      <sheetName val="MAYO"/>
      <sheetName val="JUNIO"/>
      <sheetName val="JULIO"/>
      <sheetName val="AGOSTO"/>
      <sheetName val="CONSOLIDADO"/>
    </sheetNames>
    <sheetDataSet>
      <sheetData sheetId="0">
        <row r="60">
          <cell r="C60" t="str">
            <v>BOM</v>
          </cell>
          <cell r="D60" t="str">
            <v>bGeneral</v>
          </cell>
        </row>
        <row r="61">
          <cell r="C61" t="str">
            <v>DOM</v>
          </cell>
          <cell r="D61" t="str">
            <v>aResidencial</v>
          </cell>
        </row>
        <row r="62">
          <cell r="C62" t="str">
            <v>EMP1</v>
          </cell>
          <cell r="D62" t="str">
            <v>fOtros</v>
          </cell>
        </row>
        <row r="63">
          <cell r="C63" t="str">
            <v>EMP9</v>
          </cell>
          <cell r="D63" t="str">
            <v>aResidencial</v>
          </cell>
        </row>
        <row r="64">
          <cell r="C64" t="str">
            <v>G-1</v>
          </cell>
          <cell r="D64" t="str">
            <v>bGeneral</v>
          </cell>
        </row>
        <row r="65">
          <cell r="C65" t="str">
            <v>G-2</v>
          </cell>
          <cell r="D65" t="str">
            <v>bGeneral</v>
          </cell>
        </row>
        <row r="66">
          <cell r="C66" t="str">
            <v>ING</v>
          </cell>
          <cell r="D66" t="str">
            <v>cIndustrial</v>
          </cell>
        </row>
        <row r="67">
          <cell r="C67" t="str">
            <v>INP</v>
          </cell>
          <cell r="D67" t="str">
            <v>cIndustrial</v>
          </cell>
        </row>
        <row r="68">
          <cell r="C68" t="str">
            <v>A. PUBLICO</v>
          </cell>
          <cell r="D68" t="str">
            <v>eAlumbrado Publico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FEBRERO"/>
      <sheetName val="MARZO"/>
      <sheetName val="ABRIL"/>
      <sheetName val="MAYO"/>
      <sheetName val="JUNIO"/>
      <sheetName val="JULIO"/>
      <sheetName val="AGOSTO"/>
      <sheetName val="CONSOLIDADO"/>
    </sheetNames>
    <sheetDataSet>
      <sheetData sheetId="0">
        <row r="60">
          <cell r="C60" t="str">
            <v>BOM</v>
          </cell>
          <cell r="D60" t="str">
            <v>bGeneral</v>
          </cell>
        </row>
        <row r="61">
          <cell r="C61" t="str">
            <v>DOM</v>
          </cell>
          <cell r="D61" t="str">
            <v>aResidencial</v>
          </cell>
        </row>
        <row r="62">
          <cell r="C62" t="str">
            <v>EMP1</v>
          </cell>
          <cell r="D62" t="str">
            <v>fOtros</v>
          </cell>
        </row>
        <row r="63">
          <cell r="C63" t="str">
            <v>EMP9</v>
          </cell>
          <cell r="D63" t="str">
            <v>aResidencial</v>
          </cell>
        </row>
        <row r="64">
          <cell r="C64" t="str">
            <v>G-1</v>
          </cell>
          <cell r="D64" t="str">
            <v>bGeneral</v>
          </cell>
        </row>
        <row r="65">
          <cell r="C65" t="str">
            <v>G-2</v>
          </cell>
          <cell r="D65" t="str">
            <v>bGeneral</v>
          </cell>
        </row>
        <row r="66">
          <cell r="C66" t="str">
            <v>ING</v>
          </cell>
          <cell r="D66" t="str">
            <v>cIndustrial</v>
          </cell>
        </row>
        <row r="67">
          <cell r="C67" t="str">
            <v>INP</v>
          </cell>
          <cell r="D67" t="str">
            <v>cIndustrial</v>
          </cell>
        </row>
        <row r="68">
          <cell r="C68" t="str">
            <v>A. PUBLICO</v>
          </cell>
          <cell r="D68" t="str">
            <v>eAlumbrado Publico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DIGOS 2"/>
      <sheetName val="Charagua"/>
    </sheetNames>
    <sheetDataSet>
      <sheetData sheetId="0"/>
      <sheetData sheetId="1"/>
      <sheetData sheetId="2">
        <row r="2">
          <cell r="A2" t="str">
            <v>DOMICILIARIA-PD-BT</v>
          </cell>
          <cell r="B2" t="str">
            <v>aDomiciliaria</v>
          </cell>
        </row>
        <row r="3">
          <cell r="A3" t="str">
            <v>DOMICILIARIA-PD-MT</v>
          </cell>
          <cell r="B3" t="str">
            <v>aDomiciliaria</v>
          </cell>
        </row>
        <row r="4">
          <cell r="A4" t="str">
            <v>DOMICILIARIA-MD-BT</v>
          </cell>
          <cell r="B4" t="str">
            <v>aDomiciliaria</v>
          </cell>
        </row>
        <row r="5">
          <cell r="A5" t="str">
            <v>DOMICILIARIA-MD-MT</v>
          </cell>
          <cell r="B5" t="str">
            <v>aDomiciliaria</v>
          </cell>
        </row>
        <row r="6">
          <cell r="A6" t="str">
            <v>DOMICILIARIA-GD-BT</v>
          </cell>
          <cell r="B6" t="str">
            <v>aDomiciliaria</v>
          </cell>
        </row>
        <row r="7">
          <cell r="A7" t="str">
            <v>DOMICILIARIA-GD-MT</v>
          </cell>
          <cell r="B7" t="str">
            <v>aDomiciliaria</v>
          </cell>
        </row>
        <row r="8">
          <cell r="A8" t="str">
            <v>GENERAL 1-PD-BT</v>
          </cell>
          <cell r="B8" t="str">
            <v>bGeneral I</v>
          </cell>
        </row>
        <row r="9">
          <cell r="A9" t="str">
            <v>GENERAL 1-PD-MT</v>
          </cell>
          <cell r="B9" t="str">
            <v>bGeneral I</v>
          </cell>
        </row>
        <row r="10">
          <cell r="A10" t="str">
            <v>GENERAL 1-MD-BT</v>
          </cell>
          <cell r="B10" t="str">
            <v>bGeneral I</v>
          </cell>
        </row>
        <row r="11">
          <cell r="A11" t="str">
            <v>GENERAL 1-MD-MT</v>
          </cell>
          <cell r="B11" t="str">
            <v>bGeneral I</v>
          </cell>
        </row>
        <row r="12">
          <cell r="A12" t="str">
            <v>GENERAL 1-GD-BT</v>
          </cell>
          <cell r="B12" t="str">
            <v>bGeneral I</v>
          </cell>
        </row>
        <row r="13">
          <cell r="A13" t="str">
            <v>GENERAL 1-GD-MT</v>
          </cell>
          <cell r="B13" t="str">
            <v>bGeneral I</v>
          </cell>
        </row>
        <row r="14">
          <cell r="A14" t="str">
            <v>GENERAL 2-PD-BT</v>
          </cell>
          <cell r="B14" t="str">
            <v>cGeneral II</v>
          </cell>
        </row>
        <row r="15">
          <cell r="A15" t="str">
            <v>GENERAL 2-PD-MT</v>
          </cell>
          <cell r="B15" t="str">
            <v>cGeneral II</v>
          </cell>
        </row>
        <row r="16">
          <cell r="A16" t="str">
            <v>GENERAL 2-MD-BT</v>
          </cell>
          <cell r="B16" t="str">
            <v>cGeneral II</v>
          </cell>
        </row>
        <row r="17">
          <cell r="A17" t="str">
            <v>GENERAL 2-MD-MT</v>
          </cell>
          <cell r="B17" t="str">
            <v>cGeneral II</v>
          </cell>
        </row>
        <row r="18">
          <cell r="A18" t="str">
            <v>GENERAL 2-GD-BT</v>
          </cell>
          <cell r="B18" t="str">
            <v>cGeneral II</v>
          </cell>
        </row>
        <row r="19">
          <cell r="A19" t="str">
            <v>GENERAL 2-GD-MT</v>
          </cell>
          <cell r="B19" t="str">
            <v>cGeneral II</v>
          </cell>
        </row>
        <row r="20">
          <cell r="A20" t="str">
            <v>INDUSTRIAL 1-PD-BT</v>
          </cell>
          <cell r="B20" t="str">
            <v>dIndustrial I</v>
          </cell>
        </row>
        <row r="21">
          <cell r="A21" t="str">
            <v>INDUSTRIAL 1-PD-MT</v>
          </cell>
          <cell r="B21" t="str">
            <v>dIndustrial I</v>
          </cell>
        </row>
        <row r="22">
          <cell r="A22" t="str">
            <v>INDUSTRIAL 1-MD-BT</v>
          </cell>
          <cell r="B22" t="str">
            <v>dIndustrial I</v>
          </cell>
        </row>
        <row r="23">
          <cell r="A23" t="str">
            <v>INDUSTRIAL 1-MD-MT</v>
          </cell>
          <cell r="B23" t="str">
            <v>dIndustrial I</v>
          </cell>
        </row>
        <row r="24">
          <cell r="A24" t="str">
            <v>INDUSTRIAL 1-GD-BT</v>
          </cell>
          <cell r="B24" t="str">
            <v>dIndustrial I</v>
          </cell>
        </row>
        <row r="25">
          <cell r="A25" t="str">
            <v>INDUSTRIAL 1-GD-MT</v>
          </cell>
          <cell r="B25" t="str">
            <v>dIndustrial I</v>
          </cell>
        </row>
        <row r="26">
          <cell r="A26" t="str">
            <v>INDUSTRIAL 2-MD-BT</v>
          </cell>
          <cell r="B26" t="str">
            <v>eIndustrial II</v>
          </cell>
        </row>
        <row r="27">
          <cell r="A27" t="str">
            <v>INDUSTRIAL 2-MD-MT</v>
          </cell>
          <cell r="B27" t="str">
            <v>eIndustrial II</v>
          </cell>
        </row>
        <row r="28">
          <cell r="A28" t="str">
            <v>INDUSTRIAL 2-GD-BT</v>
          </cell>
          <cell r="B28" t="str">
            <v>eIndustrial II</v>
          </cell>
        </row>
        <row r="29">
          <cell r="A29" t="str">
            <v>INDUSTRIAL 2-GD-MT</v>
          </cell>
          <cell r="B29" t="str">
            <v>eIndustrial II</v>
          </cell>
        </row>
        <row r="30">
          <cell r="A30" t="str">
            <v>INDUSTRIAL 2-GD-AT</v>
          </cell>
          <cell r="B30" t="str">
            <v>eIndustrial II</v>
          </cell>
        </row>
        <row r="31">
          <cell r="A31" t="str">
            <v>GRANJEROS-PD-BT</v>
          </cell>
          <cell r="B31" t="str">
            <v>fGranjero</v>
          </cell>
        </row>
        <row r="32">
          <cell r="A32" t="str">
            <v>GRANJEROS-PD-MT</v>
          </cell>
          <cell r="B32" t="str">
            <v>fGranjero</v>
          </cell>
        </row>
        <row r="33">
          <cell r="A33" t="str">
            <v>GRANJEROS-MD-BT</v>
          </cell>
          <cell r="B33" t="str">
            <v>fGranjero</v>
          </cell>
        </row>
        <row r="34">
          <cell r="A34" t="str">
            <v>GRANJEROS-MD-MT</v>
          </cell>
          <cell r="B34" t="str">
            <v>fGranjero</v>
          </cell>
        </row>
        <row r="35">
          <cell r="A35" t="str">
            <v>GRANJEROS-GD-BT</v>
          </cell>
          <cell r="B35" t="str">
            <v>fGranjero</v>
          </cell>
        </row>
        <row r="36">
          <cell r="A36" t="str">
            <v>GRANJEROS-GD-MT</v>
          </cell>
          <cell r="B36" t="str">
            <v>fGranjero</v>
          </cell>
        </row>
        <row r="37">
          <cell r="A37" t="str">
            <v>ALUMBRADO PUBLICO-PD-BT</v>
          </cell>
          <cell r="B37" t="str">
            <v>gAlumbrado</v>
          </cell>
        </row>
        <row r="38">
          <cell r="A38" t="str">
            <v>ESPECIAL-MD-BT</v>
          </cell>
          <cell r="B38" t="str">
            <v>hEspecial</v>
          </cell>
        </row>
        <row r="39">
          <cell r="A39" t="str">
            <v>ESPECIAL-MD-MT</v>
          </cell>
          <cell r="B39" t="str">
            <v>hEspecial</v>
          </cell>
        </row>
        <row r="40">
          <cell r="A40" t="str">
            <v>ESPECIAL-GD-BT</v>
          </cell>
          <cell r="B40" t="str">
            <v>hEspecial</v>
          </cell>
        </row>
        <row r="41">
          <cell r="A41" t="str">
            <v>ESPECIAL-GD-MT</v>
          </cell>
          <cell r="B41" t="str">
            <v>hEspecial</v>
          </cell>
        </row>
        <row r="42">
          <cell r="A42" t="str">
            <v>AGUA POTABLE-PD-BT</v>
          </cell>
          <cell r="B42" t="str">
            <v>iAgua Potable</v>
          </cell>
        </row>
        <row r="43">
          <cell r="A43" t="str">
            <v>AGUA POTABLE-PD-MT</v>
          </cell>
          <cell r="B43" t="str">
            <v>iAgua Potable</v>
          </cell>
        </row>
        <row r="44">
          <cell r="A44" t="str">
            <v>AGUA POTABLE-MD-BT</v>
          </cell>
          <cell r="B44" t="str">
            <v>iAgua Potable</v>
          </cell>
        </row>
        <row r="45">
          <cell r="A45" t="str">
            <v>AGUA POTABLE-MD-MT</v>
          </cell>
          <cell r="B45" t="str">
            <v>iAgua Potable</v>
          </cell>
        </row>
        <row r="46">
          <cell r="A46" t="str">
            <v>AGUA POTABLE-GD-BT</v>
          </cell>
          <cell r="B46" t="str">
            <v>iAgua Potable</v>
          </cell>
        </row>
        <row r="47">
          <cell r="A47" t="str">
            <v>AGUA POTABLE-GD-MT</v>
          </cell>
          <cell r="B47" t="str">
            <v>iAgua Potable</v>
          </cell>
        </row>
        <row r="48">
          <cell r="A48" t="str">
            <v>FUERA DE PUNTA-PD-BT</v>
          </cell>
          <cell r="B48" t="str">
            <v>jFuera de punta</v>
          </cell>
        </row>
        <row r="49">
          <cell r="A49" t="str">
            <v>FUERA DE PUNTA-PD-MT</v>
          </cell>
          <cell r="B49" t="str">
            <v>jFuera de punta</v>
          </cell>
        </row>
        <row r="50">
          <cell r="A50" t="str">
            <v>FUERA DE PUNTA-MD-BT</v>
          </cell>
          <cell r="B50" t="str">
            <v>jFuera de punta</v>
          </cell>
        </row>
        <row r="51">
          <cell r="A51" t="str">
            <v>FUERA DE PUNTA-MD-MT</v>
          </cell>
          <cell r="B51" t="str">
            <v>jFuera de punta</v>
          </cell>
        </row>
        <row r="52">
          <cell r="A52" t="str">
            <v>FUERA DE PUNTA-GD-BT</v>
          </cell>
          <cell r="B52" t="str">
            <v>jFuera de punta</v>
          </cell>
        </row>
        <row r="53">
          <cell r="A53" t="str">
            <v>FUERA DE PUNTA-GD-MT</v>
          </cell>
          <cell r="B53" t="str">
            <v>jFuera de punta</v>
          </cell>
        </row>
        <row r="54">
          <cell r="A54" t="str">
            <v>AUTOPRODUCTORES-MD-BT</v>
          </cell>
          <cell r="B54" t="str">
            <v>kAutoproductores</v>
          </cell>
        </row>
        <row r="55">
          <cell r="A55" t="str">
            <v>AUTOPRODUCTORES-MD-MT</v>
          </cell>
          <cell r="B55" t="str">
            <v>kAutoproductores</v>
          </cell>
        </row>
        <row r="56">
          <cell r="A56" t="str">
            <v>AUTOPRODUCTORES-GD-MT</v>
          </cell>
          <cell r="B56" t="str">
            <v>kAutoproductores</v>
          </cell>
        </row>
        <row r="57">
          <cell r="A57" t="str">
            <v>AUTOPRODUCTORES-GD-BT</v>
          </cell>
          <cell r="B57" t="str">
            <v>kAutoproductores</v>
          </cell>
        </row>
        <row r="58">
          <cell r="A58" t="str">
            <v>SEGURIDAD CIUDADANA PD-BT</v>
          </cell>
          <cell r="B58" t="str">
            <v>lOtros</v>
          </cell>
        </row>
        <row r="59">
          <cell r="A59" t="str">
            <v>SEGURIDAD CIUDADANA-PD-BT</v>
          </cell>
          <cell r="B59" t="str">
            <v>lOtros</v>
          </cell>
        </row>
        <row r="60">
          <cell r="A60" t="str">
            <v>INDUSTRIAL 1 GD-BT-SISTEMAS AISLADOS</v>
          </cell>
          <cell r="B60" t="str">
            <v>dIndustrial I</v>
          </cell>
        </row>
        <row r="61">
          <cell r="A61" t="str">
            <v>INDUSTRIAL 1 GD-MT-SISTEMAS AISLADOS</v>
          </cell>
          <cell r="B61" t="str">
            <v>dIndustrial I</v>
          </cell>
        </row>
        <row r="62">
          <cell r="A62" t="str">
            <v>GENERAL PD-BT-SISTEMAS AISLADOS</v>
          </cell>
          <cell r="B62" t="str">
            <v>cGeneral II</v>
          </cell>
        </row>
        <row r="63">
          <cell r="A63" t="str">
            <v>INDUSTRIAL 2 GD-BT-SISTEMAS AISLADOS</v>
          </cell>
          <cell r="B63" t="str">
            <v>eIndustrial II</v>
          </cell>
        </row>
        <row r="64">
          <cell r="A64" t="str">
            <v>INDUSTRIAL 2 GD-MT-SISTEMAS AISLADOS</v>
          </cell>
          <cell r="B64" t="str">
            <v>eIndustrial II</v>
          </cell>
        </row>
        <row r="65">
          <cell r="A65" t="str">
            <v>GENERAL PREPAGA PD BT</v>
          </cell>
          <cell r="B65" t="str">
            <v>bGeneral I</v>
          </cell>
        </row>
        <row r="66">
          <cell r="A66" t="str">
            <v>PREPAGA PD BT</v>
          </cell>
          <cell r="B66" t="str">
            <v>aDomiciliaria</v>
          </cell>
        </row>
        <row r="67">
          <cell r="A67" t="str">
            <v>COMERCIAL-PD-BT</v>
          </cell>
          <cell r="B67" t="str">
            <v>bGeneral I</v>
          </cell>
        </row>
        <row r="68">
          <cell r="A68" t="str">
            <v>COMERCIAL-PD-MT</v>
          </cell>
          <cell r="B68" t="str">
            <v>cGeneral II</v>
          </cell>
        </row>
        <row r="69">
          <cell r="A69" t="str">
            <v>COMERCIAL-MD-BT</v>
          </cell>
          <cell r="B69" t="str">
            <v>cGeneral II</v>
          </cell>
        </row>
        <row r="70">
          <cell r="A70" t="str">
            <v>COMERCIAL-MD-MT</v>
          </cell>
          <cell r="B70" t="str">
            <v>cGeneral II</v>
          </cell>
        </row>
        <row r="71">
          <cell r="A71" t="str">
            <v>GENERAL PD-BT-SA</v>
          </cell>
          <cell r="B71" t="str">
            <v>bGeneral I</v>
          </cell>
        </row>
        <row r="72">
          <cell r="A72" t="str">
            <v>COMERCIAL-GD-BT</v>
          </cell>
          <cell r="B72" t="str">
            <v>cGeneral II</v>
          </cell>
        </row>
      </sheetData>
      <sheetData sheetId="3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15">
          <cell r="AX115">
            <v>201</v>
          </cell>
        </row>
      </sheetData>
      <sheetData sheetId="2">
        <row r="2">
          <cell r="A2" t="str">
            <v>DOMICILIARIO</v>
          </cell>
          <cell r="B2" t="str">
            <v>aResidencial</v>
          </cell>
        </row>
        <row r="3">
          <cell r="A3" t="str">
            <v>GENERAL1</v>
          </cell>
          <cell r="B3" t="str">
            <v>bGeneral</v>
          </cell>
        </row>
        <row r="4">
          <cell r="A4" t="str">
            <v>GENERAL2</v>
          </cell>
          <cell r="B4" t="str">
            <v>bGeneral</v>
          </cell>
        </row>
        <row r="5">
          <cell r="A5" t="str">
            <v>AGUA POTABLE</v>
          </cell>
          <cell r="B5" t="str">
            <v>eOtros</v>
          </cell>
        </row>
        <row r="6">
          <cell r="A6" t="str">
            <v>ALUMBRADO PUBLICO</v>
          </cell>
          <cell r="B6" t="str">
            <v>dAlumbrado Publico</v>
          </cell>
        </row>
        <row r="7">
          <cell r="A7" t="str">
            <v>INDUSTRIAL1</v>
          </cell>
          <cell r="B7" t="str">
            <v>cIndustrial</v>
          </cell>
        </row>
        <row r="8">
          <cell r="A8" t="str">
            <v>INDUSTRIAL2</v>
          </cell>
          <cell r="B8" t="str">
            <v>cIndustrial</v>
          </cell>
        </row>
        <row r="9">
          <cell r="A9" t="str">
            <v>SEGURIDAD CIUDADANA</v>
          </cell>
          <cell r="B9" t="str">
            <v>fSeguridad Ciudadana</v>
          </cell>
        </row>
        <row r="10">
          <cell r="A10" t="str">
            <v>DOM DOMICILIARIA</v>
          </cell>
          <cell r="B10" t="str">
            <v>aResidencial</v>
          </cell>
        </row>
        <row r="11">
          <cell r="A11" t="str">
            <v>G01 GENERAL 1</v>
          </cell>
          <cell r="B11" t="str">
            <v>bGeneral</v>
          </cell>
        </row>
        <row r="12">
          <cell r="A12" t="str">
            <v>SCI SEGURIDAD CIUDADANA</v>
          </cell>
          <cell r="B12" t="str">
            <v>eOtros</v>
          </cell>
        </row>
        <row r="13">
          <cell r="A13" t="str">
            <v>APA AGUA POTABLE Y ALCANTARILLADO</v>
          </cell>
          <cell r="B13" t="str">
            <v>eOtros</v>
          </cell>
        </row>
        <row r="14">
          <cell r="A14" t="str">
            <v>P01 ALUMBRADO PUBLICO</v>
          </cell>
          <cell r="B14" t="str">
            <v>dAlumbrado Publico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VENTAS"/>
      <sheetName val="ISE 210 b y c"/>
      <sheetName val="COD"/>
    </sheetNames>
    <sheetDataSet>
      <sheetData sheetId="0"/>
      <sheetData sheetId="1">
        <row r="31">
          <cell r="Y31">
            <v>778</v>
          </cell>
        </row>
      </sheetData>
      <sheetData sheetId="2">
        <row r="2">
          <cell r="A2" t="str">
            <v>R10</v>
          </cell>
          <cell r="B2" t="str">
            <v>RESIDENCIAL</v>
          </cell>
        </row>
        <row r="3">
          <cell r="A3" t="str">
            <v>DOM</v>
          </cell>
          <cell r="B3" t="str">
            <v>RESIDENCIAL</v>
          </cell>
        </row>
        <row r="4">
          <cell r="A4" t="str">
            <v>G10</v>
          </cell>
          <cell r="B4" t="str">
            <v>GENERAL</v>
          </cell>
        </row>
        <row r="5">
          <cell r="A5" t="str">
            <v>GEN</v>
          </cell>
          <cell r="B5" t="str">
            <v>GENERAL</v>
          </cell>
        </row>
        <row r="6">
          <cell r="A6" t="str">
            <v>MOV</v>
          </cell>
          <cell r="B6" t="str">
            <v>OTROS</v>
          </cell>
        </row>
        <row r="7">
          <cell r="A7" t="str">
            <v>ALP</v>
          </cell>
          <cell r="B7" t="str">
            <v>ALUMBRADO PUBLICO</v>
          </cell>
        </row>
        <row r="8">
          <cell r="A8" t="str">
            <v>SCI</v>
          </cell>
          <cell r="B8" t="str">
            <v>OTROS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 2"/>
    </sheetNames>
    <sheetDataSet>
      <sheetData sheetId="0"/>
      <sheetData sheetId="1"/>
      <sheetData sheetId="2">
        <row r="2">
          <cell r="A2" t="str">
            <v>DOMICILIARIA-PD-BT</v>
          </cell>
          <cell r="B2" t="str">
            <v>aResidencial</v>
          </cell>
        </row>
        <row r="3">
          <cell r="A3" t="str">
            <v>DOMICILIARIA-PD-BT</v>
          </cell>
          <cell r="B3" t="str">
            <v>aResidencial</v>
          </cell>
        </row>
        <row r="4">
          <cell r="A4" t="str">
            <v>DOMICILIARIA-PD-MT</v>
          </cell>
          <cell r="B4" t="str">
            <v>aResidencial</v>
          </cell>
        </row>
        <row r="5">
          <cell r="A5" t="str">
            <v>DOMICILIARIA-MD-BT</v>
          </cell>
          <cell r="B5" t="str">
            <v>aResidencial</v>
          </cell>
        </row>
        <row r="6">
          <cell r="A6" t="str">
            <v>DOMICILIARIA-MD-MT</v>
          </cell>
          <cell r="B6" t="str">
            <v>aResidencial</v>
          </cell>
        </row>
        <row r="7">
          <cell r="A7" t="str">
            <v>DOMICILIARIA-GD-BT</v>
          </cell>
          <cell r="B7" t="str">
            <v>aResidencial</v>
          </cell>
        </row>
        <row r="8">
          <cell r="A8" t="str">
            <v>DOMICILIARIA-GD-MT</v>
          </cell>
          <cell r="B8" t="str">
            <v>aResidencial</v>
          </cell>
        </row>
        <row r="9">
          <cell r="A9" t="str">
            <v>GENERAL 1-PD-MT</v>
          </cell>
          <cell r="B9" t="str">
            <v>bGeneral</v>
          </cell>
        </row>
        <row r="10">
          <cell r="A10" t="str">
            <v>GENERAL 1-MD-BT</v>
          </cell>
          <cell r="B10" t="str">
            <v>bGeneral</v>
          </cell>
        </row>
        <row r="11">
          <cell r="A11" t="str">
            <v>GENERAL 1-MD-MT</v>
          </cell>
          <cell r="B11" t="str">
            <v>bGeneral</v>
          </cell>
        </row>
        <row r="12">
          <cell r="A12" t="str">
            <v>GENERAL 1-GD-BT</v>
          </cell>
          <cell r="B12" t="str">
            <v>bGeneral</v>
          </cell>
        </row>
        <row r="13">
          <cell r="A13" t="str">
            <v>GENERAL 1-GD-MT</v>
          </cell>
          <cell r="B13" t="str">
            <v>bGeneral</v>
          </cell>
        </row>
        <row r="14">
          <cell r="A14" t="str">
            <v>GENERAL 2-PD-MT</v>
          </cell>
          <cell r="B14" t="str">
            <v>bGeneral</v>
          </cell>
        </row>
        <row r="15">
          <cell r="A15" t="str">
            <v>GENERAL 2-MD-BT</v>
          </cell>
          <cell r="B15" t="str">
            <v>bGeneral</v>
          </cell>
        </row>
        <row r="16">
          <cell r="A16" t="str">
            <v>GENERAL 2-MD-MT</v>
          </cell>
          <cell r="B16" t="str">
            <v>bGeneral</v>
          </cell>
        </row>
        <row r="17">
          <cell r="A17" t="str">
            <v>GENERAL 2-GD-BT</v>
          </cell>
          <cell r="B17" t="str">
            <v>bGeneral</v>
          </cell>
        </row>
        <row r="18">
          <cell r="A18" t="str">
            <v>GENERAL 2-GD-MT</v>
          </cell>
          <cell r="B18" t="str">
            <v>bGeneral</v>
          </cell>
        </row>
        <row r="19">
          <cell r="A19" t="str">
            <v>EL ESPINO GENERAL PREPAGA PD BT</v>
          </cell>
          <cell r="B19" t="str">
            <v>bGeneral</v>
          </cell>
        </row>
        <row r="20">
          <cell r="A20" t="str">
            <v>EL ESPINO PREPAGA PD BT</v>
          </cell>
          <cell r="B20" t="str">
            <v>aResidencial</v>
          </cell>
        </row>
        <row r="21">
          <cell r="A21" t="str">
            <v>GENERAL PREPAGA PD BT</v>
          </cell>
          <cell r="B21" t="str">
            <v>bGeneral</v>
          </cell>
        </row>
        <row r="22">
          <cell r="A22" t="str">
            <v>COMERCIAL-PD-BT</v>
          </cell>
          <cell r="B22" t="str">
            <v>bGeneral</v>
          </cell>
        </row>
        <row r="23">
          <cell r="A23" t="str">
            <v>COMERCIAL-PD-MT</v>
          </cell>
          <cell r="B23" t="str">
            <v>bGeneral</v>
          </cell>
        </row>
        <row r="24">
          <cell r="A24" t="str">
            <v>COMERCIAL-MD-BT</v>
          </cell>
          <cell r="B24" t="str">
            <v>bGeneral</v>
          </cell>
        </row>
        <row r="25">
          <cell r="A25" t="str">
            <v>COMERCIAL-MD-MT</v>
          </cell>
          <cell r="B25" t="str">
            <v>bGeneral</v>
          </cell>
        </row>
        <row r="26">
          <cell r="A26" t="str">
            <v>COMERCIAL-GD-BT</v>
          </cell>
          <cell r="B26" t="str">
            <v>bGeneral</v>
          </cell>
        </row>
        <row r="27">
          <cell r="A27" t="str">
            <v>COMERCIAL-GD-MT</v>
          </cell>
          <cell r="B27" t="str">
            <v>bGeneral</v>
          </cell>
        </row>
        <row r="28">
          <cell r="A28" t="str">
            <v>INDUSTRIAL 1-PD-BT</v>
          </cell>
          <cell r="B28" t="str">
            <v>cIndustrial</v>
          </cell>
        </row>
        <row r="29">
          <cell r="A29" t="str">
            <v>INDUSTRIAL 1-PD-MT</v>
          </cell>
          <cell r="B29" t="str">
            <v>cIndustrial</v>
          </cell>
        </row>
        <row r="30">
          <cell r="A30" t="str">
            <v>INDUSTRIAL 1-MD-BT</v>
          </cell>
          <cell r="B30" t="str">
            <v>cIndustrial</v>
          </cell>
        </row>
        <row r="31">
          <cell r="A31" t="str">
            <v>INDUSTRIAL 1-MD-MT</v>
          </cell>
          <cell r="B31" t="str">
            <v>cIndustrial</v>
          </cell>
        </row>
        <row r="32">
          <cell r="A32" t="str">
            <v>INDUSTRIAL 2-MD-BT</v>
          </cell>
          <cell r="B32" t="str">
            <v>cIndustrial</v>
          </cell>
        </row>
        <row r="33">
          <cell r="A33" t="str">
            <v>INDUSTRIAL 2-MD-MT</v>
          </cell>
          <cell r="B33" t="str">
            <v>cIndustrial</v>
          </cell>
        </row>
        <row r="34">
          <cell r="A34" t="str">
            <v>GRANJEROS-PD-BT</v>
          </cell>
          <cell r="B34" t="str">
            <v>eOtros</v>
          </cell>
        </row>
        <row r="35">
          <cell r="A35" t="str">
            <v>GRANJEROS-PD-MT</v>
          </cell>
          <cell r="B35" t="str">
            <v>eOtros</v>
          </cell>
        </row>
        <row r="36">
          <cell r="A36" t="str">
            <v>GRANJEROS-MD-BT</v>
          </cell>
          <cell r="B36" t="str">
            <v>eOtros</v>
          </cell>
        </row>
        <row r="37">
          <cell r="A37" t="str">
            <v>GRANJEROS-MD-MT</v>
          </cell>
          <cell r="B37" t="str">
            <v>eOtros</v>
          </cell>
        </row>
        <row r="38">
          <cell r="A38" t="str">
            <v>GRANJEROS-GD-BT</v>
          </cell>
          <cell r="B38" t="str">
            <v>eOtros</v>
          </cell>
        </row>
        <row r="39">
          <cell r="A39" t="str">
            <v>GRANJEROS-GD-MT</v>
          </cell>
          <cell r="B39" t="str">
            <v>eOtros</v>
          </cell>
        </row>
        <row r="40">
          <cell r="A40" t="str">
            <v>ALUMBRADO PUBLICO-PD-BT</v>
          </cell>
          <cell r="B40" t="str">
            <v>dAlumbrado Publico</v>
          </cell>
        </row>
        <row r="41">
          <cell r="A41" t="str">
            <v>ALUMBRADO PUBLICO-PD-BT</v>
          </cell>
          <cell r="B41" t="str">
            <v>dAlumbrado Publico</v>
          </cell>
        </row>
        <row r="42">
          <cell r="A42" t="str">
            <v>ALUMBRADO PUBLICO PD-BT</v>
          </cell>
          <cell r="B42" t="str">
            <v>dAlumbrado Publico</v>
          </cell>
        </row>
        <row r="43">
          <cell r="A43" t="str">
            <v>ALUMBRADO PUBLICO PD BT</v>
          </cell>
          <cell r="B43" t="str">
            <v>dAlumbrado Publico</v>
          </cell>
        </row>
        <row r="44">
          <cell r="A44" t="str">
            <v>ESPECIAL-MD-BT</v>
          </cell>
          <cell r="B44" t="str">
            <v>eOtros</v>
          </cell>
        </row>
        <row r="45">
          <cell r="A45" t="str">
            <v>ESPECIAL-MD-MT</v>
          </cell>
          <cell r="B45" t="str">
            <v>eOtros</v>
          </cell>
        </row>
        <row r="46">
          <cell r="A46" t="str">
            <v>ESPECIAL-GD-BT</v>
          </cell>
          <cell r="B46" t="str">
            <v>eOtros</v>
          </cell>
        </row>
        <row r="47">
          <cell r="A47" t="str">
            <v>ESPECIAL-GD-MT</v>
          </cell>
          <cell r="B47" t="str">
            <v>eOtros</v>
          </cell>
        </row>
        <row r="48">
          <cell r="A48" t="str">
            <v>AGUA POTABLE-PD-BT</v>
          </cell>
          <cell r="B48" t="str">
            <v>eOtros</v>
          </cell>
        </row>
        <row r="49">
          <cell r="A49" t="str">
            <v>AGUA POTABLE-PD-MT</v>
          </cell>
          <cell r="B49" t="str">
            <v>eOtros</v>
          </cell>
        </row>
        <row r="50">
          <cell r="A50" t="str">
            <v>AGUA POTABLE-MD-BT</v>
          </cell>
          <cell r="B50" t="str">
            <v>eOtros</v>
          </cell>
        </row>
        <row r="51">
          <cell r="A51" t="str">
            <v>AGUA POTABLE-MD-MT</v>
          </cell>
          <cell r="B51" t="str">
            <v>eOtros</v>
          </cell>
        </row>
        <row r="52">
          <cell r="A52" t="str">
            <v>AGUA POTABLE-GD-BT</v>
          </cell>
          <cell r="B52" t="str">
            <v>eOtros</v>
          </cell>
        </row>
        <row r="53">
          <cell r="A53" t="str">
            <v>FUERA DE PUNTA-PD-BT</v>
          </cell>
          <cell r="B53" t="str">
            <v>eOtros</v>
          </cell>
        </row>
        <row r="54">
          <cell r="A54" t="str">
            <v>FUERA DE PUNTA-PD-MT</v>
          </cell>
          <cell r="B54" t="str">
            <v>eOtros</v>
          </cell>
        </row>
        <row r="55">
          <cell r="A55" t="str">
            <v>FUERA DE PUNTA-MD-MT</v>
          </cell>
          <cell r="B55" t="str">
            <v>eOtros</v>
          </cell>
        </row>
        <row r="56">
          <cell r="A56" t="str">
            <v>FUERA DE PUNTA-GD-BT</v>
          </cell>
          <cell r="B56" t="str">
            <v>eOtros</v>
          </cell>
        </row>
        <row r="57">
          <cell r="A57" t="str">
            <v>FUERA DE PUNTA-GD-MT</v>
          </cell>
          <cell r="B57" t="str">
            <v>eOtros</v>
          </cell>
        </row>
        <row r="58">
          <cell r="A58" t="str">
            <v>AUTOPRODUCTORES-MD-MT</v>
          </cell>
          <cell r="B58" t="str">
            <v>eOtros</v>
          </cell>
        </row>
        <row r="59">
          <cell r="A59" t="str">
            <v>AUTOPRODUCTORES-GD-MT</v>
          </cell>
          <cell r="B59" t="str">
            <v>eOtros</v>
          </cell>
        </row>
        <row r="60">
          <cell r="A60" t="str">
            <v>EL ESPINO PREPAGA PD BT</v>
          </cell>
          <cell r="B60" t="str">
            <v>eOtros</v>
          </cell>
        </row>
        <row r="61">
          <cell r="A61" t="str">
            <v>PREPAGA PD BT</v>
          </cell>
          <cell r="B61" t="str">
            <v>eOtros</v>
          </cell>
        </row>
        <row r="62">
          <cell r="A62" t="str">
            <v>INDUSTRIAL 1 GD-BT-SISTEMAS AISLADOS</v>
          </cell>
          <cell r="B62" t="str">
            <v>cIndustrial</v>
          </cell>
        </row>
        <row r="63">
          <cell r="A63" t="str">
            <v>INDUSTRIAL 1 GD-MT-SISTEMAS AISLADOS</v>
          </cell>
          <cell r="B63" t="str">
            <v>cIndustrial</v>
          </cell>
        </row>
        <row r="64">
          <cell r="A64" t="str">
            <v>GENERAL PD-BT-SISTEMAS AISLADOS</v>
          </cell>
          <cell r="B64" t="str">
            <v>bGeneral</v>
          </cell>
        </row>
        <row r="65">
          <cell r="A65" t="str">
            <v>INDUSTRIAL 2 GD-BT-SISTEMAS AISLADOS</v>
          </cell>
          <cell r="B65" t="str">
            <v>cIndustrial</v>
          </cell>
        </row>
        <row r="66">
          <cell r="A66" t="str">
            <v>INDUSTRIAL 2 GD-MT-SISTEMAS AISLADOS</v>
          </cell>
          <cell r="B66" t="str">
            <v>cIndustrial</v>
          </cell>
        </row>
        <row r="67">
          <cell r="A67" t="str">
            <v>AGUA POTABLE-GD-MT</v>
          </cell>
          <cell r="B67" t="str">
            <v>eOtros</v>
          </cell>
        </row>
        <row r="68">
          <cell r="A68" t="str">
            <v>SEGURIDAD CIUDADANA PD-BT</v>
          </cell>
          <cell r="B68" t="str">
            <v>eOtros</v>
          </cell>
        </row>
        <row r="69">
          <cell r="A69" t="str">
            <v>SEGURIDAD CIUDADANA-PD-BT</v>
          </cell>
          <cell r="B69" t="str">
            <v>eOtros</v>
          </cell>
        </row>
        <row r="70">
          <cell r="A70" t="str">
            <v>BT</v>
          </cell>
          <cell r="B70" t="str">
            <v>eOtros</v>
          </cell>
        </row>
        <row r="71">
          <cell r="A71" t="str">
            <v>MT</v>
          </cell>
          <cell r="B71" t="str">
            <v>eOtros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"/>
      <sheetName val="codigos"/>
      <sheetName val="BDD"/>
      <sheetName val="CONSOLIDADO  (2)"/>
    </sheetNames>
    <sheetDataSet>
      <sheetData sheetId="0"/>
      <sheetData sheetId="1">
        <row r="18">
          <cell r="A18" t="str">
            <v>APA AGUA POT Y ALC</v>
          </cell>
          <cell r="B18" t="str">
            <v>OTROS</v>
          </cell>
        </row>
        <row r="19">
          <cell r="A19" t="str">
            <v>AGUA POTABLE Y ALCANTARILLADO</v>
          </cell>
          <cell r="B19" t="str">
            <v>AGUA POTABLE</v>
          </cell>
        </row>
        <row r="20">
          <cell r="A20" t="str">
            <v>DOMICILIARIA</v>
          </cell>
          <cell r="B20" t="str">
            <v>RESIDENCIAL</v>
          </cell>
        </row>
        <row r="21">
          <cell r="A21" t="str">
            <v>DOM DOMICILIARIA</v>
          </cell>
          <cell r="B21" t="str">
            <v>RESIDENCIAL</v>
          </cell>
        </row>
        <row r="22">
          <cell r="A22" t="str">
            <v>DOMICILIARIO</v>
          </cell>
          <cell r="B22" t="str">
            <v>RESIDENCIAL</v>
          </cell>
        </row>
        <row r="23">
          <cell r="A23" t="str">
            <v xml:space="preserve">GENERAL 1 GUAYARAMERIN </v>
          </cell>
          <cell r="B23" t="str">
            <v>GENERAL</v>
          </cell>
        </row>
        <row r="24">
          <cell r="A24" t="str">
            <v>G01 GENERAL 1</v>
          </cell>
          <cell r="B24" t="str">
            <v>GENERAL</v>
          </cell>
        </row>
        <row r="25">
          <cell r="A25" t="str">
            <v>COMERCIAL 1</v>
          </cell>
          <cell r="B25" t="str">
            <v>COMERCIAL</v>
          </cell>
        </row>
        <row r="26">
          <cell r="A26" t="str">
            <v>COMERCIAL 2</v>
          </cell>
          <cell r="B26" t="str">
            <v>COMERCIAL</v>
          </cell>
        </row>
        <row r="27">
          <cell r="A27" t="str">
            <v>COMERCIAL 3</v>
          </cell>
          <cell r="B27" t="str">
            <v>COMERCIAL</v>
          </cell>
        </row>
        <row r="28">
          <cell r="A28" t="str">
            <v>GENERAL 1</v>
          </cell>
          <cell r="B28" t="str">
            <v>GENERAL</v>
          </cell>
        </row>
        <row r="29">
          <cell r="A29" t="str">
            <v>INDUSTRIAL 1</v>
          </cell>
          <cell r="B29" t="str">
            <v>INDUSTRIAL</v>
          </cell>
        </row>
        <row r="30">
          <cell r="A30" t="str">
            <v>INDUSTRIAL 2</v>
          </cell>
          <cell r="B30" t="str">
            <v>INDUSTRIAL</v>
          </cell>
        </row>
        <row r="31">
          <cell r="A31" t="str">
            <v>I01 INDUSTRIAL 1</v>
          </cell>
          <cell r="B31" t="str">
            <v>INDUSTRIAL</v>
          </cell>
        </row>
        <row r="32">
          <cell r="A32" t="str">
            <v>J02 INDUSTRIAL 2</v>
          </cell>
          <cell r="B32" t="str">
            <v>INDUSTRIAL</v>
          </cell>
        </row>
        <row r="33">
          <cell r="A33" t="str">
            <v>ALUMBRADO PUBLICO</v>
          </cell>
          <cell r="B33" t="str">
            <v>ALUMBRADO PUBLICO</v>
          </cell>
        </row>
        <row r="34">
          <cell r="A34" t="str">
            <v>P01 ALUMBRADO PUBLICO</v>
          </cell>
          <cell r="B34" t="str">
            <v>ALUMBRADO PUBLICO</v>
          </cell>
        </row>
        <row r="35">
          <cell r="A35" t="str">
            <v>SEGURIDAD CIUDADANA</v>
          </cell>
          <cell r="B35" t="str">
            <v>SEGURIDAD CIUDADANA</v>
          </cell>
        </row>
        <row r="36">
          <cell r="A36" t="str">
            <v>SCI SEGURIDAD CIUDADANA</v>
          </cell>
          <cell r="B36" t="str">
            <v>OTROS</v>
          </cell>
        </row>
      </sheetData>
      <sheetData sheetId="2"/>
      <sheetData sheetId="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VENTAS"/>
      <sheetName val="ISE 210 b y c"/>
      <sheetName val="codigos"/>
      <sheetName val="Hoja2"/>
    </sheetNames>
    <sheetDataSet>
      <sheetData sheetId="0"/>
      <sheetData sheetId="1"/>
      <sheetData sheetId="2">
        <row r="17">
          <cell r="A17" t="str">
            <v>APA AGUA POT Y ALC</v>
          </cell>
          <cell r="B17" t="str">
            <v>OTROS</v>
          </cell>
        </row>
        <row r="18">
          <cell r="A18" t="str">
            <v>DOM DOMICILIARIA</v>
          </cell>
          <cell r="B18" t="str">
            <v>RESIDENCIAL</v>
          </cell>
        </row>
        <row r="19">
          <cell r="A19" t="str">
            <v>G01 GENERAL 1</v>
          </cell>
          <cell r="B19" t="str">
            <v>GENERAL</v>
          </cell>
        </row>
        <row r="20">
          <cell r="A20" t="str">
            <v>I01 INDUSTRIAL 1</v>
          </cell>
          <cell r="B20" t="str">
            <v>INDUSTRIAL</v>
          </cell>
        </row>
        <row r="21">
          <cell r="A21" t="str">
            <v>J02 INDUSTRIAL 2</v>
          </cell>
          <cell r="B21" t="str">
            <v>INDUSTRIAL</v>
          </cell>
        </row>
        <row r="22">
          <cell r="A22" t="str">
            <v>P01 ALUMBRADO PUBLICO</v>
          </cell>
          <cell r="B22" t="str">
            <v>ALUMBRADO PUBLICO</v>
          </cell>
        </row>
        <row r="23">
          <cell r="A23" t="str">
            <v>SCI SEGURIDAD CIUDADANA</v>
          </cell>
          <cell r="B23" t="str">
            <v>OTROS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25">
          <cell r="AX125">
            <v>782</v>
          </cell>
        </row>
      </sheetData>
      <sheetData sheetId="2">
        <row r="2">
          <cell r="A2" t="str">
            <v>DOMICILIARIO</v>
          </cell>
          <cell r="B2" t="str">
            <v>aResidencial</v>
          </cell>
        </row>
        <row r="3">
          <cell r="A3" t="str">
            <v>GENERAL1</v>
          </cell>
          <cell r="B3" t="str">
            <v>bGeneral</v>
          </cell>
        </row>
        <row r="4">
          <cell r="A4" t="str">
            <v>GENERAL2</v>
          </cell>
          <cell r="B4" t="str">
            <v>bGeneral</v>
          </cell>
        </row>
        <row r="5">
          <cell r="A5" t="str">
            <v>AGUA POTABLE</v>
          </cell>
          <cell r="B5" t="str">
            <v>eOtros</v>
          </cell>
        </row>
        <row r="6">
          <cell r="A6" t="str">
            <v>ALUMBRADO PUBLICO</v>
          </cell>
          <cell r="B6" t="str">
            <v>dAlumbrado Publico</v>
          </cell>
        </row>
        <row r="7">
          <cell r="A7" t="str">
            <v>INDUSTRIAL1</v>
          </cell>
          <cell r="B7" t="str">
            <v>cIndustrial</v>
          </cell>
        </row>
        <row r="8">
          <cell r="A8" t="str">
            <v>INDUSTRIAL2</v>
          </cell>
          <cell r="B8" t="str">
            <v>cIndustrial</v>
          </cell>
        </row>
        <row r="9">
          <cell r="A9" t="str">
            <v>SEGURIDAD CIUDADANA</v>
          </cell>
          <cell r="B9" t="str">
            <v>fSeguridad Ciudadana</v>
          </cell>
        </row>
        <row r="10">
          <cell r="A10" t="str">
            <v>DOM DOMICILIARIA</v>
          </cell>
          <cell r="B10" t="str">
            <v>aResidencial</v>
          </cell>
        </row>
        <row r="11">
          <cell r="A11" t="str">
            <v>G01 GENERAL 1</v>
          </cell>
          <cell r="B11" t="str">
            <v>bGeneral</v>
          </cell>
        </row>
        <row r="12">
          <cell r="A12" t="str">
            <v>I01 INDUSTRIAL 1</v>
          </cell>
          <cell r="B12" t="str">
            <v>cIndustrial</v>
          </cell>
        </row>
        <row r="13">
          <cell r="A13" t="str">
            <v>SCI SEGURIDAD CIUDADANA</v>
          </cell>
          <cell r="B13" t="str">
            <v>fSeguridad Ciudadana</v>
          </cell>
        </row>
        <row r="14">
          <cell r="A14" t="str">
            <v>APA AGUA POT Y ALC</v>
          </cell>
          <cell r="B14" t="str">
            <v>eOtros</v>
          </cell>
        </row>
        <row r="15">
          <cell r="A15" t="str">
            <v>P01 ALUMBRADO PUBLICO</v>
          </cell>
          <cell r="B15" t="str">
            <v>dAlumbrado Publico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VENTAS"/>
      <sheetName val="ISE 210 b y c"/>
      <sheetName val="codigos"/>
      <sheetName val="Hoja2"/>
      <sheetName val="Cre-Chiquitos"/>
      <sheetName val="CONSOLIDADO SISTEMAS AISLADOS"/>
      <sheetName val="CRE-Charagua"/>
      <sheetName val="Cre-Cordillera"/>
      <sheetName val="Cre-Espino"/>
      <sheetName val="Cre-GermanBush"/>
      <sheetName val="Cre-LasMisiones"/>
      <sheetName val="Cre-SanIgnacio"/>
      <sheetName val="Cre-Valles"/>
      <sheetName val="ENDE-Cobija"/>
      <sheetName val="ENDE-ELSena"/>
      <sheetName val="ENDE-Guayaramerin"/>
      <sheetName val="ENDE-CachuelaEsperanza"/>
      <sheetName val="ENDE-RosarioYata"/>
      <sheetName val="ENDEDELBENI-Baures"/>
      <sheetName val="ENDEDELBENI-BellaVista"/>
      <sheetName val="ENDE DELBENI- ELCarmen"/>
      <sheetName val="ENDEDELBENI-Huacaraje"/>
      <sheetName val="ENDEDELBENI-Exaltación"/>
      <sheetName val="SETAR-Bermejo"/>
      <sheetName val="SETAR-EntreRios"/>
      <sheetName val="CER"/>
      <sheetName val="TOTAL ENDE SA"/>
      <sheetName val="ENDE GUARACACHI- SAN MATIAS"/>
    </sheetNames>
    <sheetDataSet>
      <sheetData sheetId="0"/>
      <sheetData sheetId="1">
        <row r="88">
          <cell r="AS88">
            <v>7360</v>
          </cell>
        </row>
      </sheetData>
      <sheetData sheetId="2">
        <row r="17">
          <cell r="A17" t="str">
            <v>APA AGUA POT Y ALC</v>
          </cell>
          <cell r="B17" t="str">
            <v>OTROS</v>
          </cell>
        </row>
        <row r="18">
          <cell r="A18" t="str">
            <v>DOM DOMICILIARIA</v>
          </cell>
          <cell r="B18" t="str">
            <v>RESIDENCIAL</v>
          </cell>
        </row>
        <row r="19">
          <cell r="A19" t="str">
            <v>G01 GENERAL 1</v>
          </cell>
          <cell r="B19" t="str">
            <v>GENERAL</v>
          </cell>
        </row>
        <row r="20">
          <cell r="A20" t="str">
            <v>I01 INDUSTRIAL 1</v>
          </cell>
          <cell r="B20" t="str">
            <v>INDUSTRIAL</v>
          </cell>
        </row>
        <row r="21">
          <cell r="A21" t="str">
            <v>J02 INDUSTRIAL 2</v>
          </cell>
          <cell r="B21" t="str">
            <v>INDUSTRIAL</v>
          </cell>
        </row>
        <row r="22">
          <cell r="A22" t="str">
            <v>P01 ALUMBRADO PUBLICO</v>
          </cell>
          <cell r="B22" t="str">
            <v>ALUMBRADO PUBLICO</v>
          </cell>
        </row>
        <row r="23">
          <cell r="A23" t="str">
            <v>SCI SEGURIDAD CIUDADANA</v>
          </cell>
          <cell r="B23" t="str">
            <v>OTROS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22">
          <cell r="AX122">
            <v>467</v>
          </cell>
        </row>
      </sheetData>
      <sheetData sheetId="2">
        <row r="2">
          <cell r="A2" t="str">
            <v>DOMICILIARIO</v>
          </cell>
          <cell r="B2" t="str">
            <v>aResidencial</v>
          </cell>
        </row>
        <row r="3">
          <cell r="A3" t="str">
            <v>DOM</v>
          </cell>
          <cell r="B3" t="str">
            <v>aResidencial</v>
          </cell>
        </row>
        <row r="4">
          <cell r="A4" t="str">
            <v>GENERAL1</v>
          </cell>
          <cell r="B4" t="str">
            <v>bGeneral</v>
          </cell>
        </row>
        <row r="5">
          <cell r="A5" t="str">
            <v>GENERAL2</v>
          </cell>
          <cell r="B5" t="str">
            <v>bGeneral</v>
          </cell>
        </row>
        <row r="6">
          <cell r="A6" t="str">
            <v>AGUA POTABLE</v>
          </cell>
          <cell r="B6" t="str">
            <v>eOtros</v>
          </cell>
        </row>
        <row r="7">
          <cell r="A7" t="str">
            <v>ALUMBRADO PUBLICO</v>
          </cell>
          <cell r="B7" t="str">
            <v>dAlumbrado Publico</v>
          </cell>
        </row>
        <row r="8">
          <cell r="A8" t="str">
            <v>INDUSTRIAL1</v>
          </cell>
          <cell r="B8" t="str">
            <v>cIndustrial</v>
          </cell>
        </row>
        <row r="9">
          <cell r="A9" t="str">
            <v>INDUSTRIAL2</v>
          </cell>
          <cell r="B9" t="str">
            <v>cIndustrial</v>
          </cell>
        </row>
        <row r="10">
          <cell r="A10" t="str">
            <v>SEGURIDAD CIUDADANA</v>
          </cell>
          <cell r="B10" t="str">
            <v>fSeguridad Ciudadana</v>
          </cell>
        </row>
        <row r="11">
          <cell r="A11" t="str">
            <v>DOM DOMICILIARIA</v>
          </cell>
          <cell r="B11" t="str">
            <v>aResidencial</v>
          </cell>
        </row>
        <row r="12">
          <cell r="A12" t="str">
            <v>G01 GENERAL 1</v>
          </cell>
          <cell r="B12" t="str">
            <v>bGeneral</v>
          </cell>
        </row>
        <row r="13">
          <cell r="A13" t="str">
            <v>G01</v>
          </cell>
          <cell r="B13" t="str">
            <v>bGeneral</v>
          </cell>
        </row>
        <row r="14">
          <cell r="A14" t="str">
            <v>I01 INDUSTRIAL 1</v>
          </cell>
          <cell r="B14" t="str">
            <v>cIndustrial</v>
          </cell>
        </row>
        <row r="15">
          <cell r="A15" t="str">
            <v>I01</v>
          </cell>
          <cell r="B15" t="str">
            <v>cIndustrial</v>
          </cell>
        </row>
        <row r="16">
          <cell r="A16" t="str">
            <v>SCI SEGURIDAD CIUDADANA</v>
          </cell>
          <cell r="B16" t="str">
            <v>fSeguridad Ciudadana</v>
          </cell>
        </row>
        <row r="17">
          <cell r="A17" t="str">
            <v>SCI</v>
          </cell>
          <cell r="B17" t="str">
            <v>fSeguridad Ciudadana</v>
          </cell>
        </row>
        <row r="18">
          <cell r="A18" t="str">
            <v>APA AGUA POT Y ALC</v>
          </cell>
          <cell r="B18" t="str">
            <v>eOtros</v>
          </cell>
        </row>
        <row r="19">
          <cell r="A19" t="str">
            <v>APA</v>
          </cell>
          <cell r="B19" t="str">
            <v>eOtros</v>
          </cell>
        </row>
        <row r="20">
          <cell r="A20" t="str">
            <v>P01</v>
          </cell>
          <cell r="B20" t="str">
            <v>dAlumbrado Publico</v>
          </cell>
        </row>
        <row r="21">
          <cell r="A21" t="str">
            <v>P01 ALUMBRADO PUBLICO</v>
          </cell>
          <cell r="B21" t="str">
            <v>dAlumbrado Publico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/>
      <sheetData sheetId="2">
        <row r="2">
          <cell r="A2" t="str">
            <v>DOMICILIARIO</v>
          </cell>
          <cell r="B2" t="str">
            <v>aResidencial</v>
          </cell>
        </row>
        <row r="3">
          <cell r="A3" t="str">
            <v>GENERAL1</v>
          </cell>
          <cell r="B3" t="str">
            <v>bGeneral</v>
          </cell>
        </row>
        <row r="4">
          <cell r="A4" t="str">
            <v>GENERAL2</v>
          </cell>
          <cell r="B4" t="str">
            <v>bGeneral</v>
          </cell>
        </row>
        <row r="5">
          <cell r="A5" t="str">
            <v>AGUA POTABLE</v>
          </cell>
          <cell r="B5" t="str">
            <v>eOtros</v>
          </cell>
        </row>
        <row r="6">
          <cell r="A6" t="str">
            <v>ALUMBRADO PUBLICO</v>
          </cell>
          <cell r="B6" t="str">
            <v>dAlumbrado Publico</v>
          </cell>
        </row>
        <row r="7">
          <cell r="A7" t="str">
            <v>INDUSTRIAL1</v>
          </cell>
          <cell r="B7" t="str">
            <v>cIndustrial</v>
          </cell>
        </row>
        <row r="8">
          <cell r="A8" t="str">
            <v>INDUSTRIAL2</v>
          </cell>
          <cell r="B8" t="str">
            <v>cIndustrial</v>
          </cell>
        </row>
        <row r="9">
          <cell r="A9" t="str">
            <v>SEGURIDAD CIUDADANA</v>
          </cell>
          <cell r="B9" t="str">
            <v>fSeguridad Ciudadana</v>
          </cell>
        </row>
        <row r="10">
          <cell r="A10" t="str">
            <v>DOM DOMICILIARIA</v>
          </cell>
          <cell r="B10" t="str">
            <v>aResidencial</v>
          </cell>
        </row>
        <row r="11">
          <cell r="A11" t="str">
            <v>G01 GENERAL 1</v>
          </cell>
          <cell r="B11" t="str">
            <v>bGeneral</v>
          </cell>
        </row>
        <row r="12">
          <cell r="A12" t="str">
            <v>I01 INDUSTRIAL 1</v>
          </cell>
          <cell r="B12" t="str">
            <v>cIndustrial</v>
          </cell>
        </row>
        <row r="13">
          <cell r="A13" t="str">
            <v>SCI SEGURIDAD CIUDADANA</v>
          </cell>
          <cell r="B13" t="str">
            <v>eOtros</v>
          </cell>
        </row>
        <row r="14">
          <cell r="A14" t="str">
            <v>APA AGUA POT Y ALC</v>
          </cell>
          <cell r="B14" t="str">
            <v>eOtros</v>
          </cell>
        </row>
        <row r="15">
          <cell r="A15" t="str">
            <v>P01 ALUMBRADO PUBLICO</v>
          </cell>
          <cell r="B15" t="str">
            <v>dAlumbrado Publico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UEBA"/>
      <sheetName val="MAYO_1"/>
      <sheetName val="MAYO"/>
      <sheetName val="Hoja2"/>
      <sheetName val="Hoja3"/>
      <sheetName val="Compras NODO"/>
      <sheetName val="Compras SPOT"/>
      <sheetName val="Compras COBEE"/>
      <sheetName val="FACTURACIÓN POT"/>
      <sheetName val="ISE_ ENE"/>
      <sheetName val="ISE_FEB"/>
      <sheetName val="ENE_ABR"/>
      <sheetName val="ISE_2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"/>
    </sheetNames>
    <sheetDataSet>
      <sheetData sheetId="0"/>
      <sheetData sheetId="1">
        <row r="37">
          <cell r="Y37">
            <v>4594</v>
          </cell>
        </row>
      </sheetData>
      <sheetData sheetId="2">
        <row r="2">
          <cell r="A2" t="str">
            <v>apu</v>
          </cell>
          <cell r="B2" t="str">
            <v>dAlumbrado Publico</v>
          </cell>
        </row>
        <row r="3">
          <cell r="A3" t="str">
            <v>bom</v>
          </cell>
          <cell r="B3" t="str">
            <v>eOtros</v>
          </cell>
        </row>
        <row r="4">
          <cell r="A4" t="str">
            <v>dom</v>
          </cell>
          <cell r="B4" t="str">
            <v>aResidencial</v>
          </cell>
        </row>
        <row r="5">
          <cell r="A5" t="str">
            <v>g1</v>
          </cell>
          <cell r="B5" t="str">
            <v>bGeneral</v>
          </cell>
        </row>
        <row r="6">
          <cell r="A6" t="str">
            <v>g2</v>
          </cell>
          <cell r="B6" t="str">
            <v>bGeneral</v>
          </cell>
        </row>
        <row r="7">
          <cell r="A7" t="str">
            <v>ing</v>
          </cell>
          <cell r="B7" t="str">
            <v>cIndustrial</v>
          </cell>
        </row>
        <row r="8">
          <cell r="A8" t="str">
            <v>inp</v>
          </cell>
          <cell r="B8" t="str">
            <v>cIndustrial</v>
          </cell>
        </row>
        <row r="9">
          <cell r="A9" t="str">
            <v>seg</v>
          </cell>
          <cell r="B9" t="str">
            <v>fSeguridad Cuidadana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DIGOS"/>
      <sheetName val="Consolidado (2)"/>
      <sheetName val="BDD"/>
      <sheetName val="CRE CHA M "/>
      <sheetName val="CODIGOS 2"/>
    </sheetNames>
    <sheetDataSet>
      <sheetData sheetId="0"/>
      <sheetData sheetId="1"/>
      <sheetData sheetId="2">
        <row r="10">
          <cell r="C10">
            <v>3014</v>
          </cell>
          <cell r="D10">
            <v>3022</v>
          </cell>
          <cell r="E10">
            <v>3029</v>
          </cell>
          <cell r="F10">
            <v>3037</v>
          </cell>
          <cell r="G10">
            <v>3046</v>
          </cell>
          <cell r="H10">
            <v>3055</v>
          </cell>
          <cell r="I10">
            <v>3058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C11">
            <v>480</v>
          </cell>
          <cell r="D11">
            <v>482</v>
          </cell>
          <cell r="E11">
            <v>483</v>
          </cell>
          <cell r="F11">
            <v>483</v>
          </cell>
          <cell r="G11">
            <v>484</v>
          </cell>
          <cell r="H11">
            <v>484</v>
          </cell>
          <cell r="I11">
            <v>484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C12">
            <v>14</v>
          </cell>
          <cell r="D12">
            <v>14</v>
          </cell>
          <cell r="E12">
            <v>14</v>
          </cell>
          <cell r="F12">
            <v>14</v>
          </cell>
          <cell r="G12">
            <v>15</v>
          </cell>
          <cell r="H12">
            <v>15</v>
          </cell>
          <cell r="I12">
            <v>15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C13">
            <v>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H13">
            <v>1</v>
          </cell>
          <cell r="I13">
            <v>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C14">
            <v>895</v>
          </cell>
          <cell r="D14">
            <v>896</v>
          </cell>
          <cell r="E14">
            <v>898</v>
          </cell>
          <cell r="F14">
            <v>900</v>
          </cell>
          <cell r="G14">
            <v>902</v>
          </cell>
          <cell r="H14">
            <v>906</v>
          </cell>
          <cell r="I14">
            <v>906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21">
          <cell r="C21">
            <v>264.18299999999999</v>
          </cell>
          <cell r="D21">
            <v>272.90500000000003</v>
          </cell>
          <cell r="E21">
            <v>247.28300000000002</v>
          </cell>
          <cell r="F21">
            <v>196.124</v>
          </cell>
          <cell r="G21">
            <v>198.76500000000001</v>
          </cell>
          <cell r="H21">
            <v>187.80500000000001</v>
          </cell>
          <cell r="I21">
            <v>190.48099999999999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C22">
            <v>126.384</v>
          </cell>
          <cell r="D22">
            <v>114.17</v>
          </cell>
          <cell r="E22">
            <v>102.90300000000001</v>
          </cell>
          <cell r="F22">
            <v>100.724</v>
          </cell>
          <cell r="G22">
            <v>77.686000000000007</v>
          </cell>
          <cell r="H22">
            <v>78.033000000000001</v>
          </cell>
          <cell r="I22">
            <v>75.012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>
            <v>1.784</v>
          </cell>
          <cell r="D23">
            <v>1.9630000000000001</v>
          </cell>
          <cell r="E23">
            <v>2.3330000000000002</v>
          </cell>
          <cell r="F23">
            <v>1.7450000000000001</v>
          </cell>
          <cell r="G23">
            <v>2.1829999999999998</v>
          </cell>
          <cell r="H23">
            <v>2.1509999999999998</v>
          </cell>
          <cell r="I23">
            <v>2.0940000000000003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C24">
            <v>33.506</v>
          </cell>
          <cell r="D24">
            <v>30.260999999999999</v>
          </cell>
          <cell r="E24">
            <v>33.506</v>
          </cell>
          <cell r="F24">
            <v>32.423000000000002</v>
          </cell>
          <cell r="G24">
            <v>33.506</v>
          </cell>
          <cell r="H24">
            <v>32.423000000000002</v>
          </cell>
          <cell r="I24">
            <v>33.506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>
            <v>65.926000000000002</v>
          </cell>
          <cell r="D25">
            <v>63.329000000000001</v>
          </cell>
          <cell r="E25">
            <v>55.171999999999997</v>
          </cell>
          <cell r="F25">
            <v>56.46</v>
          </cell>
          <cell r="G25">
            <v>56.287999999999997</v>
          </cell>
          <cell r="H25">
            <v>47.945</v>
          </cell>
          <cell r="I25">
            <v>51.942999999999998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32">
          <cell r="C32">
            <v>233.50873563218389</v>
          </cell>
          <cell r="D32">
            <v>243.9264367816092</v>
          </cell>
          <cell r="E32">
            <v>222.80701149425289</v>
          </cell>
          <cell r="F32">
            <v>174.57643678160917</v>
          </cell>
          <cell r="G32">
            <v>180.63022988505747</v>
          </cell>
          <cell r="H32">
            <v>170.74114942528738</v>
          </cell>
          <cell r="I32">
            <v>176.34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188.03402298850577</v>
          </cell>
          <cell r="D33">
            <v>161.19241379310338</v>
          </cell>
          <cell r="E33">
            <v>147.37482758620692</v>
          </cell>
          <cell r="F33">
            <v>157.86000000000001</v>
          </cell>
          <cell r="G33">
            <v>119.18597701149427</v>
          </cell>
          <cell r="H33">
            <v>118.26931034482756</v>
          </cell>
          <cell r="I33">
            <v>115.70482758620689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C34">
            <v>1.4240229885057472</v>
          </cell>
          <cell r="D34">
            <v>1.5671264367816093</v>
          </cell>
          <cell r="E34">
            <v>1.8657471264367815</v>
          </cell>
          <cell r="F34">
            <v>1.4241379310344828</v>
          </cell>
          <cell r="G34">
            <v>1.7659770114942528</v>
          </cell>
          <cell r="H34">
            <v>1.7458620689655171</v>
          </cell>
          <cell r="I34">
            <v>1.7514942528735633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C35">
            <v>39.771609195402299</v>
          </cell>
          <cell r="D35">
            <v>36.101379310344832</v>
          </cell>
          <cell r="E35">
            <v>40.341149425287355</v>
          </cell>
          <cell r="F35">
            <v>39.296666666666667</v>
          </cell>
          <cell r="G35">
            <v>41.413448275862066</v>
          </cell>
          <cell r="H35">
            <v>40.236896551724136</v>
          </cell>
          <cell r="I35">
            <v>42.284597701149423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54.560689655172411</v>
          </cell>
          <cell r="D36">
            <v>53.579195402298851</v>
          </cell>
          <cell r="E36">
            <v>49.41379310344827</v>
          </cell>
          <cell r="F36">
            <v>50.420919540229889</v>
          </cell>
          <cell r="G36">
            <v>50.011609195402301</v>
          </cell>
          <cell r="H36">
            <v>46.387816091954022</v>
          </cell>
          <cell r="I36">
            <v>50.122298850574715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</sheetData>
      <sheetData sheetId="3"/>
      <sheetData sheetId="4"/>
      <sheetData sheetId="5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DIGOS 2"/>
      <sheetName val="CONSOLIDADO (2)"/>
      <sheetName val="CRE CH M "/>
    </sheetNames>
    <sheetDataSet>
      <sheetData sheetId="0"/>
      <sheetData sheetId="1"/>
      <sheetData sheetId="2"/>
      <sheetData sheetId="3"/>
      <sheetData sheetId="4">
        <row r="10">
          <cell r="C10">
            <v>8938</v>
          </cell>
          <cell r="D10">
            <v>8963</v>
          </cell>
          <cell r="E10">
            <v>8986</v>
          </cell>
          <cell r="F10">
            <v>9004</v>
          </cell>
          <cell r="G10">
            <v>9009</v>
          </cell>
          <cell r="H10">
            <v>9029</v>
          </cell>
          <cell r="I10">
            <v>9049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C11">
            <v>1504</v>
          </cell>
          <cell r="D11">
            <v>1503</v>
          </cell>
          <cell r="E11">
            <v>1502</v>
          </cell>
          <cell r="F11">
            <v>1502</v>
          </cell>
          <cell r="G11">
            <v>1503</v>
          </cell>
          <cell r="H11">
            <v>1505</v>
          </cell>
          <cell r="I11">
            <v>1514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C12">
            <v>75</v>
          </cell>
          <cell r="D12">
            <v>74</v>
          </cell>
          <cell r="E12">
            <v>74</v>
          </cell>
          <cell r="F12">
            <v>74</v>
          </cell>
          <cell r="G12">
            <v>74</v>
          </cell>
          <cell r="H12">
            <v>76</v>
          </cell>
          <cell r="I12">
            <v>76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C13">
            <v>27</v>
          </cell>
          <cell r="D13">
            <v>27</v>
          </cell>
          <cell r="E13">
            <v>27</v>
          </cell>
          <cell r="F13">
            <v>27</v>
          </cell>
          <cell r="G13">
            <v>27</v>
          </cell>
          <cell r="H13">
            <v>27</v>
          </cell>
          <cell r="I13">
            <v>27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C14">
            <v>154</v>
          </cell>
          <cell r="D14">
            <v>154</v>
          </cell>
          <cell r="E14">
            <v>154</v>
          </cell>
          <cell r="F14">
            <v>154</v>
          </cell>
          <cell r="G14">
            <v>155</v>
          </cell>
          <cell r="H14">
            <v>156</v>
          </cell>
          <cell r="I14">
            <v>156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21">
          <cell r="C21">
            <v>1107.2510000000002</v>
          </cell>
          <cell r="D21">
            <v>1128.9590000000001</v>
          </cell>
          <cell r="E21">
            <v>1035.008</v>
          </cell>
          <cell r="F21">
            <v>890.077</v>
          </cell>
          <cell r="G21">
            <v>895.48099999999999</v>
          </cell>
          <cell r="H21">
            <v>792.48500000000001</v>
          </cell>
          <cell r="I21">
            <v>717.71600000000001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C22">
            <v>691.06200000000001</v>
          </cell>
          <cell r="D22">
            <v>708.12600000000009</v>
          </cell>
          <cell r="E22">
            <v>638.37699999999973</v>
          </cell>
          <cell r="F22">
            <v>555.61700000000008</v>
          </cell>
          <cell r="G22">
            <v>576.36999999999989</v>
          </cell>
          <cell r="H22">
            <v>492.96500000000003</v>
          </cell>
          <cell r="I22">
            <v>436.13500000000022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>
            <v>120.11199999999999</v>
          </cell>
          <cell r="D23">
            <v>118.71699999999998</v>
          </cell>
          <cell r="E23">
            <v>121.32600000000001</v>
          </cell>
          <cell r="F23">
            <v>131.69499999999999</v>
          </cell>
          <cell r="G23">
            <v>130.95400000000001</v>
          </cell>
          <cell r="H23">
            <v>133.23600000000002</v>
          </cell>
          <cell r="I23">
            <v>116.16500000000001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C24">
            <v>200.98499999999999</v>
          </cell>
          <cell r="D24">
            <v>180.62899999999999</v>
          </cell>
          <cell r="E24">
            <v>199.66800000000001</v>
          </cell>
          <cell r="F24">
            <v>193.76600000000002</v>
          </cell>
          <cell r="G24">
            <v>199.654</v>
          </cell>
          <cell r="H24">
            <v>193.30199999999999</v>
          </cell>
          <cell r="I24">
            <v>202.96100000000001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>
            <v>183.947</v>
          </cell>
          <cell r="D25">
            <v>192.99200000000002</v>
          </cell>
          <cell r="E25">
            <v>175.595</v>
          </cell>
          <cell r="F25">
            <v>158.10399999999998</v>
          </cell>
          <cell r="G25">
            <v>164.75199999999998</v>
          </cell>
          <cell r="H25">
            <v>148.43799999999999</v>
          </cell>
          <cell r="I25">
            <v>150.88499999999999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32">
          <cell r="C32">
            <v>987.02977011494261</v>
          </cell>
          <cell r="D32">
            <v>1016.4082758620689</v>
          </cell>
          <cell r="E32">
            <v>931.15620689655179</v>
          </cell>
          <cell r="F32">
            <v>799.77045977011494</v>
          </cell>
          <cell r="G32">
            <v>815.33425287356329</v>
          </cell>
          <cell r="H32">
            <v>719.23781609195385</v>
          </cell>
          <cell r="I32">
            <v>658.62195402298858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944.30229885057474</v>
          </cell>
          <cell r="D33">
            <v>969.57735632183903</v>
          </cell>
          <cell r="E33">
            <v>895.0340229885054</v>
          </cell>
          <cell r="F33">
            <v>793.93137931034505</v>
          </cell>
          <cell r="G33">
            <v>835.87494252873603</v>
          </cell>
          <cell r="H33">
            <v>733.22091954023006</v>
          </cell>
          <cell r="I33">
            <v>668.57344827586212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C34">
            <v>94.898160919540231</v>
          </cell>
          <cell r="D34">
            <v>100.04793103448274</v>
          </cell>
          <cell r="E34">
            <v>102.19310344827586</v>
          </cell>
          <cell r="F34">
            <v>108.27597701149426</v>
          </cell>
          <cell r="G34">
            <v>113.34241379310346</v>
          </cell>
          <cell r="H34">
            <v>113.29885057471267</v>
          </cell>
          <cell r="I34">
            <v>111.41218390804596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C35">
            <v>238.56873563218392</v>
          </cell>
          <cell r="D35">
            <v>215.49011494252875</v>
          </cell>
          <cell r="E35">
            <v>240.4</v>
          </cell>
          <cell r="F35">
            <v>234.84436781609196</v>
          </cell>
          <cell r="G35">
            <v>246.77241379310345</v>
          </cell>
          <cell r="H35">
            <v>239.88735632183909</v>
          </cell>
          <cell r="I35">
            <v>256.13666666666666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147.29862068965519</v>
          </cell>
          <cell r="D36">
            <v>154.91436781609195</v>
          </cell>
          <cell r="E36">
            <v>144.28988505747128</v>
          </cell>
          <cell r="F36">
            <v>133.64310344827587</v>
          </cell>
          <cell r="G36">
            <v>141.53</v>
          </cell>
          <cell r="H36">
            <v>131.15195402298852</v>
          </cell>
          <cell r="I36">
            <v>135.1816091954023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</sheetData>
      <sheetData sheetId="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NSOLIDADO (2)"/>
      <sheetName val="CRE GB M "/>
      <sheetName val="CODIGOS 2"/>
    </sheetNames>
    <sheetDataSet>
      <sheetData sheetId="0"/>
      <sheetData sheetId="1"/>
      <sheetData sheetId="2"/>
      <sheetData sheetId="3">
        <row r="11">
          <cell r="C11">
            <v>10697</v>
          </cell>
          <cell r="D11">
            <v>10706</v>
          </cell>
          <cell r="E11">
            <v>10737</v>
          </cell>
          <cell r="F11">
            <v>10750</v>
          </cell>
          <cell r="G11">
            <v>10782</v>
          </cell>
          <cell r="H11">
            <v>10799</v>
          </cell>
          <cell r="I11">
            <v>10803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C12">
            <v>1697</v>
          </cell>
          <cell r="D12">
            <v>1706</v>
          </cell>
          <cell r="E12">
            <v>1709</v>
          </cell>
          <cell r="F12">
            <v>1709</v>
          </cell>
          <cell r="G12">
            <v>1708</v>
          </cell>
          <cell r="H12">
            <v>1706</v>
          </cell>
          <cell r="I12">
            <v>1708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C13">
            <v>182</v>
          </cell>
          <cell r="D13">
            <v>182</v>
          </cell>
          <cell r="E13">
            <v>182</v>
          </cell>
          <cell r="F13">
            <v>181</v>
          </cell>
          <cell r="G13">
            <v>180</v>
          </cell>
          <cell r="H13">
            <v>180</v>
          </cell>
          <cell r="I13">
            <v>180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C14">
            <v>8</v>
          </cell>
          <cell r="D14">
            <v>8</v>
          </cell>
          <cell r="E14">
            <v>8</v>
          </cell>
          <cell r="F14">
            <v>8</v>
          </cell>
          <cell r="G14">
            <v>8</v>
          </cell>
          <cell r="H14">
            <v>8</v>
          </cell>
          <cell r="I14">
            <v>8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C15">
            <v>108</v>
          </cell>
          <cell r="D15">
            <v>108</v>
          </cell>
          <cell r="E15">
            <v>109</v>
          </cell>
          <cell r="F15">
            <v>109</v>
          </cell>
          <cell r="G15">
            <v>110</v>
          </cell>
          <cell r="H15">
            <v>110</v>
          </cell>
          <cell r="I15">
            <v>110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22">
          <cell r="C22">
            <v>2131.8489999999997</v>
          </cell>
          <cell r="D22">
            <v>2243.8919999999998</v>
          </cell>
          <cell r="E22">
            <v>2034.1779999999994</v>
          </cell>
          <cell r="F22">
            <v>1802.867</v>
          </cell>
          <cell r="G22">
            <v>1689.616</v>
          </cell>
          <cell r="H22">
            <v>1485.0849999999998</v>
          </cell>
          <cell r="I22">
            <v>1177.5930000000001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>
            <v>956.30600000000004</v>
          </cell>
          <cell r="D23">
            <v>1002.75</v>
          </cell>
          <cell r="E23">
            <v>937.59000000000015</v>
          </cell>
          <cell r="F23">
            <v>850.38199999999995</v>
          </cell>
          <cell r="G23">
            <v>819.03800000000001</v>
          </cell>
          <cell r="H23">
            <v>754.00800000000015</v>
          </cell>
          <cell r="I23">
            <v>606.85200000000009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C24">
            <v>447.44799999999998</v>
          </cell>
          <cell r="D24">
            <v>428.08099999999996</v>
          </cell>
          <cell r="E24">
            <v>1586.8999999999999</v>
          </cell>
          <cell r="F24">
            <v>2337.5680000000007</v>
          </cell>
          <cell r="G24">
            <v>2645.748</v>
          </cell>
          <cell r="H24">
            <v>2277.5470000000005</v>
          </cell>
          <cell r="I24">
            <v>2276.0449999999996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>
            <v>185.45600000000002</v>
          </cell>
          <cell r="D25">
            <v>168.10599999999997</v>
          </cell>
          <cell r="E25">
            <v>186.01999999999998</v>
          </cell>
          <cell r="F25">
            <v>179.75200000000001</v>
          </cell>
          <cell r="G25">
            <v>185.833</v>
          </cell>
          <cell r="H25">
            <v>178.524</v>
          </cell>
          <cell r="I25">
            <v>183.02699999999999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C26">
            <v>514.70899999999995</v>
          </cell>
          <cell r="D26">
            <v>525.08000000000004</v>
          </cell>
          <cell r="E26">
            <v>456.39699999999999</v>
          </cell>
          <cell r="F26">
            <v>404.875</v>
          </cell>
          <cell r="G26">
            <v>374.83200000000005</v>
          </cell>
          <cell r="H26">
            <v>320.84700000000004</v>
          </cell>
          <cell r="I26">
            <v>279.827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33">
          <cell r="C33">
            <v>1976.5096551724139</v>
          </cell>
          <cell r="D33">
            <v>2102.4268965517249</v>
          </cell>
          <cell r="E33">
            <v>1904.1812643678163</v>
          </cell>
          <cell r="F33">
            <v>1673.6808045977011</v>
          </cell>
          <cell r="G33">
            <v>1587.1210344827584</v>
          </cell>
          <cell r="H33">
            <v>1383.6819540229885</v>
          </cell>
          <cell r="I33">
            <v>1092.7813793103448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C34">
            <v>1305.6336781609195</v>
          </cell>
          <cell r="D34">
            <v>1378.177931034483</v>
          </cell>
          <cell r="E34">
            <v>1316.6716091954024</v>
          </cell>
          <cell r="F34">
            <v>1219.9294252873565</v>
          </cell>
          <cell r="G34">
            <v>1204.6848275862064</v>
          </cell>
          <cell r="H34">
            <v>1117.7501149425289</v>
          </cell>
          <cell r="I34">
            <v>948.6532183908048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C35">
            <v>770.38034482758621</v>
          </cell>
          <cell r="D35">
            <v>864.51494252873545</v>
          </cell>
          <cell r="E35">
            <v>1389.6116091954025</v>
          </cell>
          <cell r="F35">
            <v>1710.4027586206894</v>
          </cell>
          <cell r="G35">
            <v>1882.7710344827588</v>
          </cell>
          <cell r="H35">
            <v>1773.7849425287357</v>
          </cell>
          <cell r="I35">
            <v>1809.8136781609194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220.13632183908041</v>
          </cell>
          <cell r="D36">
            <v>200.55057471264371</v>
          </cell>
          <cell r="E36">
            <v>223.96781609195403</v>
          </cell>
          <cell r="F36">
            <v>217.85942528735632</v>
          </cell>
          <cell r="G36">
            <v>229.68965517241381</v>
          </cell>
          <cell r="H36">
            <v>221.54839080459772</v>
          </cell>
          <cell r="I36">
            <v>230.98011494252876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C37">
            <v>348.45126436781607</v>
          </cell>
          <cell r="D37">
            <v>347.5740229885057</v>
          </cell>
          <cell r="E37">
            <v>337.80068965517245</v>
          </cell>
          <cell r="F37">
            <v>317.74333333333334</v>
          </cell>
          <cell r="G37">
            <v>312.78137931034485</v>
          </cell>
          <cell r="H37">
            <v>293.77678160919538</v>
          </cell>
          <cell r="I37">
            <v>278.6571264367816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</sheetData>
      <sheetData sheetId="4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NSOLIDADO (2)"/>
      <sheetName val="CRE SI M"/>
    </sheetNames>
    <sheetDataSet>
      <sheetData sheetId="0"/>
      <sheetData sheetId="1"/>
      <sheetData sheetId="2"/>
      <sheetData sheetId="3">
        <row r="11">
          <cell r="C11">
            <v>13076</v>
          </cell>
          <cell r="D11">
            <v>13106</v>
          </cell>
          <cell r="E11">
            <v>13132</v>
          </cell>
          <cell r="F11">
            <v>13179</v>
          </cell>
          <cell r="G11">
            <v>13209</v>
          </cell>
          <cell r="H11">
            <v>13226</v>
          </cell>
          <cell r="I11">
            <v>13255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C12">
            <v>1880</v>
          </cell>
          <cell r="D12">
            <v>1890</v>
          </cell>
          <cell r="E12">
            <v>1883</v>
          </cell>
          <cell r="F12">
            <v>1888</v>
          </cell>
          <cell r="G12">
            <v>1895</v>
          </cell>
          <cell r="H12">
            <v>1895</v>
          </cell>
          <cell r="I12">
            <v>1901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C13">
            <v>170</v>
          </cell>
          <cell r="D13">
            <v>170</v>
          </cell>
          <cell r="E13">
            <v>170</v>
          </cell>
          <cell r="F13">
            <v>156</v>
          </cell>
          <cell r="G13">
            <v>158</v>
          </cell>
          <cell r="H13">
            <v>160</v>
          </cell>
          <cell r="I13">
            <v>162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C14">
            <v>4</v>
          </cell>
          <cell r="D14">
            <v>4</v>
          </cell>
          <cell r="E14">
            <v>4</v>
          </cell>
          <cell r="F14">
            <v>4</v>
          </cell>
          <cell r="G14">
            <v>5</v>
          </cell>
          <cell r="H14">
            <v>5</v>
          </cell>
          <cell r="I14">
            <v>5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C15">
            <v>1350</v>
          </cell>
          <cell r="D15">
            <v>1353</v>
          </cell>
          <cell r="E15">
            <v>1362</v>
          </cell>
          <cell r="F15">
            <v>1364</v>
          </cell>
          <cell r="G15">
            <v>1368</v>
          </cell>
          <cell r="H15">
            <v>1372</v>
          </cell>
          <cell r="I15">
            <v>1373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22">
          <cell r="C22">
            <v>1590.2359999999999</v>
          </cell>
          <cell r="D22">
            <v>1479.521</v>
          </cell>
          <cell r="E22">
            <v>1515.1390000000001</v>
          </cell>
          <cell r="F22">
            <v>1458.8419999999999</v>
          </cell>
          <cell r="G22">
            <v>1401.2550000000001</v>
          </cell>
          <cell r="H22">
            <v>1342.6949999999999</v>
          </cell>
          <cell r="I22">
            <v>1227.855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>
            <v>822.73399999999992</v>
          </cell>
          <cell r="D23">
            <v>766.91499999999985</v>
          </cell>
          <cell r="E23">
            <v>806.99399999999991</v>
          </cell>
          <cell r="F23">
            <v>784.68500000000006</v>
          </cell>
          <cell r="G23">
            <v>751.00199999999995</v>
          </cell>
          <cell r="H23">
            <v>732.23800000000006</v>
          </cell>
          <cell r="I23">
            <v>648.17599999999993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C24">
            <v>697.73400000000004</v>
          </cell>
          <cell r="D24">
            <v>831.14800000000002</v>
          </cell>
          <cell r="E24">
            <v>868.32400000000007</v>
          </cell>
          <cell r="F24">
            <v>793.20699999999999</v>
          </cell>
          <cell r="G24">
            <v>873.66199999999981</v>
          </cell>
          <cell r="H24">
            <v>630.56900000000007</v>
          </cell>
          <cell r="I24">
            <v>890.08299999999997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>
            <v>221.709</v>
          </cell>
          <cell r="D25">
            <v>192.577</v>
          </cell>
          <cell r="E25">
            <v>213.21200000000002</v>
          </cell>
          <cell r="F25">
            <v>209.10300000000001</v>
          </cell>
          <cell r="G25">
            <v>217.226</v>
          </cell>
          <cell r="H25">
            <v>211.63400000000001</v>
          </cell>
          <cell r="I25">
            <v>218.69499999999999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C26">
            <v>464.91900000000004</v>
          </cell>
          <cell r="D26">
            <v>445.40600000000001</v>
          </cell>
          <cell r="E26">
            <v>479.55099999999999</v>
          </cell>
          <cell r="F26">
            <v>477.85399999999998</v>
          </cell>
          <cell r="G26">
            <v>481.20099999999996</v>
          </cell>
          <cell r="H26">
            <v>449.96099999999996</v>
          </cell>
          <cell r="I26">
            <v>452.96400000000006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33">
          <cell r="C33">
            <v>1418.8636781609196</v>
          </cell>
          <cell r="D33">
            <v>1316.9924137931041</v>
          </cell>
          <cell r="E33">
            <v>1362.7463218390808</v>
          </cell>
          <cell r="F33">
            <v>1315.7363218390806</v>
          </cell>
          <cell r="G33">
            <v>1279.5714942528737</v>
          </cell>
          <cell r="H33">
            <v>1228.9025287356321</v>
          </cell>
          <cell r="I33">
            <v>1131.89091954023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C34">
            <v>1142.5587356321839</v>
          </cell>
          <cell r="D34">
            <v>1069.7203448275861</v>
          </cell>
          <cell r="E34">
            <v>1133.0257471264367</v>
          </cell>
          <cell r="F34">
            <v>1106.4106896551725</v>
          </cell>
          <cell r="G34">
            <v>1092.0657471264367</v>
          </cell>
          <cell r="H34">
            <v>1076.271264367816</v>
          </cell>
          <cell r="I34">
            <v>978.08436781609191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C35">
            <v>597.56413793103457</v>
          </cell>
          <cell r="D35">
            <v>647.86068965517234</v>
          </cell>
          <cell r="E35">
            <v>673.29471264367817</v>
          </cell>
          <cell r="F35">
            <v>682.47701149425302</v>
          </cell>
          <cell r="G35">
            <v>734.2711494252876</v>
          </cell>
          <cell r="H35">
            <v>657.93758620689641</v>
          </cell>
          <cell r="I35">
            <v>765.48287356321839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263.16862068965514</v>
          </cell>
          <cell r="D36">
            <v>229.74448275862071</v>
          </cell>
          <cell r="E36">
            <v>256.70735632183909</v>
          </cell>
          <cell r="F36">
            <v>253.43275862068967</v>
          </cell>
          <cell r="G36">
            <v>268.49137931034483</v>
          </cell>
          <cell r="H36">
            <v>262.63793103448279</v>
          </cell>
          <cell r="I36">
            <v>275.99298850574718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C37">
            <v>319.57448275862072</v>
          </cell>
          <cell r="D37">
            <v>312.57298850574716</v>
          </cell>
          <cell r="E37">
            <v>336.60827586206892</v>
          </cell>
          <cell r="F37">
            <v>338.1232183908046</v>
          </cell>
          <cell r="G37">
            <v>350.85379310344825</v>
          </cell>
          <cell r="H37">
            <v>334.01896551724133</v>
          </cell>
          <cell r="I37">
            <v>333.42045977011492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</sheetData>
      <sheetData sheetId="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NSOLIDADO (2)"/>
      <sheetName val="CRE V M"/>
    </sheetNames>
    <sheetDataSet>
      <sheetData sheetId="0"/>
      <sheetData sheetId="1"/>
      <sheetData sheetId="2"/>
      <sheetData sheetId="3">
        <row r="10">
          <cell r="C10">
            <v>24769</v>
          </cell>
          <cell r="D10">
            <v>24838</v>
          </cell>
          <cell r="E10">
            <v>24921</v>
          </cell>
          <cell r="F10">
            <v>24974</v>
          </cell>
          <cell r="G10">
            <v>25040</v>
          </cell>
          <cell r="H10">
            <v>25095</v>
          </cell>
          <cell r="I10">
            <v>25161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C11">
            <v>2148</v>
          </cell>
          <cell r="D11">
            <v>2154</v>
          </cell>
          <cell r="E11">
            <v>2157</v>
          </cell>
          <cell r="F11">
            <v>2162</v>
          </cell>
          <cell r="G11">
            <v>2165</v>
          </cell>
          <cell r="H11">
            <v>2167</v>
          </cell>
          <cell r="I11">
            <v>2175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C12">
            <v>494</v>
          </cell>
          <cell r="D12">
            <v>494</v>
          </cell>
          <cell r="E12">
            <v>496</v>
          </cell>
          <cell r="F12">
            <v>495</v>
          </cell>
          <cell r="G12">
            <v>494</v>
          </cell>
          <cell r="H12">
            <v>496</v>
          </cell>
          <cell r="I12">
            <v>498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C13">
            <v>28</v>
          </cell>
          <cell r="D13">
            <v>28</v>
          </cell>
          <cell r="E13">
            <v>28</v>
          </cell>
          <cell r="F13">
            <v>28</v>
          </cell>
          <cell r="G13">
            <v>28</v>
          </cell>
          <cell r="H13">
            <v>28</v>
          </cell>
          <cell r="I13">
            <v>28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C14">
            <v>1573</v>
          </cell>
          <cell r="D14">
            <v>1581</v>
          </cell>
          <cell r="E14">
            <v>1586</v>
          </cell>
          <cell r="F14">
            <v>1583</v>
          </cell>
          <cell r="G14">
            <v>1593</v>
          </cell>
          <cell r="H14">
            <v>1598</v>
          </cell>
          <cell r="I14">
            <v>1604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21">
          <cell r="C21">
            <v>1697.6789999999999</v>
          </cell>
          <cell r="D21">
            <v>1586.0660000000003</v>
          </cell>
          <cell r="E21">
            <v>1590.5340000000001</v>
          </cell>
          <cell r="F21">
            <v>1526.654</v>
          </cell>
          <cell r="G21">
            <v>1536.3810000000001</v>
          </cell>
          <cell r="H21">
            <v>1490.9189999999999</v>
          </cell>
          <cell r="I21">
            <v>1470.155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C22">
            <v>612.51699999999994</v>
          </cell>
          <cell r="D22">
            <v>582.72000000000014</v>
          </cell>
          <cell r="E22">
            <v>638.35799999999983</v>
          </cell>
          <cell r="F22">
            <v>542.76</v>
          </cell>
          <cell r="G22">
            <v>568.74700000000007</v>
          </cell>
          <cell r="H22">
            <v>568.60500000000002</v>
          </cell>
          <cell r="I22">
            <v>549.33000000000004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>
            <v>173.36000000000004</v>
          </cell>
          <cell r="D23">
            <v>187.44300000000007</v>
          </cell>
          <cell r="E23">
            <v>161.12600000000003</v>
          </cell>
          <cell r="F23">
            <v>179.06799999999996</v>
          </cell>
          <cell r="G23">
            <v>191.40000000000003</v>
          </cell>
          <cell r="H23">
            <v>200.22800000000001</v>
          </cell>
          <cell r="I23">
            <v>203.88300000000001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C24">
            <v>185.84399999999999</v>
          </cell>
          <cell r="D24">
            <v>165.55099999999999</v>
          </cell>
          <cell r="E24">
            <v>182.40899999999999</v>
          </cell>
          <cell r="F24">
            <v>176.84500000000003</v>
          </cell>
          <cell r="G24">
            <v>182.36200000000002</v>
          </cell>
          <cell r="H24">
            <v>183.75399999999999</v>
          </cell>
          <cell r="I24">
            <v>189.19799999999998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>
            <v>533.10299999999995</v>
          </cell>
          <cell r="D25">
            <v>334.2</v>
          </cell>
          <cell r="E25">
            <v>385.50399999999996</v>
          </cell>
          <cell r="F25">
            <v>287.79500000000002</v>
          </cell>
          <cell r="G25">
            <v>362.69100000000003</v>
          </cell>
          <cell r="H25">
            <v>562.11800000000005</v>
          </cell>
          <cell r="I25">
            <v>584.93600000000004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32">
          <cell r="C32">
            <v>1498.8172999999997</v>
          </cell>
          <cell r="D32">
            <v>1405.0066999999997</v>
          </cell>
          <cell r="E32">
            <v>1420.2724000000001</v>
          </cell>
          <cell r="F32">
            <v>1375.9569000000001</v>
          </cell>
          <cell r="G32">
            <v>1410.9944000000003</v>
          </cell>
          <cell r="H32">
            <v>1378.0797999999998</v>
          </cell>
          <cell r="I32">
            <v>1384.7477000000001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861.62920000000008</v>
          </cell>
          <cell r="D33">
            <v>823.6706999999999</v>
          </cell>
          <cell r="E33">
            <v>914.76500000000044</v>
          </cell>
          <cell r="F33">
            <v>786.89910804597707</v>
          </cell>
          <cell r="G33">
            <v>837.60590000000002</v>
          </cell>
          <cell r="H33">
            <v>845.17509999999982</v>
          </cell>
          <cell r="I33">
            <v>828.17330000000015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C34">
            <v>191.49039999999999</v>
          </cell>
          <cell r="D34">
            <v>195.3613</v>
          </cell>
          <cell r="E34">
            <v>189.12999999999991</v>
          </cell>
          <cell r="F34">
            <v>200.20169999999999</v>
          </cell>
          <cell r="G34">
            <v>207.34640000000005</v>
          </cell>
          <cell r="H34">
            <v>217.28050000000002</v>
          </cell>
          <cell r="I34">
            <v>223.65420000000003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C35">
            <v>220.59660000000002</v>
          </cell>
          <cell r="D35">
            <v>197.50229999999999</v>
          </cell>
          <cell r="E35">
            <v>219.62019999999995</v>
          </cell>
          <cell r="F35">
            <v>214.33620000000002</v>
          </cell>
          <cell r="G35">
            <v>225.39960000000002</v>
          </cell>
          <cell r="H35">
            <v>228.03870000000003</v>
          </cell>
          <cell r="I35">
            <v>238.76799999999997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312.27400000000006</v>
          </cell>
          <cell r="D36">
            <v>249.5249</v>
          </cell>
          <cell r="E36">
            <v>263.19909999999999</v>
          </cell>
          <cell r="F36">
            <v>240.09580000000003</v>
          </cell>
          <cell r="G36">
            <v>273.50630000000001</v>
          </cell>
          <cell r="H36">
            <v>333.94810000000007</v>
          </cell>
          <cell r="I36">
            <v>353.44740000000002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</sheetData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22">
          <cell r="AX122">
            <v>635</v>
          </cell>
        </row>
      </sheetData>
      <sheetData sheetId="2">
        <row r="2">
          <cell r="A2" t="str">
            <v>DOMICILIARIO</v>
          </cell>
          <cell r="B2" t="str">
            <v>aResidencial</v>
          </cell>
        </row>
        <row r="3">
          <cell r="A3" t="str">
            <v>GENERAL1</v>
          </cell>
          <cell r="B3" t="str">
            <v>bGeneral</v>
          </cell>
        </row>
        <row r="4">
          <cell r="A4" t="str">
            <v>GENERAL2</v>
          </cell>
          <cell r="B4" t="str">
            <v>bGeneral</v>
          </cell>
        </row>
        <row r="5">
          <cell r="A5" t="str">
            <v>AGUA POTABLE</v>
          </cell>
          <cell r="B5" t="str">
            <v>eOtros</v>
          </cell>
        </row>
        <row r="6">
          <cell r="A6" t="str">
            <v>ALUMBRADO PUBLICO</v>
          </cell>
          <cell r="B6" t="str">
            <v>dAlumbrado Publico</v>
          </cell>
        </row>
        <row r="7">
          <cell r="A7" t="str">
            <v>INDUSTRIAL1</v>
          </cell>
          <cell r="B7" t="str">
            <v>cIndustrial</v>
          </cell>
        </row>
        <row r="8">
          <cell r="A8" t="str">
            <v>INDUSTRIAL2</v>
          </cell>
          <cell r="B8" t="str">
            <v>cIndustrial</v>
          </cell>
        </row>
        <row r="9">
          <cell r="A9" t="str">
            <v>SEGURIDAD CIUDADANA</v>
          </cell>
          <cell r="B9" t="str">
            <v>fSeguridad Ciudadana</v>
          </cell>
        </row>
        <row r="10">
          <cell r="A10" t="str">
            <v>DOM DOMICILIARIA</v>
          </cell>
          <cell r="B10" t="str">
            <v>aResidencial</v>
          </cell>
        </row>
        <row r="11">
          <cell r="A11" t="str">
            <v>G01 GENERAL 1</v>
          </cell>
          <cell r="B11" t="str">
            <v>bGeneral</v>
          </cell>
        </row>
        <row r="12">
          <cell r="A12" t="str">
            <v>I01 INDUSTRIAL 1</v>
          </cell>
          <cell r="B12" t="str">
            <v>cIndustrial</v>
          </cell>
        </row>
        <row r="13">
          <cell r="A13" t="str">
            <v>SCI SEGURIDAD CIUDADANA</v>
          </cell>
          <cell r="B13" t="str">
            <v>fSeguridad Ciudadana</v>
          </cell>
        </row>
        <row r="14">
          <cell r="A14" t="str">
            <v>APA AGUA POT Y ALC</v>
          </cell>
          <cell r="B14" t="str">
            <v>eOtros</v>
          </cell>
        </row>
        <row r="15">
          <cell r="A15" t="str">
            <v>P01 ALUMBRADO PUBLICO</v>
          </cell>
          <cell r="B15" t="str">
            <v>dAlumbrado Publico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  <sheetName val="COMPRAS"/>
      <sheetName val="BDD_COMPRAS"/>
      <sheetName val="ENDE C M "/>
    </sheetNames>
    <sheetDataSet>
      <sheetData sheetId="0">
        <row r="10">
          <cell r="B10">
            <v>19207</v>
          </cell>
          <cell r="C10">
            <v>19278</v>
          </cell>
          <cell r="D10">
            <v>19326</v>
          </cell>
          <cell r="E10">
            <v>19245</v>
          </cell>
          <cell r="F10">
            <v>19389</v>
          </cell>
          <cell r="G10">
            <v>19571</v>
          </cell>
          <cell r="H10">
            <v>19643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>
            <v>2552</v>
          </cell>
          <cell r="C11">
            <v>2550</v>
          </cell>
          <cell r="D11">
            <v>2570</v>
          </cell>
          <cell r="E11">
            <v>2549</v>
          </cell>
          <cell r="F11">
            <v>2579</v>
          </cell>
          <cell r="G11">
            <v>2607</v>
          </cell>
          <cell r="H11">
            <v>2617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>
            <v>27</v>
          </cell>
          <cell r="C12">
            <v>27</v>
          </cell>
          <cell r="D12">
            <v>25</v>
          </cell>
          <cell r="E12">
            <v>26</v>
          </cell>
          <cell r="F12">
            <v>27</v>
          </cell>
          <cell r="G12">
            <v>28</v>
          </cell>
          <cell r="H12">
            <v>28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B13">
            <v>116</v>
          </cell>
          <cell r="C13">
            <v>116</v>
          </cell>
          <cell r="D13">
            <v>115</v>
          </cell>
          <cell r="E13">
            <v>115</v>
          </cell>
          <cell r="F13">
            <v>115</v>
          </cell>
          <cell r="G13">
            <v>115</v>
          </cell>
          <cell r="H13">
            <v>115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>
            <v>42</v>
          </cell>
          <cell r="C14">
            <v>41</v>
          </cell>
          <cell r="D14">
            <v>40</v>
          </cell>
          <cell r="E14">
            <v>40</v>
          </cell>
          <cell r="F14">
            <v>41</v>
          </cell>
          <cell r="G14">
            <v>41</v>
          </cell>
          <cell r="H14">
            <v>41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21">
          <cell r="B21">
            <v>3308.9610000000002</v>
          </cell>
          <cell r="C21">
            <v>3140.9420000000005</v>
          </cell>
          <cell r="D21">
            <v>3043.6589999999997</v>
          </cell>
          <cell r="E21">
            <v>3077.6019999999999</v>
          </cell>
          <cell r="F21">
            <v>3156.8769999999995</v>
          </cell>
          <cell r="G21">
            <v>3025.3879999999995</v>
          </cell>
          <cell r="H21">
            <v>2699.3130000000001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B22">
            <v>1874.7210000000002</v>
          </cell>
          <cell r="C22">
            <v>1788.395</v>
          </cell>
          <cell r="D22">
            <v>1812.7839999999997</v>
          </cell>
          <cell r="E22">
            <v>1860.73</v>
          </cell>
          <cell r="F22">
            <v>1936.4860000000001</v>
          </cell>
          <cell r="G22">
            <v>1868.0420000000001</v>
          </cell>
          <cell r="H22">
            <v>1688.3309999999999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B23">
            <v>378.64900000000006</v>
          </cell>
          <cell r="C23">
            <v>439.27000000000004</v>
          </cell>
          <cell r="D23">
            <v>426.87700000000001</v>
          </cell>
          <cell r="E23">
            <v>388.10000000000008</v>
          </cell>
          <cell r="F23">
            <v>525.64600000000007</v>
          </cell>
          <cell r="G23">
            <v>579.49599999999998</v>
          </cell>
          <cell r="H23">
            <v>347.77899999999994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>
            <v>227.51499999999996</v>
          </cell>
          <cell r="C24">
            <v>222.98199999999997</v>
          </cell>
          <cell r="D24">
            <v>223.14599999999999</v>
          </cell>
          <cell r="E24">
            <v>221.79099999999997</v>
          </cell>
          <cell r="F24">
            <v>227.34799999999998</v>
          </cell>
          <cell r="G24">
            <v>222.96600000000001</v>
          </cell>
          <cell r="H24">
            <v>220.98899999999998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B25">
            <v>36.561999999999998</v>
          </cell>
          <cell r="C25">
            <v>32.815000000000005</v>
          </cell>
          <cell r="D25">
            <v>34.103999999999999</v>
          </cell>
          <cell r="E25">
            <v>35.58</v>
          </cell>
          <cell r="F25">
            <v>36.891000000000005</v>
          </cell>
          <cell r="G25">
            <v>33.372</v>
          </cell>
          <cell r="H25">
            <v>26.824999999999999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32">
          <cell r="B32">
            <v>3328.8460459770117</v>
          </cell>
          <cell r="C32">
            <v>3171.8871954022993</v>
          </cell>
          <cell r="D32">
            <v>3098.9188735632183</v>
          </cell>
          <cell r="E32">
            <v>3155.2190344827582</v>
          </cell>
          <cell r="F32">
            <v>3269.6687586206895</v>
          </cell>
          <cell r="G32">
            <v>3144.9558045977005</v>
          </cell>
          <cell r="H32">
            <v>2847.340425287357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>
            <v>3311.5391494252876</v>
          </cell>
          <cell r="C33">
            <v>3178.8739770114939</v>
          </cell>
          <cell r="D33">
            <v>3255.2574367816092</v>
          </cell>
          <cell r="E33">
            <v>3362.5512643678157</v>
          </cell>
          <cell r="F33">
            <v>3530.0185402298853</v>
          </cell>
          <cell r="G33">
            <v>3425.0144022988511</v>
          </cell>
          <cell r="H33">
            <v>3164.2225862068972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B34">
            <v>444.73302298850575</v>
          </cell>
          <cell r="C34">
            <v>504.69508045977005</v>
          </cell>
          <cell r="D34">
            <v>499.46912643678161</v>
          </cell>
          <cell r="E34">
            <v>489.29103448275862</v>
          </cell>
          <cell r="F34">
            <v>620.12227586206905</v>
          </cell>
          <cell r="G34">
            <v>673.20504597701142</v>
          </cell>
          <cell r="H34">
            <v>484.73225287356314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B35">
            <v>292.65393103448275</v>
          </cell>
          <cell r="C35">
            <v>288.36333333333329</v>
          </cell>
          <cell r="D35">
            <v>291.65914942528735</v>
          </cell>
          <cell r="E35">
            <v>291.89504597701148</v>
          </cell>
          <cell r="F35">
            <v>302.09249425287362</v>
          </cell>
          <cell r="G35">
            <v>297.55891954022997</v>
          </cell>
          <cell r="H35">
            <v>301.00050574712645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>
            <v>43.825252873563215</v>
          </cell>
          <cell r="C36">
            <v>39.954597701149417</v>
          </cell>
          <cell r="D36">
            <v>41.44283908045977</v>
          </cell>
          <cell r="E36">
            <v>43.505402298850576</v>
          </cell>
          <cell r="F36">
            <v>45.571954022988514</v>
          </cell>
          <cell r="G36">
            <v>41.389436781609191</v>
          </cell>
          <cell r="H36">
            <v>33.711873563218397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VENTAS"/>
      <sheetName val="BDD"/>
      <sheetName val="COD"/>
      <sheetName val="COMPRAS"/>
      <sheetName val="BDD_COMPRAS"/>
      <sheetName val="ENDE S M "/>
    </sheetNames>
    <sheetDataSet>
      <sheetData sheetId="0">
        <row r="10">
          <cell r="B10">
            <v>1817</v>
          </cell>
          <cell r="C10">
            <v>1830</v>
          </cell>
          <cell r="D10">
            <v>1855</v>
          </cell>
          <cell r="E10">
            <v>1855</v>
          </cell>
          <cell r="F10">
            <v>1889</v>
          </cell>
          <cell r="G10">
            <v>1926</v>
          </cell>
          <cell r="H10">
            <v>1958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>
            <v>191</v>
          </cell>
          <cell r="C11">
            <v>192</v>
          </cell>
          <cell r="D11">
            <v>191</v>
          </cell>
          <cell r="E11">
            <v>193</v>
          </cell>
          <cell r="F11">
            <v>193</v>
          </cell>
          <cell r="G11">
            <v>209</v>
          </cell>
          <cell r="H11">
            <v>222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>
            <v>6</v>
          </cell>
          <cell r="C12">
            <v>6</v>
          </cell>
          <cell r="D12">
            <v>6</v>
          </cell>
          <cell r="E12">
            <v>6</v>
          </cell>
          <cell r="F12">
            <v>6</v>
          </cell>
          <cell r="G12">
            <v>6</v>
          </cell>
          <cell r="H12">
            <v>7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B13">
            <v>2</v>
          </cell>
          <cell r="C13">
            <v>2</v>
          </cell>
          <cell r="D13">
            <v>2</v>
          </cell>
          <cell r="E13">
            <v>2</v>
          </cell>
          <cell r="F13">
            <v>2</v>
          </cell>
          <cell r="G13">
            <v>2</v>
          </cell>
          <cell r="H13">
            <v>2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>
            <v>3</v>
          </cell>
          <cell r="C14">
            <v>3</v>
          </cell>
          <cell r="D14">
            <v>3</v>
          </cell>
          <cell r="E14">
            <v>3</v>
          </cell>
          <cell r="F14">
            <v>3</v>
          </cell>
          <cell r="G14">
            <v>3</v>
          </cell>
          <cell r="H14">
            <v>3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21">
          <cell r="B21">
            <v>206.529</v>
          </cell>
          <cell r="C21">
            <v>184.39099999999999</v>
          </cell>
          <cell r="D21">
            <v>196.75399999999999</v>
          </cell>
          <cell r="E21">
            <v>184.08299999999997</v>
          </cell>
          <cell r="F21">
            <v>191.44299999999998</v>
          </cell>
          <cell r="G21">
            <v>185.74799999999999</v>
          </cell>
          <cell r="H21">
            <v>163.749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B22">
            <v>101.52499999999999</v>
          </cell>
          <cell r="C22">
            <v>89.93</v>
          </cell>
          <cell r="D22">
            <v>91.949000000000012</v>
          </cell>
          <cell r="E22">
            <v>91.156000000000006</v>
          </cell>
          <cell r="F22">
            <v>94.009999999999991</v>
          </cell>
          <cell r="G22">
            <v>92.057000000000002</v>
          </cell>
          <cell r="H22">
            <v>86.60499999999999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B23">
            <v>14.493</v>
          </cell>
          <cell r="C23">
            <v>19.846999999999998</v>
          </cell>
          <cell r="D23">
            <v>35.160000000000004</v>
          </cell>
          <cell r="E23">
            <v>43.875</v>
          </cell>
          <cell r="F23">
            <v>33.021999999999998</v>
          </cell>
          <cell r="G23">
            <v>21.09</v>
          </cell>
          <cell r="H23">
            <v>17.099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>
            <v>12.750999999999999</v>
          </cell>
          <cell r="C24">
            <v>12.750999999999999</v>
          </cell>
          <cell r="D24">
            <v>12.750999999999999</v>
          </cell>
          <cell r="E24">
            <v>12.750999999999999</v>
          </cell>
          <cell r="F24">
            <v>12.750999999999999</v>
          </cell>
          <cell r="G24">
            <v>12.750999999999999</v>
          </cell>
          <cell r="H24">
            <v>12.750999999999999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B25">
            <v>3.4670000000000001</v>
          </cell>
          <cell r="C25">
            <v>3.0720000000000001</v>
          </cell>
          <cell r="D25">
            <v>3.18</v>
          </cell>
          <cell r="E25">
            <v>3.7510000000000003</v>
          </cell>
          <cell r="F25">
            <v>4.5599999999999996</v>
          </cell>
          <cell r="G25">
            <v>4.24</v>
          </cell>
          <cell r="H25">
            <v>2.266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32">
          <cell r="B32">
            <v>206.83966666666669</v>
          </cell>
          <cell r="C32">
            <v>185.70222988505748</v>
          </cell>
          <cell r="D32">
            <v>198.2664827586207</v>
          </cell>
          <cell r="E32">
            <v>186.67032183908046</v>
          </cell>
          <cell r="F32">
            <v>197.35655172413797</v>
          </cell>
          <cell r="G32">
            <v>192.24345977011495</v>
          </cell>
          <cell r="H32">
            <v>171.3506896551724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>
            <v>179.90210344827588</v>
          </cell>
          <cell r="C33">
            <v>160.7249540229885</v>
          </cell>
          <cell r="D33">
            <v>165.91383908045978</v>
          </cell>
          <cell r="E33">
            <v>165.60354022988508</v>
          </cell>
          <cell r="F33">
            <v>172.38649425287355</v>
          </cell>
          <cell r="G33">
            <v>170.32143678160918</v>
          </cell>
          <cell r="H33">
            <v>164.24240229885058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B34">
            <v>37.517241379310349</v>
          </cell>
          <cell r="C34">
            <v>42.322551724137938</v>
          </cell>
          <cell r="D34">
            <v>60.35193103448276</v>
          </cell>
          <cell r="E34">
            <v>68.553528735632185</v>
          </cell>
          <cell r="F34">
            <v>59.793287356321834</v>
          </cell>
          <cell r="G34">
            <v>49.697988505747134</v>
          </cell>
          <cell r="H34">
            <v>49.894839080459768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B35">
            <v>16.410528735632184</v>
          </cell>
          <cell r="C35">
            <v>16.499793103448276</v>
          </cell>
          <cell r="D35">
            <v>16.678310344827583</v>
          </cell>
          <cell r="E35">
            <v>16.780310344827587</v>
          </cell>
          <cell r="F35">
            <v>16.946080459770116</v>
          </cell>
          <cell r="G35">
            <v>17.022586206896552</v>
          </cell>
          <cell r="H35">
            <v>17.366862068965517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>
            <v>4.2496091954022983</v>
          </cell>
          <cell r="C36">
            <v>3.7831149425287358</v>
          </cell>
          <cell r="D36">
            <v>3.9582528735632185</v>
          </cell>
          <cell r="E36">
            <v>4.7082988505747121</v>
          </cell>
          <cell r="F36">
            <v>5.7808505747126437</v>
          </cell>
          <cell r="G36">
            <v>5.4023218390804599</v>
          </cell>
          <cell r="H36">
            <v>2.9297701149425288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DIGOS"/>
      <sheetName val="BDD"/>
      <sheetName val="INGRESOS"/>
    </sheetNames>
    <sheetDataSet>
      <sheetData sheetId="0">
        <row r="10">
          <cell r="C10">
            <v>22024</v>
          </cell>
          <cell r="D10">
            <v>22080</v>
          </cell>
          <cell r="E10">
            <v>22211</v>
          </cell>
          <cell r="F10">
            <v>22129</v>
          </cell>
          <cell r="G10">
            <v>22300</v>
          </cell>
          <cell r="H10">
            <v>22534</v>
          </cell>
          <cell r="I10">
            <v>22578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C11">
            <v>2619</v>
          </cell>
          <cell r="D11">
            <v>2615</v>
          </cell>
          <cell r="E11">
            <v>2636</v>
          </cell>
          <cell r="F11">
            <v>2643</v>
          </cell>
          <cell r="G11">
            <v>2649</v>
          </cell>
          <cell r="H11">
            <v>2675</v>
          </cell>
          <cell r="I11">
            <v>2681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C12">
            <v>69</v>
          </cell>
          <cell r="D12">
            <v>69</v>
          </cell>
          <cell r="E12">
            <v>68</v>
          </cell>
          <cell r="F12">
            <v>67</v>
          </cell>
          <cell r="G12">
            <v>67</v>
          </cell>
          <cell r="H12">
            <v>67</v>
          </cell>
          <cell r="I12">
            <v>70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4">
          <cell r="C14">
            <v>13</v>
          </cell>
          <cell r="D14">
            <v>13</v>
          </cell>
          <cell r="E14">
            <v>13</v>
          </cell>
          <cell r="F14">
            <v>13</v>
          </cell>
          <cell r="G14">
            <v>13</v>
          </cell>
          <cell r="H14">
            <v>13</v>
          </cell>
          <cell r="I14">
            <v>13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C15">
            <v>12</v>
          </cell>
          <cell r="D15">
            <v>12</v>
          </cell>
          <cell r="E15">
            <v>12</v>
          </cell>
          <cell r="F15">
            <v>12</v>
          </cell>
          <cell r="G15">
            <v>13</v>
          </cell>
          <cell r="H15">
            <v>13</v>
          </cell>
          <cell r="I15">
            <v>13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22">
          <cell r="C22">
            <v>2525.4410000000003</v>
          </cell>
          <cell r="D22">
            <v>2366.5080000000003</v>
          </cell>
          <cell r="E22">
            <v>2446.92</v>
          </cell>
          <cell r="F22">
            <v>2954.652</v>
          </cell>
          <cell r="G22">
            <v>2433.8779999999997</v>
          </cell>
          <cell r="H22">
            <v>2412.6769999999997</v>
          </cell>
          <cell r="I22">
            <v>2284.1840000000002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>
            <v>1314.2989999999998</v>
          </cell>
          <cell r="D23">
            <v>1262.5919999999999</v>
          </cell>
          <cell r="E23">
            <v>1297.0740000000001</v>
          </cell>
          <cell r="F23">
            <v>1599.2650000000001</v>
          </cell>
          <cell r="G23">
            <v>1299.2650000000001</v>
          </cell>
          <cell r="H23">
            <v>1302.981</v>
          </cell>
          <cell r="I23">
            <v>1157.9770000000001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C24">
            <v>321.33100000000002</v>
          </cell>
          <cell r="D24">
            <v>498.73899999999998</v>
          </cell>
          <cell r="E24">
            <v>477.50799999999998</v>
          </cell>
          <cell r="F24">
            <v>632.36500000000001</v>
          </cell>
          <cell r="G24">
            <v>465.32600000000002</v>
          </cell>
          <cell r="H24">
            <v>427.54199999999997</v>
          </cell>
          <cell r="I24">
            <v>352.33800000000002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6">
          <cell r="C26">
            <v>332.41899999999998</v>
          </cell>
          <cell r="D26">
            <v>331.05699999999996</v>
          </cell>
          <cell r="E26">
            <v>317.536</v>
          </cell>
          <cell r="F26">
            <v>338.52900000000005</v>
          </cell>
          <cell r="G26">
            <v>364.76800000000003</v>
          </cell>
          <cell r="H26">
            <v>354.464</v>
          </cell>
          <cell r="I26">
            <v>342.995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82.908999999999992</v>
          </cell>
          <cell r="D27">
            <v>75.775999999999996</v>
          </cell>
          <cell r="E27">
            <v>75.283999999999992</v>
          </cell>
          <cell r="F27">
            <v>78.83</v>
          </cell>
          <cell r="G27">
            <v>64.387</v>
          </cell>
          <cell r="H27">
            <v>65.006999999999991</v>
          </cell>
          <cell r="I27">
            <v>67.890999999999991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34">
          <cell r="C34">
            <v>2610.8174200002036</v>
          </cell>
          <cell r="D34">
            <v>2450.2922199999725</v>
          </cell>
          <cell r="E34">
            <v>2554.7523999998689</v>
          </cell>
          <cell r="F34">
            <v>3127.7935900001999</v>
          </cell>
          <cell r="G34">
            <v>2576.4713999998303</v>
          </cell>
          <cell r="H34">
            <v>2561.5048600000482</v>
          </cell>
          <cell r="I34">
            <v>2459.4648500001313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C35">
            <v>2084.4799300000054</v>
          </cell>
          <cell r="D35">
            <v>2013.0257699999779</v>
          </cell>
          <cell r="E35">
            <v>2086.4274100000057</v>
          </cell>
          <cell r="F35">
            <v>2590.1976400000203</v>
          </cell>
          <cell r="G35">
            <v>2120.0354600000019</v>
          </cell>
          <cell r="H35">
            <v>2135.2140199999826</v>
          </cell>
          <cell r="I35">
            <v>1930.1490400000098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494.10025000000013</v>
          </cell>
          <cell r="D36">
            <v>768.92779999999993</v>
          </cell>
          <cell r="E36">
            <v>743.01188999999977</v>
          </cell>
          <cell r="F36">
            <v>989.2459600000002</v>
          </cell>
          <cell r="G36">
            <v>734.45003999999983</v>
          </cell>
          <cell r="H36">
            <v>678.11322000000007</v>
          </cell>
          <cell r="I36">
            <v>570.02273000000002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8">
          <cell r="C38">
            <v>586.53522000000009</v>
          </cell>
          <cell r="D38">
            <v>586.76825999999983</v>
          </cell>
          <cell r="E38">
            <v>567.83165999999994</v>
          </cell>
          <cell r="F38">
            <v>609.30061000000001</v>
          </cell>
          <cell r="G38">
            <v>662.34800000000007</v>
          </cell>
          <cell r="H38">
            <v>646.15156000000002</v>
          </cell>
          <cell r="I38">
            <v>636.69792000000007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C39">
            <v>112.62838000000002</v>
          </cell>
          <cell r="D39">
            <v>103.61121000000001</v>
          </cell>
          <cell r="E39">
            <v>103.71386</v>
          </cell>
          <cell r="F39">
            <v>109.52524999999997</v>
          </cell>
          <cell r="G39">
            <v>90.11112</v>
          </cell>
          <cell r="H39">
            <v>91.180349999999976</v>
          </cell>
          <cell r="I39">
            <v>96.872180000000014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DIGOS"/>
      <sheetName val="BDD"/>
    </sheetNames>
    <sheetDataSet>
      <sheetData sheetId="0">
        <row r="10">
          <cell r="B10">
            <v>589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>
            <v>37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>
            <v>1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B13">
            <v>2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>
            <v>3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21">
          <cell r="B21">
            <v>78.114000000000004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B22">
            <v>23.393999999999998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B23">
            <v>2.5000000000000001E-2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>
            <v>15.182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B25">
            <v>3.9009999999999998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32">
          <cell r="B32">
            <v>61.621896551724141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>
            <v>30.64090804597701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B34">
            <v>3.8896551724137932E-2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B35">
            <v>20.055494252873565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>
            <v>3.9100000000000006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</sheetData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DIGOS"/>
      <sheetName val="BDD"/>
    </sheetNames>
    <sheetDataSet>
      <sheetData sheetId="0">
        <row r="10">
          <cell r="B10">
            <v>24</v>
          </cell>
        </row>
        <row r="21">
          <cell r="M21">
            <v>0</v>
          </cell>
        </row>
        <row r="22">
          <cell r="M22">
            <v>0</v>
          </cell>
        </row>
        <row r="23">
          <cell r="M23">
            <v>0</v>
          </cell>
        </row>
        <row r="24">
          <cell r="M24">
            <v>0</v>
          </cell>
        </row>
        <row r="25">
          <cell r="M25">
            <v>0</v>
          </cell>
        </row>
        <row r="32">
          <cell r="M32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0</v>
          </cell>
        </row>
        <row r="36">
          <cell r="M36">
            <v>0</v>
          </cell>
        </row>
      </sheetData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"/>
      <sheetName val="COMPRAS"/>
      <sheetName val="BDD COMPRAS"/>
      <sheetName val="CONSOLIDADO (2)"/>
      <sheetName val="SETAR B M"/>
    </sheetNames>
    <sheetDataSet>
      <sheetData sheetId="0"/>
      <sheetData sheetId="1"/>
      <sheetData sheetId="2"/>
      <sheetData sheetId="3"/>
      <sheetData sheetId="4"/>
      <sheetData sheetId="5">
        <row r="11">
          <cell r="B11">
            <v>10340</v>
          </cell>
          <cell r="C11">
            <v>10356</v>
          </cell>
          <cell r="D11">
            <v>10376</v>
          </cell>
          <cell r="E11">
            <v>10336</v>
          </cell>
          <cell r="F11">
            <v>10372</v>
          </cell>
          <cell r="G11">
            <v>10422</v>
          </cell>
          <cell r="H11">
            <v>10436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>
            <v>3024</v>
          </cell>
          <cell r="C12">
            <v>3034</v>
          </cell>
          <cell r="D12">
            <v>3037</v>
          </cell>
          <cell r="E12">
            <v>3043</v>
          </cell>
          <cell r="F12">
            <v>3071</v>
          </cell>
          <cell r="G12">
            <v>3083</v>
          </cell>
          <cell r="H12">
            <v>3077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B13">
            <v>152</v>
          </cell>
          <cell r="C13">
            <v>150</v>
          </cell>
          <cell r="D13">
            <v>152</v>
          </cell>
          <cell r="E13">
            <v>154</v>
          </cell>
          <cell r="F13">
            <v>154</v>
          </cell>
          <cell r="G13">
            <v>155</v>
          </cell>
          <cell r="H13">
            <v>154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>
            <v>2</v>
          </cell>
          <cell r="C14">
            <v>2</v>
          </cell>
          <cell r="D14">
            <v>2</v>
          </cell>
          <cell r="E14">
            <v>2</v>
          </cell>
          <cell r="F14">
            <v>2</v>
          </cell>
          <cell r="G14">
            <v>2</v>
          </cell>
          <cell r="H14">
            <v>2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>
            <v>44</v>
          </cell>
          <cell r="C15">
            <v>44</v>
          </cell>
          <cell r="D15">
            <v>44</v>
          </cell>
          <cell r="E15">
            <v>44</v>
          </cell>
          <cell r="F15">
            <v>44</v>
          </cell>
          <cell r="G15">
            <v>43</v>
          </cell>
          <cell r="H15">
            <v>43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22">
          <cell r="B22">
            <v>1536.7850000000001</v>
          </cell>
          <cell r="C22">
            <v>1531.5650000000001</v>
          </cell>
          <cell r="D22">
            <v>1480.0169999999998</v>
          </cell>
          <cell r="E22">
            <v>1286.846</v>
          </cell>
          <cell r="F22">
            <v>1051.8329999999999</v>
          </cell>
          <cell r="G22">
            <v>951.16200000000003</v>
          </cell>
          <cell r="H22">
            <v>945.66399999999999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B23">
            <v>515.904</v>
          </cell>
          <cell r="C23">
            <v>552.94399999999996</v>
          </cell>
          <cell r="D23">
            <v>555.78199999999993</v>
          </cell>
          <cell r="E23">
            <v>511.27800000000002</v>
          </cell>
          <cell r="F23">
            <v>431.96799999999996</v>
          </cell>
          <cell r="G23">
            <v>384.55</v>
          </cell>
          <cell r="H23">
            <v>386.74700000000007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>
            <v>131.72399999999999</v>
          </cell>
          <cell r="C24">
            <v>107.79899999999999</v>
          </cell>
          <cell r="D24">
            <v>106.68800000000002</v>
          </cell>
          <cell r="E24">
            <v>118.107</v>
          </cell>
          <cell r="F24">
            <v>119.476</v>
          </cell>
          <cell r="G24">
            <v>109.93599999999999</v>
          </cell>
          <cell r="H24">
            <v>117.24900000000001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B25">
            <v>120.235</v>
          </cell>
          <cell r="C25">
            <v>115.52</v>
          </cell>
          <cell r="D25">
            <v>123.11799999999999</v>
          </cell>
          <cell r="E25">
            <v>124.003</v>
          </cell>
          <cell r="F25">
            <v>119.917</v>
          </cell>
          <cell r="G25">
            <v>115.83</v>
          </cell>
          <cell r="H25">
            <v>145.941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B26">
            <v>26.917000000000002</v>
          </cell>
          <cell r="C26">
            <v>35.759</v>
          </cell>
          <cell r="D26">
            <v>29.777999999999999</v>
          </cell>
          <cell r="E26">
            <v>41.798000000000002</v>
          </cell>
          <cell r="F26">
            <v>19.599</v>
          </cell>
          <cell r="G26">
            <v>32.875</v>
          </cell>
          <cell r="H26">
            <v>12.992999999999999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33">
          <cell r="B33">
            <v>1260.2839655172413</v>
          </cell>
          <cell r="C33">
            <v>1263.8314137931034</v>
          </cell>
          <cell r="D33">
            <v>1216.8697931034483</v>
          </cell>
          <cell r="E33">
            <v>1034.9394137931035</v>
          </cell>
          <cell r="F33">
            <v>834.45096551724146</v>
          </cell>
          <cell r="G33">
            <v>749.96352873563228</v>
          </cell>
          <cell r="H33">
            <v>747.2476436781609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B34">
            <v>753.21847126436785</v>
          </cell>
          <cell r="C34">
            <v>813.39522988505746</v>
          </cell>
          <cell r="D34">
            <v>818.88878160919546</v>
          </cell>
          <cell r="E34">
            <v>748.61079310344826</v>
          </cell>
          <cell r="F34">
            <v>639.09666666666658</v>
          </cell>
          <cell r="G34">
            <v>568.77714942528746</v>
          </cell>
          <cell r="H34">
            <v>572.24964367816096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B35">
            <v>102.24057471264369</v>
          </cell>
          <cell r="C35">
            <v>88.043839080459776</v>
          </cell>
          <cell r="D35">
            <v>87.273873563218373</v>
          </cell>
          <cell r="E35">
            <v>91.846459770114933</v>
          </cell>
          <cell r="F35">
            <v>92.668379310344818</v>
          </cell>
          <cell r="G35">
            <v>86.547103448275863</v>
          </cell>
          <cell r="H35">
            <v>91.409770114942532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>
            <v>138.49412643678161</v>
          </cell>
          <cell r="C36">
            <v>133.39771264367818</v>
          </cell>
          <cell r="D36">
            <v>142.64706896551724</v>
          </cell>
          <cell r="E36">
            <v>143.31325287356321</v>
          </cell>
          <cell r="F36">
            <v>140.79082758620689</v>
          </cell>
          <cell r="G36">
            <v>136.1195172413793</v>
          </cell>
          <cell r="H36">
            <v>172.06583908045977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B37">
            <v>22.818367816091957</v>
          </cell>
          <cell r="C37">
            <v>29.457804597701148</v>
          </cell>
          <cell r="D37">
            <v>25.187517241379311</v>
          </cell>
          <cell r="E37">
            <v>33.616643678160926</v>
          </cell>
          <cell r="F37">
            <v>17.004540229885059</v>
          </cell>
          <cell r="G37">
            <v>25.263459770114942</v>
          </cell>
          <cell r="H37">
            <v>10.607540229885057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</sheetData>
      <sheetData sheetId="6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"/>
      <sheetName val="codigos"/>
      <sheetName val="BDD"/>
      <sheetName val="CONSOLIDADO  (2)"/>
    </sheetNames>
    <sheetDataSet>
      <sheetData sheetId="0"/>
      <sheetData sheetId="1"/>
      <sheetData sheetId="2"/>
      <sheetData sheetId="3">
        <row r="10">
          <cell r="B10">
            <v>9344</v>
          </cell>
          <cell r="C10">
            <v>9336</v>
          </cell>
          <cell r="D10">
            <v>9290</v>
          </cell>
          <cell r="E10">
            <v>9255</v>
          </cell>
          <cell r="F10">
            <v>9310</v>
          </cell>
          <cell r="G10">
            <v>9371</v>
          </cell>
          <cell r="H10">
            <v>9471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>
            <v>1377</v>
          </cell>
          <cell r="C11">
            <v>1370</v>
          </cell>
          <cell r="D11">
            <v>1353</v>
          </cell>
          <cell r="E11">
            <v>1362</v>
          </cell>
          <cell r="F11">
            <v>1385</v>
          </cell>
          <cell r="G11">
            <v>1410</v>
          </cell>
          <cell r="H11">
            <v>1419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>
            <v>104</v>
          </cell>
          <cell r="C12">
            <v>103</v>
          </cell>
          <cell r="D12">
            <v>100</v>
          </cell>
          <cell r="E12">
            <v>98</v>
          </cell>
          <cell r="F12">
            <v>102</v>
          </cell>
          <cell r="G12">
            <v>98</v>
          </cell>
          <cell r="H12">
            <v>99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B13">
            <v>141</v>
          </cell>
          <cell r="C13">
            <v>141</v>
          </cell>
          <cell r="D13">
            <v>136</v>
          </cell>
          <cell r="E13">
            <v>138</v>
          </cell>
          <cell r="F13">
            <v>141</v>
          </cell>
          <cell r="G13">
            <v>110</v>
          </cell>
          <cell r="H13">
            <v>110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>
            <v>10</v>
          </cell>
          <cell r="C14">
            <v>10</v>
          </cell>
          <cell r="D14">
            <v>10</v>
          </cell>
          <cell r="E14">
            <v>10</v>
          </cell>
          <cell r="F14">
            <v>10</v>
          </cell>
          <cell r="G14">
            <v>10</v>
          </cell>
          <cell r="H14">
            <v>10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21">
          <cell r="B21">
            <v>1589.3509999999999</v>
          </cell>
          <cell r="C21">
            <v>1560.7340000000002</v>
          </cell>
          <cell r="D21">
            <v>1440.1509999999998</v>
          </cell>
          <cell r="E21">
            <v>1377.4590000000003</v>
          </cell>
          <cell r="F21">
            <v>1658.509</v>
          </cell>
          <cell r="G21">
            <v>1542.2199999999998</v>
          </cell>
          <cell r="H21">
            <v>1234.7980000000002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B22">
            <v>663.13400000000001</v>
          </cell>
          <cell r="C22">
            <v>669.65900000000011</v>
          </cell>
          <cell r="D22">
            <v>653.51499999999999</v>
          </cell>
          <cell r="E22">
            <v>649.40899999999999</v>
          </cell>
          <cell r="F22">
            <v>741.322</v>
          </cell>
          <cell r="G22">
            <v>708.44300000000021</v>
          </cell>
          <cell r="H22">
            <v>571.07100000000003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B23">
            <v>261.60400000000004</v>
          </cell>
          <cell r="C23">
            <v>236.77</v>
          </cell>
          <cell r="D23">
            <v>204.53300000000002</v>
          </cell>
          <cell r="E23">
            <v>180.99200000000002</v>
          </cell>
          <cell r="F23">
            <v>212.37099999999998</v>
          </cell>
          <cell r="G23">
            <v>218.649</v>
          </cell>
          <cell r="H23">
            <v>230.71799999999999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>
            <v>124.65899999999999</v>
          </cell>
          <cell r="C24">
            <v>127.91</v>
          </cell>
          <cell r="D24">
            <v>118.836</v>
          </cell>
          <cell r="E24">
            <v>117.376</v>
          </cell>
          <cell r="F24">
            <v>125.22499999999999</v>
          </cell>
          <cell r="G24">
            <v>106.66099999999999</v>
          </cell>
          <cell r="H24">
            <v>103.83999999999999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B25">
            <v>4.6359999999999992</v>
          </cell>
          <cell r="C25">
            <v>5.7210000000000001</v>
          </cell>
          <cell r="D25">
            <v>5.359</v>
          </cell>
          <cell r="E25">
            <v>5.1080000000000005</v>
          </cell>
          <cell r="F25">
            <v>4.8929999999999998</v>
          </cell>
          <cell r="G25">
            <v>5.2450000000000001</v>
          </cell>
          <cell r="H25">
            <v>4.681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32">
          <cell r="B32">
            <v>1127.32206</v>
          </cell>
          <cell r="C32">
            <v>1111.9607500000002</v>
          </cell>
          <cell r="D32">
            <v>1028.2329099999999</v>
          </cell>
          <cell r="E32">
            <v>986.21963999999991</v>
          </cell>
          <cell r="F32">
            <v>1239.3751299999999</v>
          </cell>
          <cell r="G32">
            <v>1143.7283399999997</v>
          </cell>
          <cell r="H32">
            <v>906.96141999999998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>
            <v>749.63106000000005</v>
          </cell>
          <cell r="C33">
            <v>763.06924000000004</v>
          </cell>
          <cell r="D33">
            <v>754.13043000000005</v>
          </cell>
          <cell r="E33">
            <v>756.98195999999996</v>
          </cell>
          <cell r="F33">
            <v>883.33683000000008</v>
          </cell>
          <cell r="G33">
            <v>848.10844999999983</v>
          </cell>
          <cell r="H33">
            <v>697.03148000000022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B34">
            <v>195.21111999999999</v>
          </cell>
          <cell r="C34">
            <v>180.02726999999999</v>
          </cell>
          <cell r="D34">
            <v>160.16291000000001</v>
          </cell>
          <cell r="E34">
            <v>145.57414</v>
          </cell>
          <cell r="F34">
            <v>170.96353999999997</v>
          </cell>
          <cell r="G34">
            <v>176.64314000000002</v>
          </cell>
          <cell r="H34">
            <v>190.02191999999999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B35">
            <v>143.26689999999999</v>
          </cell>
          <cell r="C35">
            <v>148.00534999999999</v>
          </cell>
          <cell r="D35">
            <v>139.46979000000002</v>
          </cell>
          <cell r="E35">
            <v>138.98163000000002</v>
          </cell>
          <cell r="F35">
            <v>151.21687000000003</v>
          </cell>
          <cell r="G35">
            <v>129.63487000000001</v>
          </cell>
          <cell r="H35">
            <v>129.45844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>
            <v>3.9844199999999996</v>
          </cell>
          <cell r="C36">
            <v>4.9885999999999999</v>
          </cell>
          <cell r="D36">
            <v>4.7377800000000008</v>
          </cell>
          <cell r="E36">
            <v>4.5525399999999996</v>
          </cell>
          <cell r="F36">
            <v>4.4329000000000001</v>
          </cell>
          <cell r="G36">
            <v>4.7911899999999994</v>
          </cell>
          <cell r="H36">
            <v>4.3896899999999999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</sheetData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DIGO"/>
      <sheetName val="BDD"/>
      <sheetName val="RISE ENDE GUA"/>
    </sheetNames>
    <sheetDataSet>
      <sheetData sheetId="0">
        <row r="12">
          <cell r="B12">
            <v>3476</v>
          </cell>
          <cell r="C12">
            <v>3479</v>
          </cell>
          <cell r="D12">
            <v>3480</v>
          </cell>
          <cell r="E12">
            <v>3493</v>
          </cell>
          <cell r="F12">
            <v>3502</v>
          </cell>
          <cell r="G12">
            <v>3519</v>
          </cell>
          <cell r="H12">
            <v>3530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B13">
            <v>847</v>
          </cell>
          <cell r="C13">
            <v>855</v>
          </cell>
          <cell r="D13">
            <v>856</v>
          </cell>
          <cell r="E13">
            <v>857</v>
          </cell>
          <cell r="F13">
            <v>860</v>
          </cell>
          <cell r="G13">
            <v>865</v>
          </cell>
          <cell r="H13">
            <v>869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>
            <v>2</v>
          </cell>
          <cell r="C14">
            <v>2</v>
          </cell>
          <cell r="D14">
            <v>2</v>
          </cell>
          <cell r="E14">
            <v>2</v>
          </cell>
          <cell r="F14">
            <v>2</v>
          </cell>
          <cell r="G14">
            <v>2</v>
          </cell>
          <cell r="H14">
            <v>2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>
            <v>15</v>
          </cell>
          <cell r="C15">
            <v>15</v>
          </cell>
          <cell r="D15">
            <v>15</v>
          </cell>
          <cell r="E15">
            <v>15</v>
          </cell>
          <cell r="F15">
            <v>15</v>
          </cell>
          <cell r="G15">
            <v>15</v>
          </cell>
          <cell r="H15">
            <v>15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>
            <v>18</v>
          </cell>
          <cell r="C16">
            <v>18</v>
          </cell>
          <cell r="D16">
            <v>18</v>
          </cell>
          <cell r="E16">
            <v>18</v>
          </cell>
          <cell r="F16">
            <v>18</v>
          </cell>
          <cell r="G16">
            <v>18</v>
          </cell>
          <cell r="H16">
            <v>18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23">
          <cell r="B23">
            <v>486.95600000000002</v>
          </cell>
          <cell r="C23">
            <v>501.71199999999999</v>
          </cell>
          <cell r="D23">
            <v>451.31900000000002</v>
          </cell>
          <cell r="E23">
            <v>402.04700000000003</v>
          </cell>
          <cell r="F23">
            <v>436.87900000000002</v>
          </cell>
          <cell r="G23">
            <v>362.59199999999998</v>
          </cell>
          <cell r="H23">
            <v>335.40800000000002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>
            <v>299.505</v>
          </cell>
          <cell r="C24">
            <v>306.80399999999997</v>
          </cell>
          <cell r="D24">
            <v>290.17599999999999</v>
          </cell>
          <cell r="E24">
            <v>262.97399999999999</v>
          </cell>
          <cell r="F24">
            <v>292.95400000000001</v>
          </cell>
          <cell r="G24">
            <v>209.559</v>
          </cell>
          <cell r="H24">
            <v>226.50399999999999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B25">
            <v>0.55600000000000005</v>
          </cell>
          <cell r="C25">
            <v>3.2000000000000001E-2</v>
          </cell>
          <cell r="D25">
            <v>3.5000000000000003E-2</v>
          </cell>
          <cell r="E25">
            <v>4.1000000000000002E-2</v>
          </cell>
          <cell r="F25">
            <v>3.5000000000000003E-2</v>
          </cell>
          <cell r="G25">
            <v>7.6999999999999999E-2</v>
          </cell>
          <cell r="H25">
            <v>6.2E-2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B26">
            <v>28.018999999999998</v>
          </cell>
          <cell r="C26">
            <v>25.878</v>
          </cell>
          <cell r="D26">
            <v>30.199000000000002</v>
          </cell>
          <cell r="E26">
            <v>32.545999999999999</v>
          </cell>
          <cell r="F26">
            <v>30.56</v>
          </cell>
          <cell r="G26">
            <v>38.26</v>
          </cell>
          <cell r="H26">
            <v>38.901000000000003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B27">
            <v>38.613</v>
          </cell>
          <cell r="C27">
            <v>40.567999999999998</v>
          </cell>
          <cell r="D27">
            <v>41.105000000000004</v>
          </cell>
          <cell r="E27">
            <v>30.570999999999998</v>
          </cell>
          <cell r="F27">
            <v>38.643000000000001</v>
          </cell>
          <cell r="G27">
            <v>32.094000000000001</v>
          </cell>
          <cell r="H27">
            <v>37.478999999999999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5">
          <cell r="B35">
            <v>484.35983908045978</v>
          </cell>
          <cell r="C35">
            <v>503.55120689655161</v>
          </cell>
          <cell r="D35">
            <v>456.36312643678161</v>
          </cell>
          <cell r="E35">
            <v>407.713689655172</v>
          </cell>
          <cell r="F35">
            <v>464.50579310344978</v>
          </cell>
          <cell r="G35">
            <v>388.01656321839044</v>
          </cell>
          <cell r="H35">
            <v>368.18568965517369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>
            <v>306.63918390804599</v>
          </cell>
          <cell r="C36">
            <v>316.47202298850573</v>
          </cell>
          <cell r="D36">
            <v>303.50087356321797</v>
          </cell>
          <cell r="E36">
            <v>278.091011494253</v>
          </cell>
          <cell r="F36">
            <v>312.48433333333355</v>
          </cell>
          <cell r="G36">
            <v>224.73432183908042</v>
          </cell>
          <cell r="H36">
            <v>249.41496551724128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B37">
            <v>0.7605057471264367</v>
          </cell>
          <cell r="C37">
            <v>4.4103448275862066E-2</v>
          </cell>
          <cell r="D37">
            <v>4.888505747126437E-2</v>
          </cell>
          <cell r="E37">
            <v>5.7781609195402303E-2</v>
          </cell>
          <cell r="F37">
            <v>4.9931034482758617E-2</v>
          </cell>
          <cell r="G37">
            <v>0.11045977011494253</v>
          </cell>
          <cell r="H37">
            <v>9.1287356321839083E-2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B38">
            <v>34.492356321839075</v>
          </cell>
          <cell r="C38">
            <v>32.094666666666662</v>
          </cell>
          <cell r="D38">
            <v>37.974379310344823</v>
          </cell>
          <cell r="E38">
            <v>41.262344827586212</v>
          </cell>
          <cell r="F38">
            <v>39.201091954022985</v>
          </cell>
          <cell r="G38">
            <v>49.38619540229886</v>
          </cell>
          <cell r="H38">
            <v>51.510298850574713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B39">
            <v>39.448770114942526</v>
          </cell>
          <cell r="C39">
            <v>41.748011494252879</v>
          </cell>
          <cell r="D39">
            <v>42.899149425287355</v>
          </cell>
          <cell r="E39">
            <v>32.174068965517243</v>
          </cell>
          <cell r="F39">
            <v>41.17068965517241</v>
          </cell>
          <cell r="G39">
            <v>34.385735632183902</v>
          </cell>
          <cell r="H39">
            <v>41.221505747126443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BDD"/>
      <sheetName val="CODIGOS"/>
    </sheetNames>
    <sheetDataSet>
      <sheetData sheetId="0"/>
      <sheetData sheetId="1">
        <row r="122">
          <cell r="AX122">
            <v>123</v>
          </cell>
        </row>
      </sheetData>
      <sheetData sheetId="2">
        <row r="2">
          <cell r="A2" t="str">
            <v>DOMICILIARIO</v>
          </cell>
          <cell r="B2" t="str">
            <v>aResidencial</v>
          </cell>
        </row>
        <row r="3">
          <cell r="A3" t="str">
            <v>GENERAL1</v>
          </cell>
          <cell r="B3" t="str">
            <v>bGeneral</v>
          </cell>
        </row>
        <row r="4">
          <cell r="A4" t="str">
            <v>GENERAL2</v>
          </cell>
          <cell r="B4" t="str">
            <v>bGeneral</v>
          </cell>
        </row>
        <row r="5">
          <cell r="A5" t="str">
            <v>AGUA POTABLE</v>
          </cell>
          <cell r="B5" t="str">
            <v>eOtros</v>
          </cell>
        </row>
        <row r="6">
          <cell r="A6" t="str">
            <v>ALUMBRADO PUBLICO</v>
          </cell>
          <cell r="B6" t="str">
            <v>dAlumbrado Publico</v>
          </cell>
        </row>
        <row r="7">
          <cell r="A7" t="str">
            <v>INDUSTRIAL1</v>
          </cell>
          <cell r="B7" t="str">
            <v>cIndustrial</v>
          </cell>
        </row>
        <row r="8">
          <cell r="A8" t="str">
            <v>INDUSTRIAL2</v>
          </cell>
          <cell r="B8" t="str">
            <v>cIndustrial</v>
          </cell>
        </row>
        <row r="9">
          <cell r="A9" t="str">
            <v>SEGURIDAD CIUDADANA</v>
          </cell>
          <cell r="B9" t="str">
            <v>fSeguridad Ciudadana</v>
          </cell>
        </row>
        <row r="10">
          <cell r="A10" t="str">
            <v>DOM DOMICILIARIA</v>
          </cell>
          <cell r="B10" t="str">
            <v>aResidencial</v>
          </cell>
        </row>
        <row r="11">
          <cell r="A11" t="str">
            <v>G01 GENERAL 1</v>
          </cell>
          <cell r="B11" t="str">
            <v>bGeneral</v>
          </cell>
        </row>
        <row r="12">
          <cell r="A12" t="str">
            <v>I01 INDUSTRIAL 1</v>
          </cell>
          <cell r="B12" t="str">
            <v>cIndustrial</v>
          </cell>
        </row>
        <row r="13">
          <cell r="A13" t="str">
            <v>SCI SEGURIDAD CIUDADANA</v>
          </cell>
          <cell r="B13" t="str">
            <v>eOtros</v>
          </cell>
        </row>
        <row r="14">
          <cell r="A14" t="str">
            <v>APA AGUA POT Y ALC</v>
          </cell>
          <cell r="B14" t="str">
            <v>eOtros</v>
          </cell>
        </row>
        <row r="15">
          <cell r="A15" t="str">
            <v>P01 ALUMBRADO PUBLICO</v>
          </cell>
          <cell r="B15" t="str">
            <v>dAlumbrado Publico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Hoja1"/>
      <sheetName val="ISE 210b"/>
      <sheetName val="Hoja2"/>
    </sheetNames>
    <sheetDataSet>
      <sheetData sheetId="0"/>
      <sheetData sheetId="1"/>
      <sheetData sheetId="2">
        <row r="34">
          <cell r="X34">
            <v>2122</v>
          </cell>
        </row>
      </sheetData>
      <sheetData sheetId="3">
        <row r="6">
          <cell r="A6" t="str">
            <v>RESIDENCIAL</v>
          </cell>
          <cell r="B6" t="str">
            <v>aRESIDENCIAL</v>
          </cell>
        </row>
        <row r="7">
          <cell r="A7" t="str">
            <v>DOMICILIARIA</v>
          </cell>
          <cell r="B7" t="str">
            <v>aRESIDENCIAL</v>
          </cell>
        </row>
        <row r="8">
          <cell r="A8" t="str">
            <v>GENERAL</v>
          </cell>
          <cell r="B8" t="str">
            <v>bGENERAL</v>
          </cell>
        </row>
        <row r="9">
          <cell r="A9" t="str">
            <v>G</v>
          </cell>
          <cell r="B9" t="str">
            <v>bGENERAL</v>
          </cell>
        </row>
        <row r="10">
          <cell r="A10" t="str">
            <v>COMERCIAL</v>
          </cell>
          <cell r="B10" t="str">
            <v>bGENERAL</v>
          </cell>
        </row>
        <row r="11">
          <cell r="A11" t="str">
            <v>G,D,C</v>
          </cell>
          <cell r="B11" t="str">
            <v>SIN DEFINIR</v>
          </cell>
        </row>
        <row r="12">
          <cell r="A12" t="str">
            <v>C,D,G</v>
          </cell>
          <cell r="B12" t="str">
            <v>SIN DEFINIR</v>
          </cell>
        </row>
        <row r="13">
          <cell r="A13" t="str">
            <v>TOTAL</v>
          </cell>
          <cell r="B13" t="str">
            <v>SIN DEFINIR</v>
          </cell>
        </row>
        <row r="14">
          <cell r="A14" t="str">
            <v>INDUSTRIAL</v>
          </cell>
          <cell r="B14" t="str">
            <v>cINDUSTRIAL</v>
          </cell>
        </row>
        <row r="15">
          <cell r="A15" t="str">
            <v>Domiciliaria</v>
          </cell>
          <cell r="B15" t="str">
            <v>aRESIDENCIAL</v>
          </cell>
        </row>
        <row r="16">
          <cell r="A16" t="str">
            <v>General</v>
          </cell>
          <cell r="B16" t="str">
            <v>bGENERAL</v>
          </cell>
        </row>
        <row r="17">
          <cell r="A17" t="str">
            <v>Industrial</v>
          </cell>
          <cell r="B17" t="str">
            <v>cINDUSTRIAL</v>
          </cell>
        </row>
        <row r="18">
          <cell r="A18" t="str">
            <v>Alumbrado Publico C.</v>
          </cell>
          <cell r="B18" t="str">
            <v>dALUMBRADO PUBLICO</v>
          </cell>
        </row>
        <row r="19">
          <cell r="A19" t="str">
            <v>Seguridad Ciudadana</v>
          </cell>
          <cell r="B19" t="str">
            <v>eOTROS</v>
          </cell>
        </row>
        <row r="20">
          <cell r="A20" t="str">
            <v>Agua potable y alcantarillado</v>
          </cell>
          <cell r="B20" t="str">
            <v>eOTROS</v>
          </cell>
        </row>
        <row r="21">
          <cell r="A21" t="str">
            <v>ENERGIA ESPECIAL</v>
          </cell>
          <cell r="B21" t="str">
            <v>eOTROS</v>
          </cell>
        </row>
        <row r="22">
          <cell r="A22" t="str">
            <v>ENERGÍA ESPECIAL (Bombas)</v>
          </cell>
          <cell r="B22" t="str">
            <v>eOTROS</v>
          </cell>
        </row>
        <row r="23">
          <cell r="A23" t="str">
            <v>ENERGÍA ESPECIAL</v>
          </cell>
          <cell r="B23" t="str">
            <v>eOTROS</v>
          </cell>
        </row>
        <row r="24">
          <cell r="A24" t="str">
            <v>ALUMBRADO PÚBLICO</v>
          </cell>
          <cell r="B24" t="str">
            <v>dALUMBRADO PUBLICO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DIGOS"/>
      <sheetName val="BDD"/>
      <sheetName val="Hoja1"/>
    </sheetNames>
    <sheetDataSet>
      <sheetData sheetId="0"/>
      <sheetData sheetId="1">
        <row r="1">
          <cell r="A1" t="str">
            <v>Nombre:CER</v>
          </cell>
          <cell r="B1" t="str">
            <v>-</v>
          </cell>
        </row>
        <row r="2">
          <cell r="A2" t="str">
            <v>RESIDENCIAL</v>
          </cell>
          <cell r="B2" t="str">
            <v>aResidencial</v>
          </cell>
        </row>
        <row r="3">
          <cell r="A3" t="str">
            <v>GENERAL</v>
          </cell>
          <cell r="B3" t="str">
            <v>bGeneral</v>
          </cell>
        </row>
        <row r="4">
          <cell r="A4" t="str">
            <v>INDUSTRIAL</v>
          </cell>
          <cell r="B4" t="str">
            <v>cIndustrial</v>
          </cell>
        </row>
        <row r="5">
          <cell r="A5" t="str">
            <v>ALUMBRADO PÚBLICO</v>
          </cell>
          <cell r="B5" t="str">
            <v>dAlumbrado Publico</v>
          </cell>
        </row>
        <row r="6">
          <cell r="A6" t="str">
            <v>ENERGÍA ESPECIAL (BOMBAS)</v>
          </cell>
          <cell r="B6" t="str">
            <v>eOtros</v>
          </cell>
        </row>
        <row r="7">
          <cell r="A7" t="str">
            <v>ENERGIA SEGURIDAD CIUDADANA</v>
          </cell>
          <cell r="B7" t="str">
            <v>eOtros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</sheetData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MPRAS"/>
      <sheetName val="BDD"/>
      <sheetName val="COD"/>
      <sheetName val="BDD_COMPRAS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apu</v>
          </cell>
          <cell r="B2" t="str">
            <v>dAlumbrado Publico</v>
          </cell>
        </row>
        <row r="3">
          <cell r="A3" t="str">
            <v>bom</v>
          </cell>
          <cell r="B3" t="str">
            <v>eOtros</v>
          </cell>
        </row>
        <row r="4">
          <cell r="A4" t="str">
            <v>dom</v>
          </cell>
          <cell r="B4" t="str">
            <v>aResidencial</v>
          </cell>
        </row>
        <row r="5">
          <cell r="A5" t="str">
            <v>g1</v>
          </cell>
          <cell r="B5" t="str">
            <v>bGeneral</v>
          </cell>
        </row>
        <row r="6">
          <cell r="A6" t="str">
            <v>g2</v>
          </cell>
          <cell r="B6" t="str">
            <v>bGeneral</v>
          </cell>
        </row>
        <row r="7">
          <cell r="A7" t="str">
            <v>ing</v>
          </cell>
          <cell r="B7" t="str">
            <v>cIndustrial</v>
          </cell>
        </row>
        <row r="8">
          <cell r="A8" t="str">
            <v>inp</v>
          </cell>
          <cell r="B8" t="str">
            <v>cIndustrial</v>
          </cell>
        </row>
        <row r="9">
          <cell r="A9" t="str">
            <v>seg</v>
          </cell>
          <cell r="B9" t="str">
            <v>fSeguridad Ciudadana</v>
          </cell>
        </row>
      </sheetData>
      <sheetData sheetId="4">
        <row r="16">
          <cell r="R16">
            <v>80.290000000000006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OMPRAS"/>
      <sheetName val="BDD"/>
      <sheetName val="COD"/>
      <sheetName val="BDD_COMPRAS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apu</v>
          </cell>
          <cell r="B2" t="str">
            <v>dAlumbrado Publico</v>
          </cell>
        </row>
        <row r="3">
          <cell r="A3" t="str">
            <v>bom</v>
          </cell>
          <cell r="B3" t="str">
            <v>eOtros</v>
          </cell>
        </row>
        <row r="4">
          <cell r="A4" t="str">
            <v>dom</v>
          </cell>
          <cell r="B4" t="str">
            <v>aResidencial</v>
          </cell>
        </row>
        <row r="5">
          <cell r="A5" t="str">
            <v>g1</v>
          </cell>
          <cell r="B5" t="str">
            <v>bGeneral</v>
          </cell>
        </row>
        <row r="6">
          <cell r="A6" t="str">
            <v>g2</v>
          </cell>
          <cell r="B6" t="str">
            <v>bGeneral</v>
          </cell>
        </row>
        <row r="7">
          <cell r="A7" t="str">
            <v>ing</v>
          </cell>
          <cell r="B7" t="str">
            <v>cIndustrial</v>
          </cell>
        </row>
        <row r="8">
          <cell r="A8" t="str">
            <v>inp</v>
          </cell>
          <cell r="B8" t="str">
            <v>cIndustrial</v>
          </cell>
        </row>
        <row r="9">
          <cell r="A9" t="str">
            <v>seg</v>
          </cell>
          <cell r="B9" t="str">
            <v>fSeguridad Ciudadana</v>
          </cell>
        </row>
      </sheetData>
      <sheetData sheetId="4">
        <row r="16">
          <cell r="R16">
            <v>80.290000000000006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91"/>
  <sheetViews>
    <sheetView showGridLines="0" topLeftCell="A10" zoomScale="55" zoomScaleNormal="55" workbookViewId="0">
      <selection activeCell="C32" sqref="C32:I37"/>
    </sheetView>
  </sheetViews>
  <sheetFormatPr baseColWidth="10" defaultRowHeight="15.75"/>
  <cols>
    <col min="1" max="1" width="2.42578125" style="2" customWidth="1"/>
    <col min="2" max="2" width="40" style="2" customWidth="1"/>
    <col min="3" max="12" width="13.42578125" style="2" customWidth="1"/>
    <col min="13" max="13" width="13.140625" style="2" customWidth="1"/>
    <col min="14" max="14" width="13.7109375" style="2" customWidth="1"/>
    <col min="15" max="15" width="20.42578125" style="2" bestFit="1" customWidth="1"/>
    <col min="16" max="16" width="3.7109375" style="2" customWidth="1"/>
    <col min="17" max="17" width="4.140625" style="2" customWidth="1"/>
    <col min="18" max="18" width="33.5703125" style="2" customWidth="1"/>
    <col min="19" max="19" width="12.5703125" style="2" bestFit="1" customWidth="1"/>
    <col min="20" max="20" width="13.5703125" style="2" bestFit="1" customWidth="1"/>
    <col min="21" max="22" width="12.5703125" style="2" bestFit="1" customWidth="1"/>
    <col min="23" max="24" width="12.42578125" style="2" bestFit="1" customWidth="1"/>
    <col min="25" max="25" width="13.85546875" style="2" customWidth="1"/>
    <col min="26" max="29" width="12.42578125" style="2" customWidth="1"/>
    <col min="30" max="30" width="11.5703125" style="2" bestFit="1" customWidth="1"/>
    <col min="31" max="31" width="15.140625" style="2" bestFit="1" customWidth="1"/>
    <col min="32" max="256" width="11.42578125" style="2"/>
    <col min="257" max="257" width="2.42578125" style="2" customWidth="1"/>
    <col min="258" max="258" width="40" style="2" customWidth="1"/>
    <col min="259" max="268" width="13.42578125" style="2" customWidth="1"/>
    <col min="269" max="269" width="13.140625" style="2" customWidth="1"/>
    <col min="270" max="270" width="13.7109375" style="2" customWidth="1"/>
    <col min="271" max="271" width="12.7109375" style="2" customWidth="1"/>
    <col min="272" max="272" width="3.7109375" style="2" customWidth="1"/>
    <col min="273" max="273" width="4.140625" style="2" customWidth="1"/>
    <col min="274" max="274" width="33.5703125" style="2" customWidth="1"/>
    <col min="275" max="275" width="12.5703125" style="2" bestFit="1" customWidth="1"/>
    <col min="276" max="276" width="13.5703125" style="2" bestFit="1" customWidth="1"/>
    <col min="277" max="278" width="12.5703125" style="2" bestFit="1" customWidth="1"/>
    <col min="279" max="280" width="12.42578125" style="2" bestFit="1" customWidth="1"/>
    <col min="281" max="281" width="13.85546875" style="2" customWidth="1"/>
    <col min="282" max="285" width="12.42578125" style="2" customWidth="1"/>
    <col min="286" max="286" width="11.5703125" style="2" bestFit="1" customWidth="1"/>
    <col min="287" max="287" width="15.140625" style="2" bestFit="1" customWidth="1"/>
    <col min="288" max="512" width="11.42578125" style="2"/>
    <col min="513" max="513" width="2.42578125" style="2" customWidth="1"/>
    <col min="514" max="514" width="40" style="2" customWidth="1"/>
    <col min="515" max="524" width="13.42578125" style="2" customWidth="1"/>
    <col min="525" max="525" width="13.140625" style="2" customWidth="1"/>
    <col min="526" max="526" width="13.7109375" style="2" customWidth="1"/>
    <col min="527" max="527" width="12.7109375" style="2" customWidth="1"/>
    <col min="528" max="528" width="3.7109375" style="2" customWidth="1"/>
    <col min="529" max="529" width="4.140625" style="2" customWidth="1"/>
    <col min="530" max="530" width="33.5703125" style="2" customWidth="1"/>
    <col min="531" max="531" width="12.5703125" style="2" bestFit="1" customWidth="1"/>
    <col min="532" max="532" width="13.5703125" style="2" bestFit="1" customWidth="1"/>
    <col min="533" max="534" width="12.5703125" style="2" bestFit="1" customWidth="1"/>
    <col min="535" max="536" width="12.42578125" style="2" bestFit="1" customWidth="1"/>
    <col min="537" max="537" width="13.85546875" style="2" customWidth="1"/>
    <col min="538" max="541" width="12.42578125" style="2" customWidth="1"/>
    <col min="542" max="542" width="11.5703125" style="2" bestFit="1" customWidth="1"/>
    <col min="543" max="543" width="15.140625" style="2" bestFit="1" customWidth="1"/>
    <col min="544" max="768" width="11.42578125" style="2"/>
    <col min="769" max="769" width="2.42578125" style="2" customWidth="1"/>
    <col min="770" max="770" width="40" style="2" customWidth="1"/>
    <col min="771" max="780" width="13.42578125" style="2" customWidth="1"/>
    <col min="781" max="781" width="13.140625" style="2" customWidth="1"/>
    <col min="782" max="782" width="13.7109375" style="2" customWidth="1"/>
    <col min="783" max="783" width="12.7109375" style="2" customWidth="1"/>
    <col min="784" max="784" width="3.7109375" style="2" customWidth="1"/>
    <col min="785" max="785" width="4.140625" style="2" customWidth="1"/>
    <col min="786" max="786" width="33.5703125" style="2" customWidth="1"/>
    <col min="787" max="787" width="12.5703125" style="2" bestFit="1" customWidth="1"/>
    <col min="788" max="788" width="13.5703125" style="2" bestFit="1" customWidth="1"/>
    <col min="789" max="790" width="12.5703125" style="2" bestFit="1" customWidth="1"/>
    <col min="791" max="792" width="12.42578125" style="2" bestFit="1" customWidth="1"/>
    <col min="793" max="793" width="13.85546875" style="2" customWidth="1"/>
    <col min="794" max="797" width="12.42578125" style="2" customWidth="1"/>
    <col min="798" max="798" width="11.5703125" style="2" bestFit="1" customWidth="1"/>
    <col min="799" max="799" width="15.140625" style="2" bestFit="1" customWidth="1"/>
    <col min="800" max="1024" width="11.42578125" style="2"/>
    <col min="1025" max="1025" width="2.42578125" style="2" customWidth="1"/>
    <col min="1026" max="1026" width="40" style="2" customWidth="1"/>
    <col min="1027" max="1036" width="13.42578125" style="2" customWidth="1"/>
    <col min="1037" max="1037" width="13.140625" style="2" customWidth="1"/>
    <col min="1038" max="1038" width="13.7109375" style="2" customWidth="1"/>
    <col min="1039" max="1039" width="12.7109375" style="2" customWidth="1"/>
    <col min="1040" max="1040" width="3.7109375" style="2" customWidth="1"/>
    <col min="1041" max="1041" width="4.140625" style="2" customWidth="1"/>
    <col min="1042" max="1042" width="33.5703125" style="2" customWidth="1"/>
    <col min="1043" max="1043" width="12.5703125" style="2" bestFit="1" customWidth="1"/>
    <col min="1044" max="1044" width="13.5703125" style="2" bestFit="1" customWidth="1"/>
    <col min="1045" max="1046" width="12.5703125" style="2" bestFit="1" customWidth="1"/>
    <col min="1047" max="1048" width="12.42578125" style="2" bestFit="1" customWidth="1"/>
    <col min="1049" max="1049" width="13.85546875" style="2" customWidth="1"/>
    <col min="1050" max="1053" width="12.42578125" style="2" customWidth="1"/>
    <col min="1054" max="1054" width="11.5703125" style="2" bestFit="1" customWidth="1"/>
    <col min="1055" max="1055" width="15.140625" style="2" bestFit="1" customWidth="1"/>
    <col min="1056" max="1280" width="11.42578125" style="2"/>
    <col min="1281" max="1281" width="2.42578125" style="2" customWidth="1"/>
    <col min="1282" max="1282" width="40" style="2" customWidth="1"/>
    <col min="1283" max="1292" width="13.42578125" style="2" customWidth="1"/>
    <col min="1293" max="1293" width="13.140625" style="2" customWidth="1"/>
    <col min="1294" max="1294" width="13.7109375" style="2" customWidth="1"/>
    <col min="1295" max="1295" width="12.7109375" style="2" customWidth="1"/>
    <col min="1296" max="1296" width="3.7109375" style="2" customWidth="1"/>
    <col min="1297" max="1297" width="4.140625" style="2" customWidth="1"/>
    <col min="1298" max="1298" width="33.5703125" style="2" customWidth="1"/>
    <col min="1299" max="1299" width="12.5703125" style="2" bestFit="1" customWidth="1"/>
    <col min="1300" max="1300" width="13.5703125" style="2" bestFit="1" customWidth="1"/>
    <col min="1301" max="1302" width="12.5703125" style="2" bestFit="1" customWidth="1"/>
    <col min="1303" max="1304" width="12.42578125" style="2" bestFit="1" customWidth="1"/>
    <col min="1305" max="1305" width="13.85546875" style="2" customWidth="1"/>
    <col min="1306" max="1309" width="12.42578125" style="2" customWidth="1"/>
    <col min="1310" max="1310" width="11.5703125" style="2" bestFit="1" customWidth="1"/>
    <col min="1311" max="1311" width="15.140625" style="2" bestFit="1" customWidth="1"/>
    <col min="1312" max="1536" width="11.42578125" style="2"/>
    <col min="1537" max="1537" width="2.42578125" style="2" customWidth="1"/>
    <col min="1538" max="1538" width="40" style="2" customWidth="1"/>
    <col min="1539" max="1548" width="13.42578125" style="2" customWidth="1"/>
    <col min="1549" max="1549" width="13.140625" style="2" customWidth="1"/>
    <col min="1550" max="1550" width="13.7109375" style="2" customWidth="1"/>
    <col min="1551" max="1551" width="12.7109375" style="2" customWidth="1"/>
    <col min="1552" max="1552" width="3.7109375" style="2" customWidth="1"/>
    <col min="1553" max="1553" width="4.140625" style="2" customWidth="1"/>
    <col min="1554" max="1554" width="33.5703125" style="2" customWidth="1"/>
    <col min="1555" max="1555" width="12.5703125" style="2" bestFit="1" customWidth="1"/>
    <col min="1556" max="1556" width="13.5703125" style="2" bestFit="1" customWidth="1"/>
    <col min="1557" max="1558" width="12.5703125" style="2" bestFit="1" customWidth="1"/>
    <col min="1559" max="1560" width="12.42578125" style="2" bestFit="1" customWidth="1"/>
    <col min="1561" max="1561" width="13.85546875" style="2" customWidth="1"/>
    <col min="1562" max="1565" width="12.42578125" style="2" customWidth="1"/>
    <col min="1566" max="1566" width="11.5703125" style="2" bestFit="1" customWidth="1"/>
    <col min="1567" max="1567" width="15.140625" style="2" bestFit="1" customWidth="1"/>
    <col min="1568" max="1792" width="11.42578125" style="2"/>
    <col min="1793" max="1793" width="2.42578125" style="2" customWidth="1"/>
    <col min="1794" max="1794" width="40" style="2" customWidth="1"/>
    <col min="1795" max="1804" width="13.42578125" style="2" customWidth="1"/>
    <col min="1805" max="1805" width="13.140625" style="2" customWidth="1"/>
    <col min="1806" max="1806" width="13.7109375" style="2" customWidth="1"/>
    <col min="1807" max="1807" width="12.7109375" style="2" customWidth="1"/>
    <col min="1808" max="1808" width="3.7109375" style="2" customWidth="1"/>
    <col min="1809" max="1809" width="4.140625" style="2" customWidth="1"/>
    <col min="1810" max="1810" width="33.5703125" style="2" customWidth="1"/>
    <col min="1811" max="1811" width="12.5703125" style="2" bestFit="1" customWidth="1"/>
    <col min="1812" max="1812" width="13.5703125" style="2" bestFit="1" customWidth="1"/>
    <col min="1813" max="1814" width="12.5703125" style="2" bestFit="1" customWidth="1"/>
    <col min="1815" max="1816" width="12.42578125" style="2" bestFit="1" customWidth="1"/>
    <col min="1817" max="1817" width="13.85546875" style="2" customWidth="1"/>
    <col min="1818" max="1821" width="12.42578125" style="2" customWidth="1"/>
    <col min="1822" max="1822" width="11.5703125" style="2" bestFit="1" customWidth="1"/>
    <col min="1823" max="1823" width="15.140625" style="2" bestFit="1" customWidth="1"/>
    <col min="1824" max="2048" width="11.42578125" style="2"/>
    <col min="2049" max="2049" width="2.42578125" style="2" customWidth="1"/>
    <col min="2050" max="2050" width="40" style="2" customWidth="1"/>
    <col min="2051" max="2060" width="13.42578125" style="2" customWidth="1"/>
    <col min="2061" max="2061" width="13.140625" style="2" customWidth="1"/>
    <col min="2062" max="2062" width="13.7109375" style="2" customWidth="1"/>
    <col min="2063" max="2063" width="12.7109375" style="2" customWidth="1"/>
    <col min="2064" max="2064" width="3.7109375" style="2" customWidth="1"/>
    <col min="2065" max="2065" width="4.140625" style="2" customWidth="1"/>
    <col min="2066" max="2066" width="33.5703125" style="2" customWidth="1"/>
    <col min="2067" max="2067" width="12.5703125" style="2" bestFit="1" customWidth="1"/>
    <col min="2068" max="2068" width="13.5703125" style="2" bestFit="1" customWidth="1"/>
    <col min="2069" max="2070" width="12.5703125" style="2" bestFit="1" customWidth="1"/>
    <col min="2071" max="2072" width="12.42578125" style="2" bestFit="1" customWidth="1"/>
    <col min="2073" max="2073" width="13.85546875" style="2" customWidth="1"/>
    <col min="2074" max="2077" width="12.42578125" style="2" customWidth="1"/>
    <col min="2078" max="2078" width="11.5703125" style="2" bestFit="1" customWidth="1"/>
    <col min="2079" max="2079" width="15.140625" style="2" bestFit="1" customWidth="1"/>
    <col min="2080" max="2304" width="11.42578125" style="2"/>
    <col min="2305" max="2305" width="2.42578125" style="2" customWidth="1"/>
    <col min="2306" max="2306" width="40" style="2" customWidth="1"/>
    <col min="2307" max="2316" width="13.42578125" style="2" customWidth="1"/>
    <col min="2317" max="2317" width="13.140625" style="2" customWidth="1"/>
    <col min="2318" max="2318" width="13.7109375" style="2" customWidth="1"/>
    <col min="2319" max="2319" width="12.7109375" style="2" customWidth="1"/>
    <col min="2320" max="2320" width="3.7109375" style="2" customWidth="1"/>
    <col min="2321" max="2321" width="4.140625" style="2" customWidth="1"/>
    <col min="2322" max="2322" width="33.5703125" style="2" customWidth="1"/>
    <col min="2323" max="2323" width="12.5703125" style="2" bestFit="1" customWidth="1"/>
    <col min="2324" max="2324" width="13.5703125" style="2" bestFit="1" customWidth="1"/>
    <col min="2325" max="2326" width="12.5703125" style="2" bestFit="1" customWidth="1"/>
    <col min="2327" max="2328" width="12.42578125" style="2" bestFit="1" customWidth="1"/>
    <col min="2329" max="2329" width="13.85546875" style="2" customWidth="1"/>
    <col min="2330" max="2333" width="12.42578125" style="2" customWidth="1"/>
    <col min="2334" max="2334" width="11.5703125" style="2" bestFit="1" customWidth="1"/>
    <col min="2335" max="2335" width="15.140625" style="2" bestFit="1" customWidth="1"/>
    <col min="2336" max="2560" width="11.42578125" style="2"/>
    <col min="2561" max="2561" width="2.42578125" style="2" customWidth="1"/>
    <col min="2562" max="2562" width="40" style="2" customWidth="1"/>
    <col min="2563" max="2572" width="13.42578125" style="2" customWidth="1"/>
    <col min="2573" max="2573" width="13.140625" style="2" customWidth="1"/>
    <col min="2574" max="2574" width="13.7109375" style="2" customWidth="1"/>
    <col min="2575" max="2575" width="12.7109375" style="2" customWidth="1"/>
    <col min="2576" max="2576" width="3.7109375" style="2" customWidth="1"/>
    <col min="2577" max="2577" width="4.140625" style="2" customWidth="1"/>
    <col min="2578" max="2578" width="33.5703125" style="2" customWidth="1"/>
    <col min="2579" max="2579" width="12.5703125" style="2" bestFit="1" customWidth="1"/>
    <col min="2580" max="2580" width="13.5703125" style="2" bestFit="1" customWidth="1"/>
    <col min="2581" max="2582" width="12.5703125" style="2" bestFit="1" customWidth="1"/>
    <col min="2583" max="2584" width="12.42578125" style="2" bestFit="1" customWidth="1"/>
    <col min="2585" max="2585" width="13.85546875" style="2" customWidth="1"/>
    <col min="2586" max="2589" width="12.42578125" style="2" customWidth="1"/>
    <col min="2590" max="2590" width="11.5703125" style="2" bestFit="1" customWidth="1"/>
    <col min="2591" max="2591" width="15.140625" style="2" bestFit="1" customWidth="1"/>
    <col min="2592" max="2816" width="11.42578125" style="2"/>
    <col min="2817" max="2817" width="2.42578125" style="2" customWidth="1"/>
    <col min="2818" max="2818" width="40" style="2" customWidth="1"/>
    <col min="2819" max="2828" width="13.42578125" style="2" customWidth="1"/>
    <col min="2829" max="2829" width="13.140625" style="2" customWidth="1"/>
    <col min="2830" max="2830" width="13.7109375" style="2" customWidth="1"/>
    <col min="2831" max="2831" width="12.7109375" style="2" customWidth="1"/>
    <col min="2832" max="2832" width="3.7109375" style="2" customWidth="1"/>
    <col min="2833" max="2833" width="4.140625" style="2" customWidth="1"/>
    <col min="2834" max="2834" width="33.5703125" style="2" customWidth="1"/>
    <col min="2835" max="2835" width="12.5703125" style="2" bestFit="1" customWidth="1"/>
    <col min="2836" max="2836" width="13.5703125" style="2" bestFit="1" customWidth="1"/>
    <col min="2837" max="2838" width="12.5703125" style="2" bestFit="1" customWidth="1"/>
    <col min="2839" max="2840" width="12.42578125" style="2" bestFit="1" customWidth="1"/>
    <col min="2841" max="2841" width="13.85546875" style="2" customWidth="1"/>
    <col min="2842" max="2845" width="12.42578125" style="2" customWidth="1"/>
    <col min="2846" max="2846" width="11.5703125" style="2" bestFit="1" customWidth="1"/>
    <col min="2847" max="2847" width="15.140625" style="2" bestFit="1" customWidth="1"/>
    <col min="2848" max="3072" width="11.42578125" style="2"/>
    <col min="3073" max="3073" width="2.42578125" style="2" customWidth="1"/>
    <col min="3074" max="3074" width="40" style="2" customWidth="1"/>
    <col min="3075" max="3084" width="13.42578125" style="2" customWidth="1"/>
    <col min="3085" max="3085" width="13.140625" style="2" customWidth="1"/>
    <col min="3086" max="3086" width="13.7109375" style="2" customWidth="1"/>
    <col min="3087" max="3087" width="12.7109375" style="2" customWidth="1"/>
    <col min="3088" max="3088" width="3.7109375" style="2" customWidth="1"/>
    <col min="3089" max="3089" width="4.140625" style="2" customWidth="1"/>
    <col min="3090" max="3090" width="33.5703125" style="2" customWidth="1"/>
    <col min="3091" max="3091" width="12.5703125" style="2" bestFit="1" customWidth="1"/>
    <col min="3092" max="3092" width="13.5703125" style="2" bestFit="1" customWidth="1"/>
    <col min="3093" max="3094" width="12.5703125" style="2" bestFit="1" customWidth="1"/>
    <col min="3095" max="3096" width="12.42578125" style="2" bestFit="1" customWidth="1"/>
    <col min="3097" max="3097" width="13.85546875" style="2" customWidth="1"/>
    <col min="3098" max="3101" width="12.42578125" style="2" customWidth="1"/>
    <col min="3102" max="3102" width="11.5703125" style="2" bestFit="1" customWidth="1"/>
    <col min="3103" max="3103" width="15.140625" style="2" bestFit="1" customWidth="1"/>
    <col min="3104" max="3328" width="11.42578125" style="2"/>
    <col min="3329" max="3329" width="2.42578125" style="2" customWidth="1"/>
    <col min="3330" max="3330" width="40" style="2" customWidth="1"/>
    <col min="3331" max="3340" width="13.42578125" style="2" customWidth="1"/>
    <col min="3341" max="3341" width="13.140625" style="2" customWidth="1"/>
    <col min="3342" max="3342" width="13.7109375" style="2" customWidth="1"/>
    <col min="3343" max="3343" width="12.7109375" style="2" customWidth="1"/>
    <col min="3344" max="3344" width="3.7109375" style="2" customWidth="1"/>
    <col min="3345" max="3345" width="4.140625" style="2" customWidth="1"/>
    <col min="3346" max="3346" width="33.5703125" style="2" customWidth="1"/>
    <col min="3347" max="3347" width="12.5703125" style="2" bestFit="1" customWidth="1"/>
    <col min="3348" max="3348" width="13.5703125" style="2" bestFit="1" customWidth="1"/>
    <col min="3349" max="3350" width="12.5703125" style="2" bestFit="1" customWidth="1"/>
    <col min="3351" max="3352" width="12.42578125" style="2" bestFit="1" customWidth="1"/>
    <col min="3353" max="3353" width="13.85546875" style="2" customWidth="1"/>
    <col min="3354" max="3357" width="12.42578125" style="2" customWidth="1"/>
    <col min="3358" max="3358" width="11.5703125" style="2" bestFit="1" customWidth="1"/>
    <col min="3359" max="3359" width="15.140625" style="2" bestFit="1" customWidth="1"/>
    <col min="3360" max="3584" width="11.42578125" style="2"/>
    <col min="3585" max="3585" width="2.42578125" style="2" customWidth="1"/>
    <col min="3586" max="3586" width="40" style="2" customWidth="1"/>
    <col min="3587" max="3596" width="13.42578125" style="2" customWidth="1"/>
    <col min="3597" max="3597" width="13.140625" style="2" customWidth="1"/>
    <col min="3598" max="3598" width="13.7109375" style="2" customWidth="1"/>
    <col min="3599" max="3599" width="12.7109375" style="2" customWidth="1"/>
    <col min="3600" max="3600" width="3.7109375" style="2" customWidth="1"/>
    <col min="3601" max="3601" width="4.140625" style="2" customWidth="1"/>
    <col min="3602" max="3602" width="33.5703125" style="2" customWidth="1"/>
    <col min="3603" max="3603" width="12.5703125" style="2" bestFit="1" customWidth="1"/>
    <col min="3604" max="3604" width="13.5703125" style="2" bestFit="1" customWidth="1"/>
    <col min="3605" max="3606" width="12.5703125" style="2" bestFit="1" customWidth="1"/>
    <col min="3607" max="3608" width="12.42578125" style="2" bestFit="1" customWidth="1"/>
    <col min="3609" max="3609" width="13.85546875" style="2" customWidth="1"/>
    <col min="3610" max="3613" width="12.42578125" style="2" customWidth="1"/>
    <col min="3614" max="3614" width="11.5703125" style="2" bestFit="1" customWidth="1"/>
    <col min="3615" max="3615" width="15.140625" style="2" bestFit="1" customWidth="1"/>
    <col min="3616" max="3840" width="11.42578125" style="2"/>
    <col min="3841" max="3841" width="2.42578125" style="2" customWidth="1"/>
    <col min="3842" max="3842" width="40" style="2" customWidth="1"/>
    <col min="3843" max="3852" width="13.42578125" style="2" customWidth="1"/>
    <col min="3853" max="3853" width="13.140625" style="2" customWidth="1"/>
    <col min="3854" max="3854" width="13.7109375" style="2" customWidth="1"/>
    <col min="3855" max="3855" width="12.7109375" style="2" customWidth="1"/>
    <col min="3856" max="3856" width="3.7109375" style="2" customWidth="1"/>
    <col min="3857" max="3857" width="4.140625" style="2" customWidth="1"/>
    <col min="3858" max="3858" width="33.5703125" style="2" customWidth="1"/>
    <col min="3859" max="3859" width="12.5703125" style="2" bestFit="1" customWidth="1"/>
    <col min="3860" max="3860" width="13.5703125" style="2" bestFit="1" customWidth="1"/>
    <col min="3861" max="3862" width="12.5703125" style="2" bestFit="1" customWidth="1"/>
    <col min="3863" max="3864" width="12.42578125" style="2" bestFit="1" customWidth="1"/>
    <col min="3865" max="3865" width="13.85546875" style="2" customWidth="1"/>
    <col min="3866" max="3869" width="12.42578125" style="2" customWidth="1"/>
    <col min="3870" max="3870" width="11.5703125" style="2" bestFit="1" customWidth="1"/>
    <col min="3871" max="3871" width="15.140625" style="2" bestFit="1" customWidth="1"/>
    <col min="3872" max="4096" width="11.42578125" style="2"/>
    <col min="4097" max="4097" width="2.42578125" style="2" customWidth="1"/>
    <col min="4098" max="4098" width="40" style="2" customWidth="1"/>
    <col min="4099" max="4108" width="13.42578125" style="2" customWidth="1"/>
    <col min="4109" max="4109" width="13.140625" style="2" customWidth="1"/>
    <col min="4110" max="4110" width="13.7109375" style="2" customWidth="1"/>
    <col min="4111" max="4111" width="12.7109375" style="2" customWidth="1"/>
    <col min="4112" max="4112" width="3.7109375" style="2" customWidth="1"/>
    <col min="4113" max="4113" width="4.140625" style="2" customWidth="1"/>
    <col min="4114" max="4114" width="33.5703125" style="2" customWidth="1"/>
    <col min="4115" max="4115" width="12.5703125" style="2" bestFit="1" customWidth="1"/>
    <col min="4116" max="4116" width="13.5703125" style="2" bestFit="1" customWidth="1"/>
    <col min="4117" max="4118" width="12.5703125" style="2" bestFit="1" customWidth="1"/>
    <col min="4119" max="4120" width="12.42578125" style="2" bestFit="1" customWidth="1"/>
    <col min="4121" max="4121" width="13.85546875" style="2" customWidth="1"/>
    <col min="4122" max="4125" width="12.42578125" style="2" customWidth="1"/>
    <col min="4126" max="4126" width="11.5703125" style="2" bestFit="1" customWidth="1"/>
    <col min="4127" max="4127" width="15.140625" style="2" bestFit="1" customWidth="1"/>
    <col min="4128" max="4352" width="11.42578125" style="2"/>
    <col min="4353" max="4353" width="2.42578125" style="2" customWidth="1"/>
    <col min="4354" max="4354" width="40" style="2" customWidth="1"/>
    <col min="4355" max="4364" width="13.42578125" style="2" customWidth="1"/>
    <col min="4365" max="4365" width="13.140625" style="2" customWidth="1"/>
    <col min="4366" max="4366" width="13.7109375" style="2" customWidth="1"/>
    <col min="4367" max="4367" width="12.7109375" style="2" customWidth="1"/>
    <col min="4368" max="4368" width="3.7109375" style="2" customWidth="1"/>
    <col min="4369" max="4369" width="4.140625" style="2" customWidth="1"/>
    <col min="4370" max="4370" width="33.5703125" style="2" customWidth="1"/>
    <col min="4371" max="4371" width="12.5703125" style="2" bestFit="1" customWidth="1"/>
    <col min="4372" max="4372" width="13.5703125" style="2" bestFit="1" customWidth="1"/>
    <col min="4373" max="4374" width="12.5703125" style="2" bestFit="1" customWidth="1"/>
    <col min="4375" max="4376" width="12.42578125" style="2" bestFit="1" customWidth="1"/>
    <col min="4377" max="4377" width="13.85546875" style="2" customWidth="1"/>
    <col min="4378" max="4381" width="12.42578125" style="2" customWidth="1"/>
    <col min="4382" max="4382" width="11.5703125" style="2" bestFit="1" customWidth="1"/>
    <col min="4383" max="4383" width="15.140625" style="2" bestFit="1" customWidth="1"/>
    <col min="4384" max="4608" width="11.42578125" style="2"/>
    <col min="4609" max="4609" width="2.42578125" style="2" customWidth="1"/>
    <col min="4610" max="4610" width="40" style="2" customWidth="1"/>
    <col min="4611" max="4620" width="13.42578125" style="2" customWidth="1"/>
    <col min="4621" max="4621" width="13.140625" style="2" customWidth="1"/>
    <col min="4622" max="4622" width="13.7109375" style="2" customWidth="1"/>
    <col min="4623" max="4623" width="12.7109375" style="2" customWidth="1"/>
    <col min="4624" max="4624" width="3.7109375" style="2" customWidth="1"/>
    <col min="4625" max="4625" width="4.140625" style="2" customWidth="1"/>
    <col min="4626" max="4626" width="33.5703125" style="2" customWidth="1"/>
    <col min="4627" max="4627" width="12.5703125" style="2" bestFit="1" customWidth="1"/>
    <col min="4628" max="4628" width="13.5703125" style="2" bestFit="1" customWidth="1"/>
    <col min="4629" max="4630" width="12.5703125" style="2" bestFit="1" customWidth="1"/>
    <col min="4631" max="4632" width="12.42578125" style="2" bestFit="1" customWidth="1"/>
    <col min="4633" max="4633" width="13.85546875" style="2" customWidth="1"/>
    <col min="4634" max="4637" width="12.42578125" style="2" customWidth="1"/>
    <col min="4638" max="4638" width="11.5703125" style="2" bestFit="1" customWidth="1"/>
    <col min="4639" max="4639" width="15.140625" style="2" bestFit="1" customWidth="1"/>
    <col min="4640" max="4864" width="11.42578125" style="2"/>
    <col min="4865" max="4865" width="2.42578125" style="2" customWidth="1"/>
    <col min="4866" max="4866" width="40" style="2" customWidth="1"/>
    <col min="4867" max="4876" width="13.42578125" style="2" customWidth="1"/>
    <col min="4877" max="4877" width="13.140625" style="2" customWidth="1"/>
    <col min="4878" max="4878" width="13.7109375" style="2" customWidth="1"/>
    <col min="4879" max="4879" width="12.7109375" style="2" customWidth="1"/>
    <col min="4880" max="4880" width="3.7109375" style="2" customWidth="1"/>
    <col min="4881" max="4881" width="4.140625" style="2" customWidth="1"/>
    <col min="4882" max="4882" width="33.5703125" style="2" customWidth="1"/>
    <col min="4883" max="4883" width="12.5703125" style="2" bestFit="1" customWidth="1"/>
    <col min="4884" max="4884" width="13.5703125" style="2" bestFit="1" customWidth="1"/>
    <col min="4885" max="4886" width="12.5703125" style="2" bestFit="1" customWidth="1"/>
    <col min="4887" max="4888" width="12.42578125" style="2" bestFit="1" customWidth="1"/>
    <col min="4889" max="4889" width="13.85546875" style="2" customWidth="1"/>
    <col min="4890" max="4893" width="12.42578125" style="2" customWidth="1"/>
    <col min="4894" max="4894" width="11.5703125" style="2" bestFit="1" customWidth="1"/>
    <col min="4895" max="4895" width="15.140625" style="2" bestFit="1" customWidth="1"/>
    <col min="4896" max="5120" width="11.42578125" style="2"/>
    <col min="5121" max="5121" width="2.42578125" style="2" customWidth="1"/>
    <col min="5122" max="5122" width="40" style="2" customWidth="1"/>
    <col min="5123" max="5132" width="13.42578125" style="2" customWidth="1"/>
    <col min="5133" max="5133" width="13.140625" style="2" customWidth="1"/>
    <col min="5134" max="5134" width="13.7109375" style="2" customWidth="1"/>
    <col min="5135" max="5135" width="12.7109375" style="2" customWidth="1"/>
    <col min="5136" max="5136" width="3.7109375" style="2" customWidth="1"/>
    <col min="5137" max="5137" width="4.140625" style="2" customWidth="1"/>
    <col min="5138" max="5138" width="33.5703125" style="2" customWidth="1"/>
    <col min="5139" max="5139" width="12.5703125" style="2" bestFit="1" customWidth="1"/>
    <col min="5140" max="5140" width="13.5703125" style="2" bestFit="1" customWidth="1"/>
    <col min="5141" max="5142" width="12.5703125" style="2" bestFit="1" customWidth="1"/>
    <col min="5143" max="5144" width="12.42578125" style="2" bestFit="1" customWidth="1"/>
    <col min="5145" max="5145" width="13.85546875" style="2" customWidth="1"/>
    <col min="5146" max="5149" width="12.42578125" style="2" customWidth="1"/>
    <col min="5150" max="5150" width="11.5703125" style="2" bestFit="1" customWidth="1"/>
    <col min="5151" max="5151" width="15.140625" style="2" bestFit="1" customWidth="1"/>
    <col min="5152" max="5376" width="11.42578125" style="2"/>
    <col min="5377" max="5377" width="2.42578125" style="2" customWidth="1"/>
    <col min="5378" max="5378" width="40" style="2" customWidth="1"/>
    <col min="5379" max="5388" width="13.42578125" style="2" customWidth="1"/>
    <col min="5389" max="5389" width="13.140625" style="2" customWidth="1"/>
    <col min="5390" max="5390" width="13.7109375" style="2" customWidth="1"/>
    <col min="5391" max="5391" width="12.7109375" style="2" customWidth="1"/>
    <col min="5392" max="5392" width="3.7109375" style="2" customWidth="1"/>
    <col min="5393" max="5393" width="4.140625" style="2" customWidth="1"/>
    <col min="5394" max="5394" width="33.5703125" style="2" customWidth="1"/>
    <col min="5395" max="5395" width="12.5703125" style="2" bestFit="1" customWidth="1"/>
    <col min="5396" max="5396" width="13.5703125" style="2" bestFit="1" customWidth="1"/>
    <col min="5397" max="5398" width="12.5703125" style="2" bestFit="1" customWidth="1"/>
    <col min="5399" max="5400" width="12.42578125" style="2" bestFit="1" customWidth="1"/>
    <col min="5401" max="5401" width="13.85546875" style="2" customWidth="1"/>
    <col min="5402" max="5405" width="12.42578125" style="2" customWidth="1"/>
    <col min="5406" max="5406" width="11.5703125" style="2" bestFit="1" customWidth="1"/>
    <col min="5407" max="5407" width="15.140625" style="2" bestFit="1" customWidth="1"/>
    <col min="5408" max="5632" width="11.42578125" style="2"/>
    <col min="5633" max="5633" width="2.42578125" style="2" customWidth="1"/>
    <col min="5634" max="5634" width="40" style="2" customWidth="1"/>
    <col min="5635" max="5644" width="13.42578125" style="2" customWidth="1"/>
    <col min="5645" max="5645" width="13.140625" style="2" customWidth="1"/>
    <col min="5646" max="5646" width="13.7109375" style="2" customWidth="1"/>
    <col min="5647" max="5647" width="12.7109375" style="2" customWidth="1"/>
    <col min="5648" max="5648" width="3.7109375" style="2" customWidth="1"/>
    <col min="5649" max="5649" width="4.140625" style="2" customWidth="1"/>
    <col min="5650" max="5650" width="33.5703125" style="2" customWidth="1"/>
    <col min="5651" max="5651" width="12.5703125" style="2" bestFit="1" customWidth="1"/>
    <col min="5652" max="5652" width="13.5703125" style="2" bestFit="1" customWidth="1"/>
    <col min="5653" max="5654" width="12.5703125" style="2" bestFit="1" customWidth="1"/>
    <col min="5655" max="5656" width="12.42578125" style="2" bestFit="1" customWidth="1"/>
    <col min="5657" max="5657" width="13.85546875" style="2" customWidth="1"/>
    <col min="5658" max="5661" width="12.42578125" style="2" customWidth="1"/>
    <col min="5662" max="5662" width="11.5703125" style="2" bestFit="1" customWidth="1"/>
    <col min="5663" max="5663" width="15.140625" style="2" bestFit="1" customWidth="1"/>
    <col min="5664" max="5888" width="11.42578125" style="2"/>
    <col min="5889" max="5889" width="2.42578125" style="2" customWidth="1"/>
    <col min="5890" max="5890" width="40" style="2" customWidth="1"/>
    <col min="5891" max="5900" width="13.42578125" style="2" customWidth="1"/>
    <col min="5901" max="5901" width="13.140625" style="2" customWidth="1"/>
    <col min="5902" max="5902" width="13.7109375" style="2" customWidth="1"/>
    <col min="5903" max="5903" width="12.7109375" style="2" customWidth="1"/>
    <col min="5904" max="5904" width="3.7109375" style="2" customWidth="1"/>
    <col min="5905" max="5905" width="4.140625" style="2" customWidth="1"/>
    <col min="5906" max="5906" width="33.5703125" style="2" customWidth="1"/>
    <col min="5907" max="5907" width="12.5703125" style="2" bestFit="1" customWidth="1"/>
    <col min="5908" max="5908" width="13.5703125" style="2" bestFit="1" customWidth="1"/>
    <col min="5909" max="5910" width="12.5703125" style="2" bestFit="1" customWidth="1"/>
    <col min="5911" max="5912" width="12.42578125" style="2" bestFit="1" customWidth="1"/>
    <col min="5913" max="5913" width="13.85546875" style="2" customWidth="1"/>
    <col min="5914" max="5917" width="12.42578125" style="2" customWidth="1"/>
    <col min="5918" max="5918" width="11.5703125" style="2" bestFit="1" customWidth="1"/>
    <col min="5919" max="5919" width="15.140625" style="2" bestFit="1" customWidth="1"/>
    <col min="5920" max="6144" width="11.42578125" style="2"/>
    <col min="6145" max="6145" width="2.42578125" style="2" customWidth="1"/>
    <col min="6146" max="6146" width="40" style="2" customWidth="1"/>
    <col min="6147" max="6156" width="13.42578125" style="2" customWidth="1"/>
    <col min="6157" max="6157" width="13.140625" style="2" customWidth="1"/>
    <col min="6158" max="6158" width="13.7109375" style="2" customWidth="1"/>
    <col min="6159" max="6159" width="12.7109375" style="2" customWidth="1"/>
    <col min="6160" max="6160" width="3.7109375" style="2" customWidth="1"/>
    <col min="6161" max="6161" width="4.140625" style="2" customWidth="1"/>
    <col min="6162" max="6162" width="33.5703125" style="2" customWidth="1"/>
    <col min="6163" max="6163" width="12.5703125" style="2" bestFit="1" customWidth="1"/>
    <col min="6164" max="6164" width="13.5703125" style="2" bestFit="1" customWidth="1"/>
    <col min="6165" max="6166" width="12.5703125" style="2" bestFit="1" customWidth="1"/>
    <col min="6167" max="6168" width="12.42578125" style="2" bestFit="1" customWidth="1"/>
    <col min="6169" max="6169" width="13.85546875" style="2" customWidth="1"/>
    <col min="6170" max="6173" width="12.42578125" style="2" customWidth="1"/>
    <col min="6174" max="6174" width="11.5703125" style="2" bestFit="1" customWidth="1"/>
    <col min="6175" max="6175" width="15.140625" style="2" bestFit="1" customWidth="1"/>
    <col min="6176" max="6400" width="11.42578125" style="2"/>
    <col min="6401" max="6401" width="2.42578125" style="2" customWidth="1"/>
    <col min="6402" max="6402" width="40" style="2" customWidth="1"/>
    <col min="6403" max="6412" width="13.42578125" style="2" customWidth="1"/>
    <col min="6413" max="6413" width="13.140625" style="2" customWidth="1"/>
    <col min="6414" max="6414" width="13.7109375" style="2" customWidth="1"/>
    <col min="6415" max="6415" width="12.7109375" style="2" customWidth="1"/>
    <col min="6416" max="6416" width="3.7109375" style="2" customWidth="1"/>
    <col min="6417" max="6417" width="4.140625" style="2" customWidth="1"/>
    <col min="6418" max="6418" width="33.5703125" style="2" customWidth="1"/>
    <col min="6419" max="6419" width="12.5703125" style="2" bestFit="1" customWidth="1"/>
    <col min="6420" max="6420" width="13.5703125" style="2" bestFit="1" customWidth="1"/>
    <col min="6421" max="6422" width="12.5703125" style="2" bestFit="1" customWidth="1"/>
    <col min="6423" max="6424" width="12.42578125" style="2" bestFit="1" customWidth="1"/>
    <col min="6425" max="6425" width="13.85546875" style="2" customWidth="1"/>
    <col min="6426" max="6429" width="12.42578125" style="2" customWidth="1"/>
    <col min="6430" max="6430" width="11.5703125" style="2" bestFit="1" customWidth="1"/>
    <col min="6431" max="6431" width="15.140625" style="2" bestFit="1" customWidth="1"/>
    <col min="6432" max="6656" width="11.42578125" style="2"/>
    <col min="6657" max="6657" width="2.42578125" style="2" customWidth="1"/>
    <col min="6658" max="6658" width="40" style="2" customWidth="1"/>
    <col min="6659" max="6668" width="13.42578125" style="2" customWidth="1"/>
    <col min="6669" max="6669" width="13.140625" style="2" customWidth="1"/>
    <col min="6670" max="6670" width="13.7109375" style="2" customWidth="1"/>
    <col min="6671" max="6671" width="12.7109375" style="2" customWidth="1"/>
    <col min="6672" max="6672" width="3.7109375" style="2" customWidth="1"/>
    <col min="6673" max="6673" width="4.140625" style="2" customWidth="1"/>
    <col min="6674" max="6674" width="33.5703125" style="2" customWidth="1"/>
    <col min="6675" max="6675" width="12.5703125" style="2" bestFit="1" customWidth="1"/>
    <col min="6676" max="6676" width="13.5703125" style="2" bestFit="1" customWidth="1"/>
    <col min="6677" max="6678" width="12.5703125" style="2" bestFit="1" customWidth="1"/>
    <col min="6679" max="6680" width="12.42578125" style="2" bestFit="1" customWidth="1"/>
    <col min="6681" max="6681" width="13.85546875" style="2" customWidth="1"/>
    <col min="6682" max="6685" width="12.42578125" style="2" customWidth="1"/>
    <col min="6686" max="6686" width="11.5703125" style="2" bestFit="1" customWidth="1"/>
    <col min="6687" max="6687" width="15.140625" style="2" bestFit="1" customWidth="1"/>
    <col min="6688" max="6912" width="11.42578125" style="2"/>
    <col min="6913" max="6913" width="2.42578125" style="2" customWidth="1"/>
    <col min="6914" max="6914" width="40" style="2" customWidth="1"/>
    <col min="6915" max="6924" width="13.42578125" style="2" customWidth="1"/>
    <col min="6925" max="6925" width="13.140625" style="2" customWidth="1"/>
    <col min="6926" max="6926" width="13.7109375" style="2" customWidth="1"/>
    <col min="6927" max="6927" width="12.7109375" style="2" customWidth="1"/>
    <col min="6928" max="6928" width="3.7109375" style="2" customWidth="1"/>
    <col min="6929" max="6929" width="4.140625" style="2" customWidth="1"/>
    <col min="6930" max="6930" width="33.5703125" style="2" customWidth="1"/>
    <col min="6931" max="6931" width="12.5703125" style="2" bestFit="1" customWidth="1"/>
    <col min="6932" max="6932" width="13.5703125" style="2" bestFit="1" customWidth="1"/>
    <col min="6933" max="6934" width="12.5703125" style="2" bestFit="1" customWidth="1"/>
    <col min="6935" max="6936" width="12.42578125" style="2" bestFit="1" customWidth="1"/>
    <col min="6937" max="6937" width="13.85546875" style="2" customWidth="1"/>
    <col min="6938" max="6941" width="12.42578125" style="2" customWidth="1"/>
    <col min="6942" max="6942" width="11.5703125" style="2" bestFit="1" customWidth="1"/>
    <col min="6943" max="6943" width="15.140625" style="2" bestFit="1" customWidth="1"/>
    <col min="6944" max="7168" width="11.42578125" style="2"/>
    <col min="7169" max="7169" width="2.42578125" style="2" customWidth="1"/>
    <col min="7170" max="7170" width="40" style="2" customWidth="1"/>
    <col min="7171" max="7180" width="13.42578125" style="2" customWidth="1"/>
    <col min="7181" max="7181" width="13.140625" style="2" customWidth="1"/>
    <col min="7182" max="7182" width="13.7109375" style="2" customWidth="1"/>
    <col min="7183" max="7183" width="12.7109375" style="2" customWidth="1"/>
    <col min="7184" max="7184" width="3.7109375" style="2" customWidth="1"/>
    <col min="7185" max="7185" width="4.140625" style="2" customWidth="1"/>
    <col min="7186" max="7186" width="33.5703125" style="2" customWidth="1"/>
    <col min="7187" max="7187" width="12.5703125" style="2" bestFit="1" customWidth="1"/>
    <col min="7188" max="7188" width="13.5703125" style="2" bestFit="1" customWidth="1"/>
    <col min="7189" max="7190" width="12.5703125" style="2" bestFit="1" customWidth="1"/>
    <col min="7191" max="7192" width="12.42578125" style="2" bestFit="1" customWidth="1"/>
    <col min="7193" max="7193" width="13.85546875" style="2" customWidth="1"/>
    <col min="7194" max="7197" width="12.42578125" style="2" customWidth="1"/>
    <col min="7198" max="7198" width="11.5703125" style="2" bestFit="1" customWidth="1"/>
    <col min="7199" max="7199" width="15.140625" style="2" bestFit="1" customWidth="1"/>
    <col min="7200" max="7424" width="11.42578125" style="2"/>
    <col min="7425" max="7425" width="2.42578125" style="2" customWidth="1"/>
    <col min="7426" max="7426" width="40" style="2" customWidth="1"/>
    <col min="7427" max="7436" width="13.42578125" style="2" customWidth="1"/>
    <col min="7437" max="7437" width="13.140625" style="2" customWidth="1"/>
    <col min="7438" max="7438" width="13.7109375" style="2" customWidth="1"/>
    <col min="7439" max="7439" width="12.7109375" style="2" customWidth="1"/>
    <col min="7440" max="7440" width="3.7109375" style="2" customWidth="1"/>
    <col min="7441" max="7441" width="4.140625" style="2" customWidth="1"/>
    <col min="7442" max="7442" width="33.5703125" style="2" customWidth="1"/>
    <col min="7443" max="7443" width="12.5703125" style="2" bestFit="1" customWidth="1"/>
    <col min="7444" max="7444" width="13.5703125" style="2" bestFit="1" customWidth="1"/>
    <col min="7445" max="7446" width="12.5703125" style="2" bestFit="1" customWidth="1"/>
    <col min="7447" max="7448" width="12.42578125" style="2" bestFit="1" customWidth="1"/>
    <col min="7449" max="7449" width="13.85546875" style="2" customWidth="1"/>
    <col min="7450" max="7453" width="12.42578125" style="2" customWidth="1"/>
    <col min="7454" max="7454" width="11.5703125" style="2" bestFit="1" customWidth="1"/>
    <col min="7455" max="7455" width="15.140625" style="2" bestFit="1" customWidth="1"/>
    <col min="7456" max="7680" width="11.42578125" style="2"/>
    <col min="7681" max="7681" width="2.42578125" style="2" customWidth="1"/>
    <col min="7682" max="7682" width="40" style="2" customWidth="1"/>
    <col min="7683" max="7692" width="13.42578125" style="2" customWidth="1"/>
    <col min="7693" max="7693" width="13.140625" style="2" customWidth="1"/>
    <col min="7694" max="7694" width="13.7109375" style="2" customWidth="1"/>
    <col min="7695" max="7695" width="12.7109375" style="2" customWidth="1"/>
    <col min="7696" max="7696" width="3.7109375" style="2" customWidth="1"/>
    <col min="7697" max="7697" width="4.140625" style="2" customWidth="1"/>
    <col min="7698" max="7698" width="33.5703125" style="2" customWidth="1"/>
    <col min="7699" max="7699" width="12.5703125" style="2" bestFit="1" customWidth="1"/>
    <col min="7700" max="7700" width="13.5703125" style="2" bestFit="1" customWidth="1"/>
    <col min="7701" max="7702" width="12.5703125" style="2" bestFit="1" customWidth="1"/>
    <col min="7703" max="7704" width="12.42578125" style="2" bestFit="1" customWidth="1"/>
    <col min="7705" max="7705" width="13.85546875" style="2" customWidth="1"/>
    <col min="7706" max="7709" width="12.42578125" style="2" customWidth="1"/>
    <col min="7710" max="7710" width="11.5703125" style="2" bestFit="1" customWidth="1"/>
    <col min="7711" max="7711" width="15.140625" style="2" bestFit="1" customWidth="1"/>
    <col min="7712" max="7936" width="11.42578125" style="2"/>
    <col min="7937" max="7937" width="2.42578125" style="2" customWidth="1"/>
    <col min="7938" max="7938" width="40" style="2" customWidth="1"/>
    <col min="7939" max="7948" width="13.42578125" style="2" customWidth="1"/>
    <col min="7949" max="7949" width="13.140625" style="2" customWidth="1"/>
    <col min="7950" max="7950" width="13.7109375" style="2" customWidth="1"/>
    <col min="7951" max="7951" width="12.7109375" style="2" customWidth="1"/>
    <col min="7952" max="7952" width="3.7109375" style="2" customWidth="1"/>
    <col min="7953" max="7953" width="4.140625" style="2" customWidth="1"/>
    <col min="7954" max="7954" width="33.5703125" style="2" customWidth="1"/>
    <col min="7955" max="7955" width="12.5703125" style="2" bestFit="1" customWidth="1"/>
    <col min="7956" max="7956" width="13.5703125" style="2" bestFit="1" customWidth="1"/>
    <col min="7957" max="7958" width="12.5703125" style="2" bestFit="1" customWidth="1"/>
    <col min="7959" max="7960" width="12.42578125" style="2" bestFit="1" customWidth="1"/>
    <col min="7961" max="7961" width="13.85546875" style="2" customWidth="1"/>
    <col min="7962" max="7965" width="12.42578125" style="2" customWidth="1"/>
    <col min="7966" max="7966" width="11.5703125" style="2" bestFit="1" customWidth="1"/>
    <col min="7967" max="7967" width="15.140625" style="2" bestFit="1" customWidth="1"/>
    <col min="7968" max="8192" width="11.42578125" style="2"/>
    <col min="8193" max="8193" width="2.42578125" style="2" customWidth="1"/>
    <col min="8194" max="8194" width="40" style="2" customWidth="1"/>
    <col min="8195" max="8204" width="13.42578125" style="2" customWidth="1"/>
    <col min="8205" max="8205" width="13.140625" style="2" customWidth="1"/>
    <col min="8206" max="8206" width="13.7109375" style="2" customWidth="1"/>
    <col min="8207" max="8207" width="12.7109375" style="2" customWidth="1"/>
    <col min="8208" max="8208" width="3.7109375" style="2" customWidth="1"/>
    <col min="8209" max="8209" width="4.140625" style="2" customWidth="1"/>
    <col min="8210" max="8210" width="33.5703125" style="2" customWidth="1"/>
    <col min="8211" max="8211" width="12.5703125" style="2" bestFit="1" customWidth="1"/>
    <col min="8212" max="8212" width="13.5703125" style="2" bestFit="1" customWidth="1"/>
    <col min="8213" max="8214" width="12.5703125" style="2" bestFit="1" customWidth="1"/>
    <col min="8215" max="8216" width="12.42578125" style="2" bestFit="1" customWidth="1"/>
    <col min="8217" max="8217" width="13.85546875" style="2" customWidth="1"/>
    <col min="8218" max="8221" width="12.42578125" style="2" customWidth="1"/>
    <col min="8222" max="8222" width="11.5703125" style="2" bestFit="1" customWidth="1"/>
    <col min="8223" max="8223" width="15.140625" style="2" bestFit="1" customWidth="1"/>
    <col min="8224" max="8448" width="11.42578125" style="2"/>
    <col min="8449" max="8449" width="2.42578125" style="2" customWidth="1"/>
    <col min="8450" max="8450" width="40" style="2" customWidth="1"/>
    <col min="8451" max="8460" width="13.42578125" style="2" customWidth="1"/>
    <col min="8461" max="8461" width="13.140625" style="2" customWidth="1"/>
    <col min="8462" max="8462" width="13.7109375" style="2" customWidth="1"/>
    <col min="8463" max="8463" width="12.7109375" style="2" customWidth="1"/>
    <col min="8464" max="8464" width="3.7109375" style="2" customWidth="1"/>
    <col min="8465" max="8465" width="4.140625" style="2" customWidth="1"/>
    <col min="8466" max="8466" width="33.5703125" style="2" customWidth="1"/>
    <col min="8467" max="8467" width="12.5703125" style="2" bestFit="1" customWidth="1"/>
    <col min="8468" max="8468" width="13.5703125" style="2" bestFit="1" customWidth="1"/>
    <col min="8469" max="8470" width="12.5703125" style="2" bestFit="1" customWidth="1"/>
    <col min="8471" max="8472" width="12.42578125" style="2" bestFit="1" customWidth="1"/>
    <col min="8473" max="8473" width="13.85546875" style="2" customWidth="1"/>
    <col min="8474" max="8477" width="12.42578125" style="2" customWidth="1"/>
    <col min="8478" max="8478" width="11.5703125" style="2" bestFit="1" customWidth="1"/>
    <col min="8479" max="8479" width="15.140625" style="2" bestFit="1" customWidth="1"/>
    <col min="8480" max="8704" width="11.42578125" style="2"/>
    <col min="8705" max="8705" width="2.42578125" style="2" customWidth="1"/>
    <col min="8706" max="8706" width="40" style="2" customWidth="1"/>
    <col min="8707" max="8716" width="13.42578125" style="2" customWidth="1"/>
    <col min="8717" max="8717" width="13.140625" style="2" customWidth="1"/>
    <col min="8718" max="8718" width="13.7109375" style="2" customWidth="1"/>
    <col min="8719" max="8719" width="12.7109375" style="2" customWidth="1"/>
    <col min="8720" max="8720" width="3.7109375" style="2" customWidth="1"/>
    <col min="8721" max="8721" width="4.140625" style="2" customWidth="1"/>
    <col min="8722" max="8722" width="33.5703125" style="2" customWidth="1"/>
    <col min="8723" max="8723" width="12.5703125" style="2" bestFit="1" customWidth="1"/>
    <col min="8724" max="8724" width="13.5703125" style="2" bestFit="1" customWidth="1"/>
    <col min="8725" max="8726" width="12.5703125" style="2" bestFit="1" customWidth="1"/>
    <col min="8727" max="8728" width="12.42578125" style="2" bestFit="1" customWidth="1"/>
    <col min="8729" max="8729" width="13.85546875" style="2" customWidth="1"/>
    <col min="8730" max="8733" width="12.42578125" style="2" customWidth="1"/>
    <col min="8734" max="8734" width="11.5703125" style="2" bestFit="1" customWidth="1"/>
    <col min="8735" max="8735" width="15.140625" style="2" bestFit="1" customWidth="1"/>
    <col min="8736" max="8960" width="11.42578125" style="2"/>
    <col min="8961" max="8961" width="2.42578125" style="2" customWidth="1"/>
    <col min="8962" max="8962" width="40" style="2" customWidth="1"/>
    <col min="8963" max="8972" width="13.42578125" style="2" customWidth="1"/>
    <col min="8973" max="8973" width="13.140625" style="2" customWidth="1"/>
    <col min="8974" max="8974" width="13.7109375" style="2" customWidth="1"/>
    <col min="8975" max="8975" width="12.7109375" style="2" customWidth="1"/>
    <col min="8976" max="8976" width="3.7109375" style="2" customWidth="1"/>
    <col min="8977" max="8977" width="4.140625" style="2" customWidth="1"/>
    <col min="8978" max="8978" width="33.5703125" style="2" customWidth="1"/>
    <col min="8979" max="8979" width="12.5703125" style="2" bestFit="1" customWidth="1"/>
    <col min="8980" max="8980" width="13.5703125" style="2" bestFit="1" customWidth="1"/>
    <col min="8981" max="8982" width="12.5703125" style="2" bestFit="1" customWidth="1"/>
    <col min="8983" max="8984" width="12.42578125" style="2" bestFit="1" customWidth="1"/>
    <col min="8985" max="8985" width="13.85546875" style="2" customWidth="1"/>
    <col min="8986" max="8989" width="12.42578125" style="2" customWidth="1"/>
    <col min="8990" max="8990" width="11.5703125" style="2" bestFit="1" customWidth="1"/>
    <col min="8991" max="8991" width="15.140625" style="2" bestFit="1" customWidth="1"/>
    <col min="8992" max="9216" width="11.42578125" style="2"/>
    <col min="9217" max="9217" width="2.42578125" style="2" customWidth="1"/>
    <col min="9218" max="9218" width="40" style="2" customWidth="1"/>
    <col min="9219" max="9228" width="13.42578125" style="2" customWidth="1"/>
    <col min="9229" max="9229" width="13.140625" style="2" customWidth="1"/>
    <col min="9230" max="9230" width="13.7109375" style="2" customWidth="1"/>
    <col min="9231" max="9231" width="12.7109375" style="2" customWidth="1"/>
    <col min="9232" max="9232" width="3.7109375" style="2" customWidth="1"/>
    <col min="9233" max="9233" width="4.140625" style="2" customWidth="1"/>
    <col min="9234" max="9234" width="33.5703125" style="2" customWidth="1"/>
    <col min="9235" max="9235" width="12.5703125" style="2" bestFit="1" customWidth="1"/>
    <col min="9236" max="9236" width="13.5703125" style="2" bestFit="1" customWidth="1"/>
    <col min="9237" max="9238" width="12.5703125" style="2" bestFit="1" customWidth="1"/>
    <col min="9239" max="9240" width="12.42578125" style="2" bestFit="1" customWidth="1"/>
    <col min="9241" max="9241" width="13.85546875" style="2" customWidth="1"/>
    <col min="9242" max="9245" width="12.42578125" style="2" customWidth="1"/>
    <col min="9246" max="9246" width="11.5703125" style="2" bestFit="1" customWidth="1"/>
    <col min="9247" max="9247" width="15.140625" style="2" bestFit="1" customWidth="1"/>
    <col min="9248" max="9472" width="11.42578125" style="2"/>
    <col min="9473" max="9473" width="2.42578125" style="2" customWidth="1"/>
    <col min="9474" max="9474" width="40" style="2" customWidth="1"/>
    <col min="9475" max="9484" width="13.42578125" style="2" customWidth="1"/>
    <col min="9485" max="9485" width="13.140625" style="2" customWidth="1"/>
    <col min="9486" max="9486" width="13.7109375" style="2" customWidth="1"/>
    <col min="9487" max="9487" width="12.7109375" style="2" customWidth="1"/>
    <col min="9488" max="9488" width="3.7109375" style="2" customWidth="1"/>
    <col min="9489" max="9489" width="4.140625" style="2" customWidth="1"/>
    <col min="9490" max="9490" width="33.5703125" style="2" customWidth="1"/>
    <col min="9491" max="9491" width="12.5703125" style="2" bestFit="1" customWidth="1"/>
    <col min="9492" max="9492" width="13.5703125" style="2" bestFit="1" customWidth="1"/>
    <col min="9493" max="9494" width="12.5703125" style="2" bestFit="1" customWidth="1"/>
    <col min="9495" max="9496" width="12.42578125" style="2" bestFit="1" customWidth="1"/>
    <col min="9497" max="9497" width="13.85546875" style="2" customWidth="1"/>
    <col min="9498" max="9501" width="12.42578125" style="2" customWidth="1"/>
    <col min="9502" max="9502" width="11.5703125" style="2" bestFit="1" customWidth="1"/>
    <col min="9503" max="9503" width="15.140625" style="2" bestFit="1" customWidth="1"/>
    <col min="9504" max="9728" width="11.42578125" style="2"/>
    <col min="9729" max="9729" width="2.42578125" style="2" customWidth="1"/>
    <col min="9730" max="9730" width="40" style="2" customWidth="1"/>
    <col min="9731" max="9740" width="13.42578125" style="2" customWidth="1"/>
    <col min="9741" max="9741" width="13.140625" style="2" customWidth="1"/>
    <col min="9742" max="9742" width="13.7109375" style="2" customWidth="1"/>
    <col min="9743" max="9743" width="12.7109375" style="2" customWidth="1"/>
    <col min="9744" max="9744" width="3.7109375" style="2" customWidth="1"/>
    <col min="9745" max="9745" width="4.140625" style="2" customWidth="1"/>
    <col min="9746" max="9746" width="33.5703125" style="2" customWidth="1"/>
    <col min="9747" max="9747" width="12.5703125" style="2" bestFit="1" customWidth="1"/>
    <col min="9748" max="9748" width="13.5703125" style="2" bestFit="1" customWidth="1"/>
    <col min="9749" max="9750" width="12.5703125" style="2" bestFit="1" customWidth="1"/>
    <col min="9751" max="9752" width="12.42578125" style="2" bestFit="1" customWidth="1"/>
    <col min="9753" max="9753" width="13.85546875" style="2" customWidth="1"/>
    <col min="9754" max="9757" width="12.42578125" style="2" customWidth="1"/>
    <col min="9758" max="9758" width="11.5703125" style="2" bestFit="1" customWidth="1"/>
    <col min="9759" max="9759" width="15.140625" style="2" bestFit="1" customWidth="1"/>
    <col min="9760" max="9984" width="11.42578125" style="2"/>
    <col min="9985" max="9985" width="2.42578125" style="2" customWidth="1"/>
    <col min="9986" max="9986" width="40" style="2" customWidth="1"/>
    <col min="9987" max="9996" width="13.42578125" style="2" customWidth="1"/>
    <col min="9997" max="9997" width="13.140625" style="2" customWidth="1"/>
    <col min="9998" max="9998" width="13.7109375" style="2" customWidth="1"/>
    <col min="9999" max="9999" width="12.7109375" style="2" customWidth="1"/>
    <col min="10000" max="10000" width="3.7109375" style="2" customWidth="1"/>
    <col min="10001" max="10001" width="4.140625" style="2" customWidth="1"/>
    <col min="10002" max="10002" width="33.5703125" style="2" customWidth="1"/>
    <col min="10003" max="10003" width="12.5703125" style="2" bestFit="1" customWidth="1"/>
    <col min="10004" max="10004" width="13.5703125" style="2" bestFit="1" customWidth="1"/>
    <col min="10005" max="10006" width="12.5703125" style="2" bestFit="1" customWidth="1"/>
    <col min="10007" max="10008" width="12.42578125" style="2" bestFit="1" customWidth="1"/>
    <col min="10009" max="10009" width="13.85546875" style="2" customWidth="1"/>
    <col min="10010" max="10013" width="12.42578125" style="2" customWidth="1"/>
    <col min="10014" max="10014" width="11.5703125" style="2" bestFit="1" customWidth="1"/>
    <col min="10015" max="10015" width="15.140625" style="2" bestFit="1" customWidth="1"/>
    <col min="10016" max="10240" width="11.42578125" style="2"/>
    <col min="10241" max="10241" width="2.42578125" style="2" customWidth="1"/>
    <col min="10242" max="10242" width="40" style="2" customWidth="1"/>
    <col min="10243" max="10252" width="13.42578125" style="2" customWidth="1"/>
    <col min="10253" max="10253" width="13.140625" style="2" customWidth="1"/>
    <col min="10254" max="10254" width="13.7109375" style="2" customWidth="1"/>
    <col min="10255" max="10255" width="12.7109375" style="2" customWidth="1"/>
    <col min="10256" max="10256" width="3.7109375" style="2" customWidth="1"/>
    <col min="10257" max="10257" width="4.140625" style="2" customWidth="1"/>
    <col min="10258" max="10258" width="33.5703125" style="2" customWidth="1"/>
    <col min="10259" max="10259" width="12.5703125" style="2" bestFit="1" customWidth="1"/>
    <col min="10260" max="10260" width="13.5703125" style="2" bestFit="1" customWidth="1"/>
    <col min="10261" max="10262" width="12.5703125" style="2" bestFit="1" customWidth="1"/>
    <col min="10263" max="10264" width="12.42578125" style="2" bestFit="1" customWidth="1"/>
    <col min="10265" max="10265" width="13.85546875" style="2" customWidth="1"/>
    <col min="10266" max="10269" width="12.42578125" style="2" customWidth="1"/>
    <col min="10270" max="10270" width="11.5703125" style="2" bestFit="1" customWidth="1"/>
    <col min="10271" max="10271" width="15.140625" style="2" bestFit="1" customWidth="1"/>
    <col min="10272" max="10496" width="11.42578125" style="2"/>
    <col min="10497" max="10497" width="2.42578125" style="2" customWidth="1"/>
    <col min="10498" max="10498" width="40" style="2" customWidth="1"/>
    <col min="10499" max="10508" width="13.42578125" style="2" customWidth="1"/>
    <col min="10509" max="10509" width="13.140625" style="2" customWidth="1"/>
    <col min="10510" max="10510" width="13.7109375" style="2" customWidth="1"/>
    <col min="10511" max="10511" width="12.7109375" style="2" customWidth="1"/>
    <col min="10512" max="10512" width="3.7109375" style="2" customWidth="1"/>
    <col min="10513" max="10513" width="4.140625" style="2" customWidth="1"/>
    <col min="10514" max="10514" width="33.5703125" style="2" customWidth="1"/>
    <col min="10515" max="10515" width="12.5703125" style="2" bestFit="1" customWidth="1"/>
    <col min="10516" max="10516" width="13.5703125" style="2" bestFit="1" customWidth="1"/>
    <col min="10517" max="10518" width="12.5703125" style="2" bestFit="1" customWidth="1"/>
    <col min="10519" max="10520" width="12.42578125" style="2" bestFit="1" customWidth="1"/>
    <col min="10521" max="10521" width="13.85546875" style="2" customWidth="1"/>
    <col min="10522" max="10525" width="12.42578125" style="2" customWidth="1"/>
    <col min="10526" max="10526" width="11.5703125" style="2" bestFit="1" customWidth="1"/>
    <col min="10527" max="10527" width="15.140625" style="2" bestFit="1" customWidth="1"/>
    <col min="10528" max="10752" width="11.42578125" style="2"/>
    <col min="10753" max="10753" width="2.42578125" style="2" customWidth="1"/>
    <col min="10754" max="10754" width="40" style="2" customWidth="1"/>
    <col min="10755" max="10764" width="13.42578125" style="2" customWidth="1"/>
    <col min="10765" max="10765" width="13.140625" style="2" customWidth="1"/>
    <col min="10766" max="10766" width="13.7109375" style="2" customWidth="1"/>
    <col min="10767" max="10767" width="12.7109375" style="2" customWidth="1"/>
    <col min="10768" max="10768" width="3.7109375" style="2" customWidth="1"/>
    <col min="10769" max="10769" width="4.140625" style="2" customWidth="1"/>
    <col min="10770" max="10770" width="33.5703125" style="2" customWidth="1"/>
    <col min="10771" max="10771" width="12.5703125" style="2" bestFit="1" customWidth="1"/>
    <col min="10772" max="10772" width="13.5703125" style="2" bestFit="1" customWidth="1"/>
    <col min="10773" max="10774" width="12.5703125" style="2" bestFit="1" customWidth="1"/>
    <col min="10775" max="10776" width="12.42578125" style="2" bestFit="1" customWidth="1"/>
    <col min="10777" max="10777" width="13.85546875" style="2" customWidth="1"/>
    <col min="10778" max="10781" width="12.42578125" style="2" customWidth="1"/>
    <col min="10782" max="10782" width="11.5703125" style="2" bestFit="1" customWidth="1"/>
    <col min="10783" max="10783" width="15.140625" style="2" bestFit="1" customWidth="1"/>
    <col min="10784" max="11008" width="11.42578125" style="2"/>
    <col min="11009" max="11009" width="2.42578125" style="2" customWidth="1"/>
    <col min="11010" max="11010" width="40" style="2" customWidth="1"/>
    <col min="11011" max="11020" width="13.42578125" style="2" customWidth="1"/>
    <col min="11021" max="11021" width="13.140625" style="2" customWidth="1"/>
    <col min="11022" max="11022" width="13.7109375" style="2" customWidth="1"/>
    <col min="11023" max="11023" width="12.7109375" style="2" customWidth="1"/>
    <col min="11024" max="11024" width="3.7109375" style="2" customWidth="1"/>
    <col min="11025" max="11025" width="4.140625" style="2" customWidth="1"/>
    <col min="11026" max="11026" width="33.5703125" style="2" customWidth="1"/>
    <col min="11027" max="11027" width="12.5703125" style="2" bestFit="1" customWidth="1"/>
    <col min="11028" max="11028" width="13.5703125" style="2" bestFit="1" customWidth="1"/>
    <col min="11029" max="11030" width="12.5703125" style="2" bestFit="1" customWidth="1"/>
    <col min="11031" max="11032" width="12.42578125" style="2" bestFit="1" customWidth="1"/>
    <col min="11033" max="11033" width="13.85546875" style="2" customWidth="1"/>
    <col min="11034" max="11037" width="12.42578125" style="2" customWidth="1"/>
    <col min="11038" max="11038" width="11.5703125" style="2" bestFit="1" customWidth="1"/>
    <col min="11039" max="11039" width="15.140625" style="2" bestFit="1" customWidth="1"/>
    <col min="11040" max="11264" width="11.42578125" style="2"/>
    <col min="11265" max="11265" width="2.42578125" style="2" customWidth="1"/>
    <col min="11266" max="11266" width="40" style="2" customWidth="1"/>
    <col min="11267" max="11276" width="13.42578125" style="2" customWidth="1"/>
    <col min="11277" max="11277" width="13.140625" style="2" customWidth="1"/>
    <col min="11278" max="11278" width="13.7109375" style="2" customWidth="1"/>
    <col min="11279" max="11279" width="12.7109375" style="2" customWidth="1"/>
    <col min="11280" max="11280" width="3.7109375" style="2" customWidth="1"/>
    <col min="11281" max="11281" width="4.140625" style="2" customWidth="1"/>
    <col min="11282" max="11282" width="33.5703125" style="2" customWidth="1"/>
    <col min="11283" max="11283" width="12.5703125" style="2" bestFit="1" customWidth="1"/>
    <col min="11284" max="11284" width="13.5703125" style="2" bestFit="1" customWidth="1"/>
    <col min="11285" max="11286" width="12.5703125" style="2" bestFit="1" customWidth="1"/>
    <col min="11287" max="11288" width="12.42578125" style="2" bestFit="1" customWidth="1"/>
    <col min="11289" max="11289" width="13.85546875" style="2" customWidth="1"/>
    <col min="11290" max="11293" width="12.42578125" style="2" customWidth="1"/>
    <col min="11294" max="11294" width="11.5703125" style="2" bestFit="1" customWidth="1"/>
    <col min="11295" max="11295" width="15.140625" style="2" bestFit="1" customWidth="1"/>
    <col min="11296" max="11520" width="11.42578125" style="2"/>
    <col min="11521" max="11521" width="2.42578125" style="2" customWidth="1"/>
    <col min="11522" max="11522" width="40" style="2" customWidth="1"/>
    <col min="11523" max="11532" width="13.42578125" style="2" customWidth="1"/>
    <col min="11533" max="11533" width="13.140625" style="2" customWidth="1"/>
    <col min="11534" max="11534" width="13.7109375" style="2" customWidth="1"/>
    <col min="11535" max="11535" width="12.7109375" style="2" customWidth="1"/>
    <col min="11536" max="11536" width="3.7109375" style="2" customWidth="1"/>
    <col min="11537" max="11537" width="4.140625" style="2" customWidth="1"/>
    <col min="11538" max="11538" width="33.5703125" style="2" customWidth="1"/>
    <col min="11539" max="11539" width="12.5703125" style="2" bestFit="1" customWidth="1"/>
    <col min="11540" max="11540" width="13.5703125" style="2" bestFit="1" customWidth="1"/>
    <col min="11541" max="11542" width="12.5703125" style="2" bestFit="1" customWidth="1"/>
    <col min="11543" max="11544" width="12.42578125" style="2" bestFit="1" customWidth="1"/>
    <col min="11545" max="11545" width="13.85546875" style="2" customWidth="1"/>
    <col min="11546" max="11549" width="12.42578125" style="2" customWidth="1"/>
    <col min="11550" max="11550" width="11.5703125" style="2" bestFit="1" customWidth="1"/>
    <col min="11551" max="11551" width="15.140625" style="2" bestFit="1" customWidth="1"/>
    <col min="11552" max="11776" width="11.42578125" style="2"/>
    <col min="11777" max="11777" width="2.42578125" style="2" customWidth="1"/>
    <col min="11778" max="11778" width="40" style="2" customWidth="1"/>
    <col min="11779" max="11788" width="13.42578125" style="2" customWidth="1"/>
    <col min="11789" max="11789" width="13.140625" style="2" customWidth="1"/>
    <col min="11790" max="11790" width="13.7109375" style="2" customWidth="1"/>
    <col min="11791" max="11791" width="12.7109375" style="2" customWidth="1"/>
    <col min="11792" max="11792" width="3.7109375" style="2" customWidth="1"/>
    <col min="11793" max="11793" width="4.140625" style="2" customWidth="1"/>
    <col min="11794" max="11794" width="33.5703125" style="2" customWidth="1"/>
    <col min="11795" max="11795" width="12.5703125" style="2" bestFit="1" customWidth="1"/>
    <col min="11796" max="11796" width="13.5703125" style="2" bestFit="1" customWidth="1"/>
    <col min="11797" max="11798" width="12.5703125" style="2" bestFit="1" customWidth="1"/>
    <col min="11799" max="11800" width="12.42578125" style="2" bestFit="1" customWidth="1"/>
    <col min="11801" max="11801" width="13.85546875" style="2" customWidth="1"/>
    <col min="11802" max="11805" width="12.42578125" style="2" customWidth="1"/>
    <col min="11806" max="11806" width="11.5703125" style="2" bestFit="1" customWidth="1"/>
    <col min="11807" max="11807" width="15.140625" style="2" bestFit="1" customWidth="1"/>
    <col min="11808" max="12032" width="11.42578125" style="2"/>
    <col min="12033" max="12033" width="2.42578125" style="2" customWidth="1"/>
    <col min="12034" max="12034" width="40" style="2" customWidth="1"/>
    <col min="12035" max="12044" width="13.42578125" style="2" customWidth="1"/>
    <col min="12045" max="12045" width="13.140625" style="2" customWidth="1"/>
    <col min="12046" max="12046" width="13.7109375" style="2" customWidth="1"/>
    <col min="12047" max="12047" width="12.7109375" style="2" customWidth="1"/>
    <col min="12048" max="12048" width="3.7109375" style="2" customWidth="1"/>
    <col min="12049" max="12049" width="4.140625" style="2" customWidth="1"/>
    <col min="12050" max="12050" width="33.5703125" style="2" customWidth="1"/>
    <col min="12051" max="12051" width="12.5703125" style="2" bestFit="1" customWidth="1"/>
    <col min="12052" max="12052" width="13.5703125" style="2" bestFit="1" customWidth="1"/>
    <col min="12053" max="12054" width="12.5703125" style="2" bestFit="1" customWidth="1"/>
    <col min="12055" max="12056" width="12.42578125" style="2" bestFit="1" customWidth="1"/>
    <col min="12057" max="12057" width="13.85546875" style="2" customWidth="1"/>
    <col min="12058" max="12061" width="12.42578125" style="2" customWidth="1"/>
    <col min="12062" max="12062" width="11.5703125" style="2" bestFit="1" customWidth="1"/>
    <col min="12063" max="12063" width="15.140625" style="2" bestFit="1" customWidth="1"/>
    <col min="12064" max="12288" width="11.42578125" style="2"/>
    <col min="12289" max="12289" width="2.42578125" style="2" customWidth="1"/>
    <col min="12290" max="12290" width="40" style="2" customWidth="1"/>
    <col min="12291" max="12300" width="13.42578125" style="2" customWidth="1"/>
    <col min="12301" max="12301" width="13.140625" style="2" customWidth="1"/>
    <col min="12302" max="12302" width="13.7109375" style="2" customWidth="1"/>
    <col min="12303" max="12303" width="12.7109375" style="2" customWidth="1"/>
    <col min="12304" max="12304" width="3.7109375" style="2" customWidth="1"/>
    <col min="12305" max="12305" width="4.140625" style="2" customWidth="1"/>
    <col min="12306" max="12306" width="33.5703125" style="2" customWidth="1"/>
    <col min="12307" max="12307" width="12.5703125" style="2" bestFit="1" customWidth="1"/>
    <col min="12308" max="12308" width="13.5703125" style="2" bestFit="1" customWidth="1"/>
    <col min="12309" max="12310" width="12.5703125" style="2" bestFit="1" customWidth="1"/>
    <col min="12311" max="12312" width="12.42578125" style="2" bestFit="1" customWidth="1"/>
    <col min="12313" max="12313" width="13.85546875" style="2" customWidth="1"/>
    <col min="12314" max="12317" width="12.42578125" style="2" customWidth="1"/>
    <col min="12318" max="12318" width="11.5703125" style="2" bestFit="1" customWidth="1"/>
    <col min="12319" max="12319" width="15.140625" style="2" bestFit="1" customWidth="1"/>
    <col min="12320" max="12544" width="11.42578125" style="2"/>
    <col min="12545" max="12545" width="2.42578125" style="2" customWidth="1"/>
    <col min="12546" max="12546" width="40" style="2" customWidth="1"/>
    <col min="12547" max="12556" width="13.42578125" style="2" customWidth="1"/>
    <col min="12557" max="12557" width="13.140625" style="2" customWidth="1"/>
    <col min="12558" max="12558" width="13.7109375" style="2" customWidth="1"/>
    <col min="12559" max="12559" width="12.7109375" style="2" customWidth="1"/>
    <col min="12560" max="12560" width="3.7109375" style="2" customWidth="1"/>
    <col min="12561" max="12561" width="4.140625" style="2" customWidth="1"/>
    <col min="12562" max="12562" width="33.5703125" style="2" customWidth="1"/>
    <col min="12563" max="12563" width="12.5703125" style="2" bestFit="1" customWidth="1"/>
    <col min="12564" max="12564" width="13.5703125" style="2" bestFit="1" customWidth="1"/>
    <col min="12565" max="12566" width="12.5703125" style="2" bestFit="1" customWidth="1"/>
    <col min="12567" max="12568" width="12.42578125" style="2" bestFit="1" customWidth="1"/>
    <col min="12569" max="12569" width="13.85546875" style="2" customWidth="1"/>
    <col min="12570" max="12573" width="12.42578125" style="2" customWidth="1"/>
    <col min="12574" max="12574" width="11.5703125" style="2" bestFit="1" customWidth="1"/>
    <col min="12575" max="12575" width="15.140625" style="2" bestFit="1" customWidth="1"/>
    <col min="12576" max="12800" width="11.42578125" style="2"/>
    <col min="12801" max="12801" width="2.42578125" style="2" customWidth="1"/>
    <col min="12802" max="12802" width="40" style="2" customWidth="1"/>
    <col min="12803" max="12812" width="13.42578125" style="2" customWidth="1"/>
    <col min="12813" max="12813" width="13.140625" style="2" customWidth="1"/>
    <col min="12814" max="12814" width="13.7109375" style="2" customWidth="1"/>
    <col min="12815" max="12815" width="12.7109375" style="2" customWidth="1"/>
    <col min="12816" max="12816" width="3.7109375" style="2" customWidth="1"/>
    <col min="12817" max="12817" width="4.140625" style="2" customWidth="1"/>
    <col min="12818" max="12818" width="33.5703125" style="2" customWidth="1"/>
    <col min="12819" max="12819" width="12.5703125" style="2" bestFit="1" customWidth="1"/>
    <col min="12820" max="12820" width="13.5703125" style="2" bestFit="1" customWidth="1"/>
    <col min="12821" max="12822" width="12.5703125" style="2" bestFit="1" customWidth="1"/>
    <col min="12823" max="12824" width="12.42578125" style="2" bestFit="1" customWidth="1"/>
    <col min="12825" max="12825" width="13.85546875" style="2" customWidth="1"/>
    <col min="12826" max="12829" width="12.42578125" style="2" customWidth="1"/>
    <col min="12830" max="12830" width="11.5703125" style="2" bestFit="1" customWidth="1"/>
    <col min="12831" max="12831" width="15.140625" style="2" bestFit="1" customWidth="1"/>
    <col min="12832" max="13056" width="11.42578125" style="2"/>
    <col min="13057" max="13057" width="2.42578125" style="2" customWidth="1"/>
    <col min="13058" max="13058" width="40" style="2" customWidth="1"/>
    <col min="13059" max="13068" width="13.42578125" style="2" customWidth="1"/>
    <col min="13069" max="13069" width="13.140625" style="2" customWidth="1"/>
    <col min="13070" max="13070" width="13.7109375" style="2" customWidth="1"/>
    <col min="13071" max="13071" width="12.7109375" style="2" customWidth="1"/>
    <col min="13072" max="13072" width="3.7109375" style="2" customWidth="1"/>
    <col min="13073" max="13073" width="4.140625" style="2" customWidth="1"/>
    <col min="13074" max="13074" width="33.5703125" style="2" customWidth="1"/>
    <col min="13075" max="13075" width="12.5703125" style="2" bestFit="1" customWidth="1"/>
    <col min="13076" max="13076" width="13.5703125" style="2" bestFit="1" customWidth="1"/>
    <col min="13077" max="13078" width="12.5703125" style="2" bestFit="1" customWidth="1"/>
    <col min="13079" max="13080" width="12.42578125" style="2" bestFit="1" customWidth="1"/>
    <col min="13081" max="13081" width="13.85546875" style="2" customWidth="1"/>
    <col min="13082" max="13085" width="12.42578125" style="2" customWidth="1"/>
    <col min="13086" max="13086" width="11.5703125" style="2" bestFit="1" customWidth="1"/>
    <col min="13087" max="13087" width="15.140625" style="2" bestFit="1" customWidth="1"/>
    <col min="13088" max="13312" width="11.42578125" style="2"/>
    <col min="13313" max="13313" width="2.42578125" style="2" customWidth="1"/>
    <col min="13314" max="13314" width="40" style="2" customWidth="1"/>
    <col min="13315" max="13324" width="13.42578125" style="2" customWidth="1"/>
    <col min="13325" max="13325" width="13.140625" style="2" customWidth="1"/>
    <col min="13326" max="13326" width="13.7109375" style="2" customWidth="1"/>
    <col min="13327" max="13327" width="12.7109375" style="2" customWidth="1"/>
    <col min="13328" max="13328" width="3.7109375" style="2" customWidth="1"/>
    <col min="13329" max="13329" width="4.140625" style="2" customWidth="1"/>
    <col min="13330" max="13330" width="33.5703125" style="2" customWidth="1"/>
    <col min="13331" max="13331" width="12.5703125" style="2" bestFit="1" customWidth="1"/>
    <col min="13332" max="13332" width="13.5703125" style="2" bestFit="1" customWidth="1"/>
    <col min="13333" max="13334" width="12.5703125" style="2" bestFit="1" customWidth="1"/>
    <col min="13335" max="13336" width="12.42578125" style="2" bestFit="1" customWidth="1"/>
    <col min="13337" max="13337" width="13.85546875" style="2" customWidth="1"/>
    <col min="13338" max="13341" width="12.42578125" style="2" customWidth="1"/>
    <col min="13342" max="13342" width="11.5703125" style="2" bestFit="1" customWidth="1"/>
    <col min="13343" max="13343" width="15.140625" style="2" bestFit="1" customWidth="1"/>
    <col min="13344" max="13568" width="11.42578125" style="2"/>
    <col min="13569" max="13569" width="2.42578125" style="2" customWidth="1"/>
    <col min="13570" max="13570" width="40" style="2" customWidth="1"/>
    <col min="13571" max="13580" width="13.42578125" style="2" customWidth="1"/>
    <col min="13581" max="13581" width="13.140625" style="2" customWidth="1"/>
    <col min="13582" max="13582" width="13.7109375" style="2" customWidth="1"/>
    <col min="13583" max="13583" width="12.7109375" style="2" customWidth="1"/>
    <col min="13584" max="13584" width="3.7109375" style="2" customWidth="1"/>
    <col min="13585" max="13585" width="4.140625" style="2" customWidth="1"/>
    <col min="13586" max="13586" width="33.5703125" style="2" customWidth="1"/>
    <col min="13587" max="13587" width="12.5703125" style="2" bestFit="1" customWidth="1"/>
    <col min="13588" max="13588" width="13.5703125" style="2" bestFit="1" customWidth="1"/>
    <col min="13589" max="13590" width="12.5703125" style="2" bestFit="1" customWidth="1"/>
    <col min="13591" max="13592" width="12.42578125" style="2" bestFit="1" customWidth="1"/>
    <col min="13593" max="13593" width="13.85546875" style="2" customWidth="1"/>
    <col min="13594" max="13597" width="12.42578125" style="2" customWidth="1"/>
    <col min="13598" max="13598" width="11.5703125" style="2" bestFit="1" customWidth="1"/>
    <col min="13599" max="13599" width="15.140625" style="2" bestFit="1" customWidth="1"/>
    <col min="13600" max="13824" width="11.42578125" style="2"/>
    <col min="13825" max="13825" width="2.42578125" style="2" customWidth="1"/>
    <col min="13826" max="13826" width="40" style="2" customWidth="1"/>
    <col min="13827" max="13836" width="13.42578125" style="2" customWidth="1"/>
    <col min="13837" max="13837" width="13.140625" style="2" customWidth="1"/>
    <col min="13838" max="13838" width="13.7109375" style="2" customWidth="1"/>
    <col min="13839" max="13839" width="12.7109375" style="2" customWidth="1"/>
    <col min="13840" max="13840" width="3.7109375" style="2" customWidth="1"/>
    <col min="13841" max="13841" width="4.140625" style="2" customWidth="1"/>
    <col min="13842" max="13842" width="33.5703125" style="2" customWidth="1"/>
    <col min="13843" max="13843" width="12.5703125" style="2" bestFit="1" customWidth="1"/>
    <col min="13844" max="13844" width="13.5703125" style="2" bestFit="1" customWidth="1"/>
    <col min="13845" max="13846" width="12.5703125" style="2" bestFit="1" customWidth="1"/>
    <col min="13847" max="13848" width="12.42578125" style="2" bestFit="1" customWidth="1"/>
    <col min="13849" max="13849" width="13.85546875" style="2" customWidth="1"/>
    <col min="13850" max="13853" width="12.42578125" style="2" customWidth="1"/>
    <col min="13854" max="13854" width="11.5703125" style="2" bestFit="1" customWidth="1"/>
    <col min="13855" max="13855" width="15.140625" style="2" bestFit="1" customWidth="1"/>
    <col min="13856" max="14080" width="11.42578125" style="2"/>
    <col min="14081" max="14081" width="2.42578125" style="2" customWidth="1"/>
    <col min="14082" max="14082" width="40" style="2" customWidth="1"/>
    <col min="14083" max="14092" width="13.42578125" style="2" customWidth="1"/>
    <col min="14093" max="14093" width="13.140625" style="2" customWidth="1"/>
    <col min="14094" max="14094" width="13.7109375" style="2" customWidth="1"/>
    <col min="14095" max="14095" width="12.7109375" style="2" customWidth="1"/>
    <col min="14096" max="14096" width="3.7109375" style="2" customWidth="1"/>
    <col min="14097" max="14097" width="4.140625" style="2" customWidth="1"/>
    <col min="14098" max="14098" width="33.5703125" style="2" customWidth="1"/>
    <col min="14099" max="14099" width="12.5703125" style="2" bestFit="1" customWidth="1"/>
    <col min="14100" max="14100" width="13.5703125" style="2" bestFit="1" customWidth="1"/>
    <col min="14101" max="14102" width="12.5703125" style="2" bestFit="1" customWidth="1"/>
    <col min="14103" max="14104" width="12.42578125" style="2" bestFit="1" customWidth="1"/>
    <col min="14105" max="14105" width="13.85546875" style="2" customWidth="1"/>
    <col min="14106" max="14109" width="12.42578125" style="2" customWidth="1"/>
    <col min="14110" max="14110" width="11.5703125" style="2" bestFit="1" customWidth="1"/>
    <col min="14111" max="14111" width="15.140625" style="2" bestFit="1" customWidth="1"/>
    <col min="14112" max="14336" width="11.42578125" style="2"/>
    <col min="14337" max="14337" width="2.42578125" style="2" customWidth="1"/>
    <col min="14338" max="14338" width="40" style="2" customWidth="1"/>
    <col min="14339" max="14348" width="13.42578125" style="2" customWidth="1"/>
    <col min="14349" max="14349" width="13.140625" style="2" customWidth="1"/>
    <col min="14350" max="14350" width="13.7109375" style="2" customWidth="1"/>
    <col min="14351" max="14351" width="12.7109375" style="2" customWidth="1"/>
    <col min="14352" max="14352" width="3.7109375" style="2" customWidth="1"/>
    <col min="14353" max="14353" width="4.140625" style="2" customWidth="1"/>
    <col min="14354" max="14354" width="33.5703125" style="2" customWidth="1"/>
    <col min="14355" max="14355" width="12.5703125" style="2" bestFit="1" customWidth="1"/>
    <col min="14356" max="14356" width="13.5703125" style="2" bestFit="1" customWidth="1"/>
    <col min="14357" max="14358" width="12.5703125" style="2" bestFit="1" customWidth="1"/>
    <col min="14359" max="14360" width="12.42578125" style="2" bestFit="1" customWidth="1"/>
    <col min="14361" max="14361" width="13.85546875" style="2" customWidth="1"/>
    <col min="14362" max="14365" width="12.42578125" style="2" customWidth="1"/>
    <col min="14366" max="14366" width="11.5703125" style="2" bestFit="1" customWidth="1"/>
    <col min="14367" max="14367" width="15.140625" style="2" bestFit="1" customWidth="1"/>
    <col min="14368" max="14592" width="11.42578125" style="2"/>
    <col min="14593" max="14593" width="2.42578125" style="2" customWidth="1"/>
    <col min="14594" max="14594" width="40" style="2" customWidth="1"/>
    <col min="14595" max="14604" width="13.42578125" style="2" customWidth="1"/>
    <col min="14605" max="14605" width="13.140625" style="2" customWidth="1"/>
    <col min="14606" max="14606" width="13.7109375" style="2" customWidth="1"/>
    <col min="14607" max="14607" width="12.7109375" style="2" customWidth="1"/>
    <col min="14608" max="14608" width="3.7109375" style="2" customWidth="1"/>
    <col min="14609" max="14609" width="4.140625" style="2" customWidth="1"/>
    <col min="14610" max="14610" width="33.5703125" style="2" customWidth="1"/>
    <col min="14611" max="14611" width="12.5703125" style="2" bestFit="1" customWidth="1"/>
    <col min="14612" max="14612" width="13.5703125" style="2" bestFit="1" customWidth="1"/>
    <col min="14613" max="14614" width="12.5703125" style="2" bestFit="1" customWidth="1"/>
    <col min="14615" max="14616" width="12.42578125" style="2" bestFit="1" customWidth="1"/>
    <col min="14617" max="14617" width="13.85546875" style="2" customWidth="1"/>
    <col min="14618" max="14621" width="12.42578125" style="2" customWidth="1"/>
    <col min="14622" max="14622" width="11.5703125" style="2" bestFit="1" customWidth="1"/>
    <col min="14623" max="14623" width="15.140625" style="2" bestFit="1" customWidth="1"/>
    <col min="14624" max="14848" width="11.42578125" style="2"/>
    <col min="14849" max="14849" width="2.42578125" style="2" customWidth="1"/>
    <col min="14850" max="14850" width="40" style="2" customWidth="1"/>
    <col min="14851" max="14860" width="13.42578125" style="2" customWidth="1"/>
    <col min="14861" max="14861" width="13.140625" style="2" customWidth="1"/>
    <col min="14862" max="14862" width="13.7109375" style="2" customWidth="1"/>
    <col min="14863" max="14863" width="12.7109375" style="2" customWidth="1"/>
    <col min="14864" max="14864" width="3.7109375" style="2" customWidth="1"/>
    <col min="14865" max="14865" width="4.140625" style="2" customWidth="1"/>
    <col min="14866" max="14866" width="33.5703125" style="2" customWidth="1"/>
    <col min="14867" max="14867" width="12.5703125" style="2" bestFit="1" customWidth="1"/>
    <col min="14868" max="14868" width="13.5703125" style="2" bestFit="1" customWidth="1"/>
    <col min="14869" max="14870" width="12.5703125" style="2" bestFit="1" customWidth="1"/>
    <col min="14871" max="14872" width="12.42578125" style="2" bestFit="1" customWidth="1"/>
    <col min="14873" max="14873" width="13.85546875" style="2" customWidth="1"/>
    <col min="14874" max="14877" width="12.42578125" style="2" customWidth="1"/>
    <col min="14878" max="14878" width="11.5703125" style="2" bestFit="1" customWidth="1"/>
    <col min="14879" max="14879" width="15.140625" style="2" bestFit="1" customWidth="1"/>
    <col min="14880" max="15104" width="11.42578125" style="2"/>
    <col min="15105" max="15105" width="2.42578125" style="2" customWidth="1"/>
    <col min="15106" max="15106" width="40" style="2" customWidth="1"/>
    <col min="15107" max="15116" width="13.42578125" style="2" customWidth="1"/>
    <col min="15117" max="15117" width="13.140625" style="2" customWidth="1"/>
    <col min="15118" max="15118" width="13.7109375" style="2" customWidth="1"/>
    <col min="15119" max="15119" width="12.7109375" style="2" customWidth="1"/>
    <col min="15120" max="15120" width="3.7109375" style="2" customWidth="1"/>
    <col min="15121" max="15121" width="4.140625" style="2" customWidth="1"/>
    <col min="15122" max="15122" width="33.5703125" style="2" customWidth="1"/>
    <col min="15123" max="15123" width="12.5703125" style="2" bestFit="1" customWidth="1"/>
    <col min="15124" max="15124" width="13.5703125" style="2" bestFit="1" customWidth="1"/>
    <col min="15125" max="15126" width="12.5703125" style="2" bestFit="1" customWidth="1"/>
    <col min="15127" max="15128" width="12.42578125" style="2" bestFit="1" customWidth="1"/>
    <col min="15129" max="15129" width="13.85546875" style="2" customWidth="1"/>
    <col min="15130" max="15133" width="12.42578125" style="2" customWidth="1"/>
    <col min="15134" max="15134" width="11.5703125" style="2" bestFit="1" customWidth="1"/>
    <col min="15135" max="15135" width="15.140625" style="2" bestFit="1" customWidth="1"/>
    <col min="15136" max="15360" width="11.42578125" style="2"/>
    <col min="15361" max="15361" width="2.42578125" style="2" customWidth="1"/>
    <col min="15362" max="15362" width="40" style="2" customWidth="1"/>
    <col min="15363" max="15372" width="13.42578125" style="2" customWidth="1"/>
    <col min="15373" max="15373" width="13.140625" style="2" customWidth="1"/>
    <col min="15374" max="15374" width="13.7109375" style="2" customWidth="1"/>
    <col min="15375" max="15375" width="12.7109375" style="2" customWidth="1"/>
    <col min="15376" max="15376" width="3.7109375" style="2" customWidth="1"/>
    <col min="15377" max="15377" width="4.140625" style="2" customWidth="1"/>
    <col min="15378" max="15378" width="33.5703125" style="2" customWidth="1"/>
    <col min="15379" max="15379" width="12.5703125" style="2" bestFit="1" customWidth="1"/>
    <col min="15380" max="15380" width="13.5703125" style="2" bestFit="1" customWidth="1"/>
    <col min="15381" max="15382" width="12.5703125" style="2" bestFit="1" customWidth="1"/>
    <col min="15383" max="15384" width="12.42578125" style="2" bestFit="1" customWidth="1"/>
    <col min="15385" max="15385" width="13.85546875" style="2" customWidth="1"/>
    <col min="15386" max="15389" width="12.42578125" style="2" customWidth="1"/>
    <col min="15390" max="15390" width="11.5703125" style="2" bestFit="1" customWidth="1"/>
    <col min="15391" max="15391" width="15.140625" style="2" bestFit="1" customWidth="1"/>
    <col min="15392" max="15616" width="11.42578125" style="2"/>
    <col min="15617" max="15617" width="2.42578125" style="2" customWidth="1"/>
    <col min="15618" max="15618" width="40" style="2" customWidth="1"/>
    <col min="15619" max="15628" width="13.42578125" style="2" customWidth="1"/>
    <col min="15629" max="15629" width="13.140625" style="2" customWidth="1"/>
    <col min="15630" max="15630" width="13.7109375" style="2" customWidth="1"/>
    <col min="15631" max="15631" width="12.7109375" style="2" customWidth="1"/>
    <col min="15632" max="15632" width="3.7109375" style="2" customWidth="1"/>
    <col min="15633" max="15633" width="4.140625" style="2" customWidth="1"/>
    <col min="15634" max="15634" width="33.5703125" style="2" customWidth="1"/>
    <col min="15635" max="15635" width="12.5703125" style="2" bestFit="1" customWidth="1"/>
    <col min="15636" max="15636" width="13.5703125" style="2" bestFit="1" customWidth="1"/>
    <col min="15637" max="15638" width="12.5703125" style="2" bestFit="1" customWidth="1"/>
    <col min="15639" max="15640" width="12.42578125" style="2" bestFit="1" customWidth="1"/>
    <col min="15641" max="15641" width="13.85546875" style="2" customWidth="1"/>
    <col min="15642" max="15645" width="12.42578125" style="2" customWidth="1"/>
    <col min="15646" max="15646" width="11.5703125" style="2" bestFit="1" customWidth="1"/>
    <col min="15647" max="15647" width="15.140625" style="2" bestFit="1" customWidth="1"/>
    <col min="15648" max="15872" width="11.42578125" style="2"/>
    <col min="15873" max="15873" width="2.42578125" style="2" customWidth="1"/>
    <col min="15874" max="15874" width="40" style="2" customWidth="1"/>
    <col min="15875" max="15884" width="13.42578125" style="2" customWidth="1"/>
    <col min="15885" max="15885" width="13.140625" style="2" customWidth="1"/>
    <col min="15886" max="15886" width="13.7109375" style="2" customWidth="1"/>
    <col min="15887" max="15887" width="12.7109375" style="2" customWidth="1"/>
    <col min="15888" max="15888" width="3.7109375" style="2" customWidth="1"/>
    <col min="15889" max="15889" width="4.140625" style="2" customWidth="1"/>
    <col min="15890" max="15890" width="33.5703125" style="2" customWidth="1"/>
    <col min="15891" max="15891" width="12.5703125" style="2" bestFit="1" customWidth="1"/>
    <col min="15892" max="15892" width="13.5703125" style="2" bestFit="1" customWidth="1"/>
    <col min="15893" max="15894" width="12.5703125" style="2" bestFit="1" customWidth="1"/>
    <col min="15895" max="15896" width="12.42578125" style="2" bestFit="1" customWidth="1"/>
    <col min="15897" max="15897" width="13.85546875" style="2" customWidth="1"/>
    <col min="15898" max="15901" width="12.42578125" style="2" customWidth="1"/>
    <col min="15902" max="15902" width="11.5703125" style="2" bestFit="1" customWidth="1"/>
    <col min="15903" max="15903" width="15.140625" style="2" bestFit="1" customWidth="1"/>
    <col min="15904" max="16128" width="11.42578125" style="2"/>
    <col min="16129" max="16129" width="2.42578125" style="2" customWidth="1"/>
    <col min="16130" max="16130" width="40" style="2" customWidth="1"/>
    <col min="16131" max="16140" width="13.42578125" style="2" customWidth="1"/>
    <col min="16141" max="16141" width="13.140625" style="2" customWidth="1"/>
    <col min="16142" max="16142" width="13.7109375" style="2" customWidth="1"/>
    <col min="16143" max="16143" width="12.7109375" style="2" customWidth="1"/>
    <col min="16144" max="16144" width="3.7109375" style="2" customWidth="1"/>
    <col min="16145" max="16145" width="4.140625" style="2" customWidth="1"/>
    <col min="16146" max="16146" width="33.5703125" style="2" customWidth="1"/>
    <col min="16147" max="16147" width="12.5703125" style="2" bestFit="1" customWidth="1"/>
    <col min="16148" max="16148" width="13.5703125" style="2" bestFit="1" customWidth="1"/>
    <col min="16149" max="16150" width="12.5703125" style="2" bestFit="1" customWidth="1"/>
    <col min="16151" max="16152" width="12.42578125" style="2" bestFit="1" customWidth="1"/>
    <col min="16153" max="16153" width="13.85546875" style="2" customWidth="1"/>
    <col min="16154" max="16157" width="12.42578125" style="2" customWidth="1"/>
    <col min="16158" max="16158" width="11.5703125" style="2" bestFit="1" customWidth="1"/>
    <col min="16159" max="16159" width="15.140625" style="2" bestFit="1" customWidth="1"/>
    <col min="16160" max="16384" width="11.42578125" style="2"/>
  </cols>
  <sheetData>
    <row r="1" spans="1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1">
      <c r="B2" s="249" t="s">
        <v>157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 R.L. - (Sistema Charagua)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1:31">
      <c r="B3" s="249" t="str">
        <f>+'Cre-Chiquitos'!B3:G3</f>
        <v>CONSOLIDADO - con IVA</v>
      </c>
      <c r="C3" s="250"/>
      <c r="D3" s="250"/>
      <c r="E3" s="250"/>
      <c r="F3" s="250"/>
      <c r="G3" s="250"/>
      <c r="H3" s="5"/>
      <c r="I3" s="5"/>
      <c r="J3" s="5"/>
      <c r="K3" s="5"/>
      <c r="L3" s="5"/>
      <c r="M3" s="5"/>
      <c r="N3" s="5"/>
      <c r="O3" s="5"/>
      <c r="R3" s="122" t="str">
        <f>+'Cre-Chiquitos'!R3</f>
        <v>CONSOLIDADO - sin IVA</v>
      </c>
      <c r="S3" s="245"/>
      <c r="T3" s="245"/>
      <c r="U3" s="245"/>
      <c r="V3" s="245"/>
      <c r="W3" s="6"/>
      <c r="X3" s="6"/>
      <c r="Y3" s="6"/>
      <c r="Z3" s="6"/>
      <c r="AA3" s="6"/>
      <c r="AB3" s="6"/>
      <c r="AC3" s="6"/>
      <c r="AD3" s="6"/>
      <c r="AE3" s="5"/>
    </row>
    <row r="4" spans="1:31">
      <c r="B4" s="249" t="str">
        <f>+'Cre-Chiquitos'!B4:F4</f>
        <v>ESTADÍSTICAS GESTIÓN 2025</v>
      </c>
      <c r="C4" s="250"/>
      <c r="D4" s="250"/>
      <c r="E4" s="250"/>
      <c r="F4" s="250"/>
      <c r="G4" s="7"/>
      <c r="H4" s="5"/>
      <c r="I4" s="5"/>
      <c r="J4" s="5"/>
      <c r="K4" s="5"/>
      <c r="L4" s="5"/>
      <c r="M4" s="5"/>
      <c r="N4" s="5"/>
      <c r="O4" s="5"/>
      <c r="R4" s="122" t="str">
        <f>+'Cre-Chiquitos'!R4</f>
        <v>ESTADÍSTICAS GESTIÓN 2025</v>
      </c>
      <c r="S4" s="245"/>
      <c r="T4" s="245"/>
      <c r="U4" s="245"/>
      <c r="V4" s="245"/>
      <c r="W4" s="6"/>
      <c r="X4" s="6"/>
      <c r="Y4" s="6"/>
      <c r="Z4" s="6"/>
      <c r="AA4" s="6"/>
      <c r="AB4" s="6"/>
      <c r="AC4" s="6"/>
      <c r="AD4" s="6"/>
      <c r="AE4" s="5"/>
    </row>
    <row r="5" spans="1:31" ht="5.25" customHeight="1">
      <c r="R5" s="12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11" t="s">
        <v>1</v>
      </c>
      <c r="S8" s="12" t="s">
        <v>2</v>
      </c>
      <c r="T8" s="13" t="s">
        <v>3</v>
      </c>
      <c r="U8" s="13" t="s">
        <v>4</v>
      </c>
      <c r="V8" s="13" t="s">
        <v>5</v>
      </c>
      <c r="W8" s="13" t="s">
        <v>6</v>
      </c>
      <c r="X8" s="13" t="s">
        <v>7</v>
      </c>
      <c r="Y8" s="13" t="s">
        <v>8</v>
      </c>
      <c r="Z8" s="13" t="s">
        <v>9</v>
      </c>
      <c r="AA8" s="13" t="s">
        <v>10</v>
      </c>
      <c r="AB8" s="13" t="s">
        <v>11</v>
      </c>
      <c r="AC8" s="13" t="s">
        <v>12</v>
      </c>
      <c r="AD8" s="13" t="s">
        <v>13</v>
      </c>
      <c r="AE8" s="14" t="s">
        <v>14</v>
      </c>
    </row>
    <row r="9" spans="1:31">
      <c r="B9" s="15" t="s">
        <v>15</v>
      </c>
      <c r="C9" s="16"/>
      <c r="D9" s="4"/>
      <c r="E9" s="4"/>
      <c r="F9" s="4"/>
      <c r="G9" s="16"/>
      <c r="H9" s="4"/>
      <c r="I9" s="4"/>
      <c r="J9" s="4"/>
      <c r="K9" s="4"/>
      <c r="L9" s="4"/>
      <c r="M9" s="4"/>
      <c r="N9" s="4"/>
      <c r="O9" s="17"/>
      <c r="R9" s="15" t="s">
        <v>15</v>
      </c>
      <c r="S9" s="16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7"/>
    </row>
    <row r="10" spans="1:31">
      <c r="A10" s="19"/>
      <c r="B10" s="20" t="s">
        <v>16</v>
      </c>
      <c r="C10" s="21">
        <f>+'[35]Consolidado (2)'!C10</f>
        <v>3014</v>
      </c>
      <c r="D10" s="21">
        <f>+'[35]Consolidado (2)'!D10</f>
        <v>3022</v>
      </c>
      <c r="E10" s="21">
        <f>+'[35]Consolidado (2)'!E10</f>
        <v>3029</v>
      </c>
      <c r="F10" s="21">
        <f>+'[35]Consolidado (2)'!F10</f>
        <v>3037</v>
      </c>
      <c r="G10" s="21">
        <f>+'[35]Consolidado (2)'!G10</f>
        <v>3046</v>
      </c>
      <c r="H10" s="21">
        <f>+'[35]Consolidado (2)'!H10</f>
        <v>3055</v>
      </c>
      <c r="I10" s="21">
        <f>+'[35]Consolidado (2)'!I10</f>
        <v>3058</v>
      </c>
      <c r="J10" s="21">
        <f>+'[35]Consolidado (2)'!J10</f>
        <v>0</v>
      </c>
      <c r="K10" s="21">
        <f>+'[35]Consolidado (2)'!K10</f>
        <v>0</v>
      </c>
      <c r="L10" s="21">
        <f>+'[35]Consolidado (2)'!L10</f>
        <v>0</v>
      </c>
      <c r="M10" s="21">
        <f>+'[35]Consolidado (2)'!M10</f>
        <v>0</v>
      </c>
      <c r="N10" s="21">
        <f>+'[35]Consolidado (2)'!N10</f>
        <v>0</v>
      </c>
      <c r="O10" s="22">
        <f>+N10</f>
        <v>0</v>
      </c>
      <c r="R10" s="20" t="s">
        <v>16</v>
      </c>
      <c r="S10" s="23">
        <f>+C10</f>
        <v>3014</v>
      </c>
      <c r="T10" s="23">
        <f t="shared" ref="T10:AE14" si="0">+D10</f>
        <v>3022</v>
      </c>
      <c r="U10" s="23">
        <f t="shared" si="0"/>
        <v>3029</v>
      </c>
      <c r="V10" s="23">
        <f t="shared" si="0"/>
        <v>3037</v>
      </c>
      <c r="W10" s="23">
        <f t="shared" si="0"/>
        <v>3046</v>
      </c>
      <c r="X10" s="23">
        <f t="shared" si="0"/>
        <v>3055</v>
      </c>
      <c r="Y10" s="23">
        <f t="shared" si="0"/>
        <v>3058</v>
      </c>
      <c r="Z10" s="23">
        <f t="shared" si="0"/>
        <v>0</v>
      </c>
      <c r="AA10" s="23">
        <f t="shared" si="0"/>
        <v>0</v>
      </c>
      <c r="AB10" s="23">
        <f t="shared" si="0"/>
        <v>0</v>
      </c>
      <c r="AC10" s="23">
        <f t="shared" si="0"/>
        <v>0</v>
      </c>
      <c r="AD10" s="23">
        <f t="shared" si="0"/>
        <v>0</v>
      </c>
      <c r="AE10" s="182">
        <f t="shared" si="0"/>
        <v>0</v>
      </c>
    </row>
    <row r="11" spans="1:31">
      <c r="A11" s="19"/>
      <c r="B11" s="20" t="s">
        <v>17</v>
      </c>
      <c r="C11" s="21">
        <f>+'[35]Consolidado (2)'!C11</f>
        <v>480</v>
      </c>
      <c r="D11" s="21">
        <f>+'[35]Consolidado (2)'!D11</f>
        <v>482</v>
      </c>
      <c r="E11" s="21">
        <f>+'[35]Consolidado (2)'!E11</f>
        <v>483</v>
      </c>
      <c r="F11" s="21">
        <f>+'[35]Consolidado (2)'!F11</f>
        <v>483</v>
      </c>
      <c r="G11" s="21">
        <f>+'[35]Consolidado (2)'!G11</f>
        <v>484</v>
      </c>
      <c r="H11" s="21">
        <f>+'[35]Consolidado (2)'!H11</f>
        <v>484</v>
      </c>
      <c r="I11" s="21">
        <f>+'[35]Consolidado (2)'!I11</f>
        <v>484</v>
      </c>
      <c r="J11" s="21">
        <f>+'[35]Consolidado (2)'!J11</f>
        <v>0</v>
      </c>
      <c r="K11" s="21">
        <f>+'[35]Consolidado (2)'!K11</f>
        <v>0</v>
      </c>
      <c r="L11" s="21">
        <f>+'[35]Consolidado (2)'!L11</f>
        <v>0</v>
      </c>
      <c r="M11" s="21">
        <f>+'[35]Consolidado (2)'!M11</f>
        <v>0</v>
      </c>
      <c r="N11" s="21">
        <f>+'[35]Consolidado (2)'!N11</f>
        <v>0</v>
      </c>
      <c r="O11" s="22">
        <f t="shared" ref="O11:O14" si="1">+N11</f>
        <v>0</v>
      </c>
      <c r="R11" s="20" t="s">
        <v>17</v>
      </c>
      <c r="S11" s="23">
        <f t="shared" ref="S11:S14" si="2">+C11</f>
        <v>480</v>
      </c>
      <c r="T11" s="23">
        <f t="shared" si="0"/>
        <v>482</v>
      </c>
      <c r="U11" s="23">
        <f t="shared" si="0"/>
        <v>483</v>
      </c>
      <c r="V11" s="23">
        <f t="shared" si="0"/>
        <v>483</v>
      </c>
      <c r="W11" s="23">
        <f t="shared" si="0"/>
        <v>484</v>
      </c>
      <c r="X11" s="23">
        <f t="shared" si="0"/>
        <v>484</v>
      </c>
      <c r="Y11" s="23">
        <f t="shared" si="0"/>
        <v>484</v>
      </c>
      <c r="Z11" s="23">
        <f t="shared" si="0"/>
        <v>0</v>
      </c>
      <c r="AA11" s="23">
        <f t="shared" si="0"/>
        <v>0</v>
      </c>
      <c r="AB11" s="23">
        <f t="shared" si="0"/>
        <v>0</v>
      </c>
      <c r="AC11" s="23">
        <f t="shared" si="0"/>
        <v>0</v>
      </c>
      <c r="AD11" s="23">
        <f t="shared" si="0"/>
        <v>0</v>
      </c>
      <c r="AE11" s="182">
        <f t="shared" si="0"/>
        <v>0</v>
      </c>
    </row>
    <row r="12" spans="1:31">
      <c r="A12" s="19"/>
      <c r="B12" s="20" t="s">
        <v>18</v>
      </c>
      <c r="C12" s="21">
        <f>+'[35]Consolidado (2)'!C12</f>
        <v>14</v>
      </c>
      <c r="D12" s="21">
        <f>+'[35]Consolidado (2)'!D12</f>
        <v>14</v>
      </c>
      <c r="E12" s="21">
        <f>+'[35]Consolidado (2)'!E12</f>
        <v>14</v>
      </c>
      <c r="F12" s="21">
        <f>+'[35]Consolidado (2)'!F12</f>
        <v>14</v>
      </c>
      <c r="G12" s="21">
        <f>+'[35]Consolidado (2)'!G12</f>
        <v>15</v>
      </c>
      <c r="H12" s="21">
        <f>+'[35]Consolidado (2)'!H12</f>
        <v>15</v>
      </c>
      <c r="I12" s="21">
        <f>+'[35]Consolidado (2)'!I12</f>
        <v>15</v>
      </c>
      <c r="J12" s="21">
        <f>+'[35]Consolidado (2)'!J12</f>
        <v>0</v>
      </c>
      <c r="K12" s="21">
        <f>+'[35]Consolidado (2)'!K12</f>
        <v>0</v>
      </c>
      <c r="L12" s="21">
        <f>+'[35]Consolidado (2)'!L12</f>
        <v>0</v>
      </c>
      <c r="M12" s="21">
        <f>+'[35]Consolidado (2)'!M12</f>
        <v>0</v>
      </c>
      <c r="N12" s="21">
        <f>+'[35]Consolidado (2)'!N12</f>
        <v>0</v>
      </c>
      <c r="O12" s="22">
        <f t="shared" si="1"/>
        <v>0</v>
      </c>
      <c r="R12" s="20" t="s">
        <v>18</v>
      </c>
      <c r="S12" s="23">
        <f t="shared" si="2"/>
        <v>14</v>
      </c>
      <c r="T12" s="23">
        <f t="shared" si="0"/>
        <v>14</v>
      </c>
      <c r="U12" s="23">
        <f t="shared" si="0"/>
        <v>14</v>
      </c>
      <c r="V12" s="23">
        <f t="shared" si="0"/>
        <v>14</v>
      </c>
      <c r="W12" s="23">
        <f t="shared" si="0"/>
        <v>15</v>
      </c>
      <c r="X12" s="23">
        <f t="shared" si="0"/>
        <v>15</v>
      </c>
      <c r="Y12" s="23">
        <f t="shared" si="0"/>
        <v>15</v>
      </c>
      <c r="Z12" s="23">
        <f t="shared" si="0"/>
        <v>0</v>
      </c>
      <c r="AA12" s="23">
        <f t="shared" si="0"/>
        <v>0</v>
      </c>
      <c r="AB12" s="23">
        <f t="shared" si="0"/>
        <v>0</v>
      </c>
      <c r="AC12" s="23">
        <f t="shared" si="0"/>
        <v>0</v>
      </c>
      <c r="AD12" s="23">
        <f t="shared" si="0"/>
        <v>0</v>
      </c>
      <c r="AE12" s="182">
        <f t="shared" si="0"/>
        <v>0</v>
      </c>
    </row>
    <row r="13" spans="1:31">
      <c r="A13" s="19"/>
      <c r="B13" s="20" t="s">
        <v>19</v>
      </c>
      <c r="C13" s="21">
        <f>+'[35]Consolidado (2)'!C13</f>
        <v>1</v>
      </c>
      <c r="D13" s="21">
        <f>+'[35]Consolidado (2)'!D13</f>
        <v>1</v>
      </c>
      <c r="E13" s="21">
        <f>+'[35]Consolidado (2)'!E13</f>
        <v>1</v>
      </c>
      <c r="F13" s="21">
        <f>+'[35]Consolidado (2)'!F13</f>
        <v>1</v>
      </c>
      <c r="G13" s="21">
        <f>+'[35]Consolidado (2)'!G13</f>
        <v>1</v>
      </c>
      <c r="H13" s="21">
        <f>+'[35]Consolidado (2)'!H13</f>
        <v>1</v>
      </c>
      <c r="I13" s="21">
        <f>+'[35]Consolidado (2)'!I13</f>
        <v>1</v>
      </c>
      <c r="J13" s="21">
        <f>+'[35]Consolidado (2)'!J13</f>
        <v>0</v>
      </c>
      <c r="K13" s="21">
        <f>+'[35]Consolidado (2)'!K13</f>
        <v>0</v>
      </c>
      <c r="L13" s="21">
        <f>+'[35]Consolidado (2)'!L13</f>
        <v>0</v>
      </c>
      <c r="M13" s="21">
        <f>+'[35]Consolidado (2)'!M13</f>
        <v>0</v>
      </c>
      <c r="N13" s="21">
        <f>+'[35]Consolidado (2)'!N13</f>
        <v>0</v>
      </c>
      <c r="O13" s="22">
        <f t="shared" si="1"/>
        <v>0</v>
      </c>
      <c r="R13" s="20" t="s">
        <v>19</v>
      </c>
      <c r="S13" s="23">
        <f t="shared" si="2"/>
        <v>1</v>
      </c>
      <c r="T13" s="23">
        <f t="shared" si="0"/>
        <v>1</v>
      </c>
      <c r="U13" s="23">
        <f t="shared" si="0"/>
        <v>1</v>
      </c>
      <c r="V13" s="23">
        <f t="shared" si="0"/>
        <v>1</v>
      </c>
      <c r="W13" s="23">
        <f t="shared" si="0"/>
        <v>1</v>
      </c>
      <c r="X13" s="23">
        <f t="shared" si="0"/>
        <v>1</v>
      </c>
      <c r="Y13" s="23">
        <f t="shared" si="0"/>
        <v>1</v>
      </c>
      <c r="Z13" s="23">
        <f t="shared" si="0"/>
        <v>0</v>
      </c>
      <c r="AA13" s="23">
        <f t="shared" si="0"/>
        <v>0</v>
      </c>
      <c r="AB13" s="23">
        <f t="shared" si="0"/>
        <v>0</v>
      </c>
      <c r="AC13" s="23">
        <f t="shared" si="0"/>
        <v>0</v>
      </c>
      <c r="AD13" s="23">
        <f t="shared" si="0"/>
        <v>0</v>
      </c>
      <c r="AE13" s="182">
        <f t="shared" si="0"/>
        <v>0</v>
      </c>
    </row>
    <row r="14" spans="1:31">
      <c r="A14" s="4"/>
      <c r="B14" s="25" t="s">
        <v>20</v>
      </c>
      <c r="C14" s="21">
        <f>+'[35]Consolidado (2)'!C14</f>
        <v>895</v>
      </c>
      <c r="D14" s="21">
        <f>+'[35]Consolidado (2)'!D14</f>
        <v>896</v>
      </c>
      <c r="E14" s="21">
        <f>+'[35]Consolidado (2)'!E14</f>
        <v>898</v>
      </c>
      <c r="F14" s="21">
        <f>+'[35]Consolidado (2)'!F14</f>
        <v>900</v>
      </c>
      <c r="G14" s="21">
        <f>+'[35]Consolidado (2)'!G14</f>
        <v>902</v>
      </c>
      <c r="H14" s="21">
        <f>+'[35]Consolidado (2)'!H14</f>
        <v>906</v>
      </c>
      <c r="I14" s="21">
        <f>+'[35]Consolidado (2)'!I14</f>
        <v>906</v>
      </c>
      <c r="J14" s="21">
        <f>+'[35]Consolidado (2)'!J14</f>
        <v>0</v>
      </c>
      <c r="K14" s="21">
        <f>+'[35]Consolidado (2)'!K14</f>
        <v>0</v>
      </c>
      <c r="L14" s="21">
        <f>+'[35]Consolidado (2)'!L14</f>
        <v>0</v>
      </c>
      <c r="M14" s="21">
        <f>+'[35]Consolidado (2)'!M14</f>
        <v>0</v>
      </c>
      <c r="N14" s="21">
        <f>+'[35]Consolidado (2)'!N14</f>
        <v>0</v>
      </c>
      <c r="O14" s="22">
        <f t="shared" si="1"/>
        <v>0</v>
      </c>
      <c r="R14" s="25" t="s">
        <v>20</v>
      </c>
      <c r="S14" s="23">
        <f t="shared" si="2"/>
        <v>895</v>
      </c>
      <c r="T14" s="23">
        <f t="shared" si="0"/>
        <v>896</v>
      </c>
      <c r="U14" s="23">
        <f t="shared" si="0"/>
        <v>898</v>
      </c>
      <c r="V14" s="23">
        <f t="shared" si="0"/>
        <v>900</v>
      </c>
      <c r="W14" s="23">
        <f t="shared" si="0"/>
        <v>902</v>
      </c>
      <c r="X14" s="23">
        <f t="shared" si="0"/>
        <v>906</v>
      </c>
      <c r="Y14" s="23">
        <f t="shared" si="0"/>
        <v>906</v>
      </c>
      <c r="Z14" s="23">
        <f t="shared" si="0"/>
        <v>0</v>
      </c>
      <c r="AA14" s="23">
        <f t="shared" si="0"/>
        <v>0</v>
      </c>
      <c r="AB14" s="23">
        <f t="shared" si="0"/>
        <v>0</v>
      </c>
      <c r="AC14" s="23">
        <f t="shared" si="0"/>
        <v>0</v>
      </c>
      <c r="AD14" s="23">
        <f t="shared" si="0"/>
        <v>0</v>
      </c>
      <c r="AE14" s="182">
        <f t="shared" si="0"/>
        <v>0</v>
      </c>
    </row>
    <row r="15" spans="1:31">
      <c r="B15" s="26" t="s">
        <v>14</v>
      </c>
      <c r="C15" s="27">
        <f>+SUM(C10:C14)</f>
        <v>4404</v>
      </c>
      <c r="D15" s="27">
        <f t="shared" ref="D15:I15" si="3">+SUM(D10:D14)</f>
        <v>4415</v>
      </c>
      <c r="E15" s="27">
        <f t="shared" si="3"/>
        <v>4425</v>
      </c>
      <c r="F15" s="27">
        <f t="shared" si="3"/>
        <v>4435</v>
      </c>
      <c r="G15" s="27">
        <f t="shared" si="3"/>
        <v>4448</v>
      </c>
      <c r="H15" s="27">
        <f t="shared" si="3"/>
        <v>4461</v>
      </c>
      <c r="I15" s="27">
        <f t="shared" si="3"/>
        <v>4464</v>
      </c>
      <c r="J15" s="27">
        <f t="shared" ref="I15:N15" si="4">+SUM(J10:J14)</f>
        <v>0</v>
      </c>
      <c r="K15" s="27">
        <f t="shared" si="4"/>
        <v>0</v>
      </c>
      <c r="L15" s="27">
        <f t="shared" si="4"/>
        <v>0</v>
      </c>
      <c r="M15" s="27">
        <f t="shared" si="4"/>
        <v>0</v>
      </c>
      <c r="N15" s="27">
        <f t="shared" si="4"/>
        <v>0</v>
      </c>
      <c r="O15" s="30">
        <f t="shared" ref="O15" si="5">+SUM(O10:O14)</f>
        <v>0</v>
      </c>
      <c r="R15" s="26" t="s">
        <v>14</v>
      </c>
      <c r="S15" s="28">
        <f t="shared" ref="S15:AE15" si="6">SUM(S10:S14)</f>
        <v>4404</v>
      </c>
      <c r="T15" s="28">
        <f t="shared" si="6"/>
        <v>4415</v>
      </c>
      <c r="U15" s="28">
        <f t="shared" si="6"/>
        <v>4425</v>
      </c>
      <c r="V15" s="28">
        <f t="shared" si="6"/>
        <v>4435</v>
      </c>
      <c r="W15" s="28">
        <f t="shared" si="6"/>
        <v>4448</v>
      </c>
      <c r="X15" s="28">
        <f t="shared" si="6"/>
        <v>4461</v>
      </c>
      <c r="Y15" s="28">
        <f t="shared" si="6"/>
        <v>4464</v>
      </c>
      <c r="Z15" s="28">
        <f t="shared" si="6"/>
        <v>0</v>
      </c>
      <c r="AA15" s="28">
        <f t="shared" si="6"/>
        <v>0</v>
      </c>
      <c r="AB15" s="28">
        <f t="shared" si="6"/>
        <v>0</v>
      </c>
      <c r="AC15" s="28">
        <f t="shared" si="6"/>
        <v>0</v>
      </c>
      <c r="AD15" s="28">
        <f t="shared" si="6"/>
        <v>0</v>
      </c>
      <c r="AE15" s="183">
        <f t="shared" si="6"/>
        <v>0</v>
      </c>
    </row>
    <row r="16" spans="1:31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32" t="s">
        <v>1</v>
      </c>
      <c r="C19" s="12" t="s">
        <v>2</v>
      </c>
      <c r="D19" s="12" t="s">
        <v>3</v>
      </c>
      <c r="E19" s="12" t="s">
        <v>4</v>
      </c>
      <c r="F19" s="12" t="s">
        <v>5</v>
      </c>
      <c r="G19" s="12" t="s">
        <v>6</v>
      </c>
      <c r="H19" s="12" t="s">
        <v>7</v>
      </c>
      <c r="I19" s="12" t="s">
        <v>8</v>
      </c>
      <c r="J19" s="12" t="s">
        <v>9</v>
      </c>
      <c r="K19" s="12" t="s">
        <v>10</v>
      </c>
      <c r="L19" s="12" t="s">
        <v>11</v>
      </c>
      <c r="M19" s="12" t="s">
        <v>12</v>
      </c>
      <c r="N19" s="12" t="s">
        <v>13</v>
      </c>
      <c r="O19" s="34" t="s">
        <v>22</v>
      </c>
      <c r="R19" s="32" t="s">
        <v>1</v>
      </c>
      <c r="S19" s="35" t="s">
        <v>2</v>
      </c>
      <c r="T19" s="33" t="s">
        <v>3</v>
      </c>
      <c r="U19" s="33" t="s">
        <v>4</v>
      </c>
      <c r="V19" s="33" t="s">
        <v>5</v>
      </c>
      <c r="W19" s="33" t="s">
        <v>6</v>
      </c>
      <c r="X19" s="33" t="s">
        <v>7</v>
      </c>
      <c r="Y19" s="33" t="s">
        <v>8</v>
      </c>
      <c r="Z19" s="33" t="s">
        <v>9</v>
      </c>
      <c r="AA19" s="33" t="s">
        <v>10</v>
      </c>
      <c r="AB19" s="33" t="s">
        <v>11</v>
      </c>
      <c r="AC19" s="33" t="s">
        <v>12</v>
      </c>
      <c r="AD19" s="33" t="s">
        <v>13</v>
      </c>
      <c r="AE19" s="34" t="s">
        <v>14</v>
      </c>
    </row>
    <row r="20" spans="2:31">
      <c r="B20" s="36" t="s">
        <v>15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9"/>
      <c r="R20" s="36" t="s">
        <v>15</v>
      </c>
      <c r="S20" s="37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9"/>
    </row>
    <row r="21" spans="2:31">
      <c r="B21" s="20" t="s">
        <v>16</v>
      </c>
      <c r="C21" s="40">
        <f>+'[35]Consolidado (2)'!C21</f>
        <v>264.18299999999999</v>
      </c>
      <c r="D21" s="40">
        <f>+'[35]Consolidado (2)'!D21</f>
        <v>272.90500000000003</v>
      </c>
      <c r="E21" s="40">
        <f>+'[35]Consolidado (2)'!E21</f>
        <v>247.28300000000002</v>
      </c>
      <c r="F21" s="40">
        <f>+'[35]Consolidado (2)'!F21</f>
        <v>196.124</v>
      </c>
      <c r="G21" s="40">
        <f>+'[35]Consolidado (2)'!G21</f>
        <v>198.76500000000001</v>
      </c>
      <c r="H21" s="40">
        <f>+'[35]Consolidado (2)'!H21</f>
        <v>187.80500000000001</v>
      </c>
      <c r="I21" s="40">
        <f>+'[35]Consolidado (2)'!I21</f>
        <v>190.48099999999999</v>
      </c>
      <c r="J21" s="40">
        <f>+'[35]Consolidado (2)'!J21</f>
        <v>0</v>
      </c>
      <c r="K21" s="40">
        <f>+'[35]Consolidado (2)'!K21</f>
        <v>0</v>
      </c>
      <c r="L21" s="40">
        <f>+'[35]Consolidado (2)'!L21</f>
        <v>0</v>
      </c>
      <c r="M21" s="40">
        <f>+'[35]Consolidado (2)'!M21</f>
        <v>0</v>
      </c>
      <c r="N21" s="40">
        <f>+'[35]Consolidado (2)'!N21</f>
        <v>0</v>
      </c>
      <c r="O21" s="44">
        <f>SUM(C21:N21)</f>
        <v>1557.546</v>
      </c>
      <c r="P21" s="43"/>
      <c r="Q21" s="43"/>
      <c r="R21" s="20" t="s">
        <v>16</v>
      </c>
      <c r="S21" s="39">
        <f>+C21</f>
        <v>264.18299999999999</v>
      </c>
      <c r="T21" s="39">
        <f>+D21</f>
        <v>272.90500000000003</v>
      </c>
      <c r="U21" s="39">
        <f>+E21</f>
        <v>247.28300000000002</v>
      </c>
      <c r="V21" s="39">
        <f t="shared" ref="V21:AD25" si="7">+F21</f>
        <v>196.124</v>
      </c>
      <c r="W21" s="39">
        <f t="shared" si="7"/>
        <v>198.76500000000001</v>
      </c>
      <c r="X21" s="39">
        <f t="shared" si="7"/>
        <v>187.80500000000001</v>
      </c>
      <c r="Y21" s="39">
        <f t="shared" si="7"/>
        <v>190.48099999999999</v>
      </c>
      <c r="Z21" s="39">
        <f t="shared" si="7"/>
        <v>0</v>
      </c>
      <c r="AA21" s="39">
        <f t="shared" si="7"/>
        <v>0</v>
      </c>
      <c r="AB21" s="39">
        <f t="shared" si="7"/>
        <v>0</v>
      </c>
      <c r="AC21" s="39">
        <f t="shared" si="7"/>
        <v>0</v>
      </c>
      <c r="AD21" s="39">
        <f t="shared" si="7"/>
        <v>0</v>
      </c>
      <c r="AE21" s="42">
        <f>SUM(S21:AD21)</f>
        <v>1557.546</v>
      </c>
    </row>
    <row r="22" spans="2:31">
      <c r="B22" s="20" t="s">
        <v>17</v>
      </c>
      <c r="C22" s="40">
        <f>+'[35]Consolidado (2)'!C22</f>
        <v>126.384</v>
      </c>
      <c r="D22" s="40">
        <f>+'[35]Consolidado (2)'!D22</f>
        <v>114.17</v>
      </c>
      <c r="E22" s="40">
        <f>+'[35]Consolidado (2)'!E22</f>
        <v>102.90300000000001</v>
      </c>
      <c r="F22" s="40">
        <f>+'[35]Consolidado (2)'!F22</f>
        <v>100.724</v>
      </c>
      <c r="G22" s="40">
        <f>+'[35]Consolidado (2)'!G22</f>
        <v>77.686000000000007</v>
      </c>
      <c r="H22" s="40">
        <f>+'[35]Consolidado (2)'!H22</f>
        <v>78.033000000000001</v>
      </c>
      <c r="I22" s="40">
        <f>+'[35]Consolidado (2)'!I22</f>
        <v>75.012</v>
      </c>
      <c r="J22" s="40">
        <f>+'[35]Consolidado (2)'!J22</f>
        <v>0</v>
      </c>
      <c r="K22" s="40">
        <f>+'[35]Consolidado (2)'!K22</f>
        <v>0</v>
      </c>
      <c r="L22" s="40">
        <f>+'[35]Consolidado (2)'!L22</f>
        <v>0</v>
      </c>
      <c r="M22" s="40">
        <f>+'[35]Consolidado (2)'!M22</f>
        <v>0</v>
      </c>
      <c r="N22" s="40">
        <f>+'[35]Consolidado (2)'!N22</f>
        <v>0</v>
      </c>
      <c r="O22" s="44">
        <f t="shared" ref="O22:O25" si="8">SUM(C22:N22)</f>
        <v>674.91200000000003</v>
      </c>
      <c r="P22" s="43"/>
      <c r="Q22" s="43"/>
      <c r="R22" s="20" t="s">
        <v>17</v>
      </c>
      <c r="S22" s="39">
        <f t="shared" ref="S22:U25" si="9">+C22</f>
        <v>126.384</v>
      </c>
      <c r="T22" s="39">
        <f t="shared" si="9"/>
        <v>114.17</v>
      </c>
      <c r="U22" s="39">
        <f>+E22</f>
        <v>102.90300000000001</v>
      </c>
      <c r="V22" s="39">
        <f t="shared" si="7"/>
        <v>100.724</v>
      </c>
      <c r="W22" s="39">
        <f t="shared" si="7"/>
        <v>77.686000000000007</v>
      </c>
      <c r="X22" s="39">
        <f t="shared" si="7"/>
        <v>78.033000000000001</v>
      </c>
      <c r="Y22" s="39">
        <f t="shared" si="7"/>
        <v>75.012</v>
      </c>
      <c r="Z22" s="39">
        <f t="shared" si="7"/>
        <v>0</v>
      </c>
      <c r="AA22" s="39">
        <f t="shared" si="7"/>
        <v>0</v>
      </c>
      <c r="AB22" s="39">
        <f t="shared" si="7"/>
        <v>0</v>
      </c>
      <c r="AC22" s="39">
        <f t="shared" si="7"/>
        <v>0</v>
      </c>
      <c r="AD22" s="39">
        <f t="shared" si="7"/>
        <v>0</v>
      </c>
      <c r="AE22" s="42">
        <f t="shared" ref="AE22:AE25" si="10">SUM(S22:AD22)</f>
        <v>674.91200000000003</v>
      </c>
    </row>
    <row r="23" spans="2:31">
      <c r="B23" s="20" t="s">
        <v>18</v>
      </c>
      <c r="C23" s="40">
        <f>+'[35]Consolidado (2)'!C23</f>
        <v>1.784</v>
      </c>
      <c r="D23" s="40">
        <f>+'[35]Consolidado (2)'!D23</f>
        <v>1.9630000000000001</v>
      </c>
      <c r="E23" s="40">
        <f>+'[35]Consolidado (2)'!E23</f>
        <v>2.3330000000000002</v>
      </c>
      <c r="F23" s="40">
        <f>+'[35]Consolidado (2)'!F23</f>
        <v>1.7450000000000001</v>
      </c>
      <c r="G23" s="40">
        <f>+'[35]Consolidado (2)'!G23</f>
        <v>2.1829999999999998</v>
      </c>
      <c r="H23" s="40">
        <f>+'[35]Consolidado (2)'!H23</f>
        <v>2.1509999999999998</v>
      </c>
      <c r="I23" s="40">
        <f>+'[35]Consolidado (2)'!I23</f>
        <v>2.0940000000000003</v>
      </c>
      <c r="J23" s="40">
        <f>+'[35]Consolidado (2)'!J23</f>
        <v>0</v>
      </c>
      <c r="K23" s="40">
        <f>+'[35]Consolidado (2)'!K23</f>
        <v>0</v>
      </c>
      <c r="L23" s="40">
        <f>+'[35]Consolidado (2)'!L23</f>
        <v>0</v>
      </c>
      <c r="M23" s="40">
        <f>+'[35]Consolidado (2)'!M23</f>
        <v>0</v>
      </c>
      <c r="N23" s="40">
        <f>+'[35]Consolidado (2)'!N23</f>
        <v>0</v>
      </c>
      <c r="O23" s="44">
        <f t="shared" si="8"/>
        <v>14.253</v>
      </c>
      <c r="P23" s="43"/>
      <c r="Q23" s="43"/>
      <c r="R23" s="20" t="s">
        <v>18</v>
      </c>
      <c r="S23" s="39">
        <f t="shared" si="9"/>
        <v>1.784</v>
      </c>
      <c r="T23" s="39">
        <f t="shared" si="9"/>
        <v>1.9630000000000001</v>
      </c>
      <c r="U23" s="39">
        <f t="shared" si="9"/>
        <v>2.3330000000000002</v>
      </c>
      <c r="V23" s="39">
        <f t="shared" si="7"/>
        <v>1.7450000000000001</v>
      </c>
      <c r="W23" s="39">
        <f t="shared" si="7"/>
        <v>2.1829999999999998</v>
      </c>
      <c r="X23" s="39">
        <f t="shared" si="7"/>
        <v>2.1509999999999998</v>
      </c>
      <c r="Y23" s="39">
        <f t="shared" si="7"/>
        <v>2.0940000000000003</v>
      </c>
      <c r="Z23" s="39">
        <f t="shared" si="7"/>
        <v>0</v>
      </c>
      <c r="AA23" s="39">
        <f t="shared" si="7"/>
        <v>0</v>
      </c>
      <c r="AB23" s="39">
        <f t="shared" si="7"/>
        <v>0</v>
      </c>
      <c r="AC23" s="39">
        <f t="shared" si="7"/>
        <v>0</v>
      </c>
      <c r="AD23" s="39">
        <f t="shared" si="7"/>
        <v>0</v>
      </c>
      <c r="AE23" s="42">
        <f t="shared" si="10"/>
        <v>14.253</v>
      </c>
    </row>
    <row r="24" spans="2:31">
      <c r="B24" s="20" t="s">
        <v>19</v>
      </c>
      <c r="C24" s="40">
        <f>+'[35]Consolidado (2)'!C24</f>
        <v>33.506</v>
      </c>
      <c r="D24" s="40">
        <f>+'[35]Consolidado (2)'!D24</f>
        <v>30.260999999999999</v>
      </c>
      <c r="E24" s="40">
        <f>+'[35]Consolidado (2)'!E24</f>
        <v>33.506</v>
      </c>
      <c r="F24" s="40">
        <f>+'[35]Consolidado (2)'!F24</f>
        <v>32.423000000000002</v>
      </c>
      <c r="G24" s="40">
        <f>+'[35]Consolidado (2)'!G24</f>
        <v>33.506</v>
      </c>
      <c r="H24" s="40">
        <f>+'[35]Consolidado (2)'!H24</f>
        <v>32.423000000000002</v>
      </c>
      <c r="I24" s="40">
        <f>+'[35]Consolidado (2)'!I24</f>
        <v>33.506</v>
      </c>
      <c r="J24" s="40">
        <f>+'[35]Consolidado (2)'!J24</f>
        <v>0</v>
      </c>
      <c r="K24" s="40">
        <f>+'[35]Consolidado (2)'!K24</f>
        <v>0</v>
      </c>
      <c r="L24" s="40">
        <f>+'[35]Consolidado (2)'!L24</f>
        <v>0</v>
      </c>
      <c r="M24" s="40">
        <f>+'[35]Consolidado (2)'!M24</f>
        <v>0</v>
      </c>
      <c r="N24" s="40">
        <f>+'[35]Consolidado (2)'!N24</f>
        <v>0</v>
      </c>
      <c r="O24" s="44">
        <f t="shared" si="8"/>
        <v>229.131</v>
      </c>
      <c r="P24" s="43"/>
      <c r="Q24" s="43"/>
      <c r="R24" s="20" t="s">
        <v>19</v>
      </c>
      <c r="S24" s="39">
        <f t="shared" si="9"/>
        <v>33.506</v>
      </c>
      <c r="T24" s="39">
        <f t="shared" si="9"/>
        <v>30.260999999999999</v>
      </c>
      <c r="U24" s="39">
        <f t="shared" si="9"/>
        <v>33.506</v>
      </c>
      <c r="V24" s="39">
        <f t="shared" si="7"/>
        <v>32.423000000000002</v>
      </c>
      <c r="W24" s="39">
        <f t="shared" si="7"/>
        <v>33.506</v>
      </c>
      <c r="X24" s="39">
        <f t="shared" si="7"/>
        <v>32.423000000000002</v>
      </c>
      <c r="Y24" s="39">
        <f t="shared" si="7"/>
        <v>33.506</v>
      </c>
      <c r="Z24" s="39">
        <f t="shared" si="7"/>
        <v>0</v>
      </c>
      <c r="AA24" s="39">
        <f t="shared" si="7"/>
        <v>0</v>
      </c>
      <c r="AB24" s="39">
        <f t="shared" si="7"/>
        <v>0</v>
      </c>
      <c r="AC24" s="39">
        <f t="shared" si="7"/>
        <v>0</v>
      </c>
      <c r="AD24" s="39">
        <f t="shared" si="7"/>
        <v>0</v>
      </c>
      <c r="AE24" s="42">
        <f t="shared" si="10"/>
        <v>229.131</v>
      </c>
    </row>
    <row r="25" spans="2:31">
      <c r="B25" s="25" t="s">
        <v>20</v>
      </c>
      <c r="C25" s="40">
        <f>+'[35]Consolidado (2)'!C25</f>
        <v>65.926000000000002</v>
      </c>
      <c r="D25" s="40">
        <f>+'[35]Consolidado (2)'!D25</f>
        <v>63.329000000000001</v>
      </c>
      <c r="E25" s="40">
        <f>+'[35]Consolidado (2)'!E25</f>
        <v>55.171999999999997</v>
      </c>
      <c r="F25" s="40">
        <f>+'[35]Consolidado (2)'!F25</f>
        <v>56.46</v>
      </c>
      <c r="G25" s="40">
        <f>+'[35]Consolidado (2)'!G25</f>
        <v>56.287999999999997</v>
      </c>
      <c r="H25" s="40">
        <f>+'[35]Consolidado (2)'!H25</f>
        <v>47.945</v>
      </c>
      <c r="I25" s="40">
        <f>+'[35]Consolidado (2)'!I25</f>
        <v>51.942999999999998</v>
      </c>
      <c r="J25" s="40">
        <f>+'[35]Consolidado (2)'!J25</f>
        <v>0</v>
      </c>
      <c r="K25" s="40">
        <f>+'[35]Consolidado (2)'!K25</f>
        <v>0</v>
      </c>
      <c r="L25" s="40">
        <f>+'[35]Consolidado (2)'!L25</f>
        <v>0</v>
      </c>
      <c r="M25" s="40">
        <f>+'[35]Consolidado (2)'!M25</f>
        <v>0</v>
      </c>
      <c r="N25" s="40">
        <f>+'[35]Consolidado (2)'!N25</f>
        <v>0</v>
      </c>
      <c r="O25" s="44">
        <f t="shared" si="8"/>
        <v>397.06299999999999</v>
      </c>
      <c r="P25" s="43"/>
      <c r="Q25" s="43"/>
      <c r="R25" s="25" t="s">
        <v>20</v>
      </c>
      <c r="S25" s="39">
        <f t="shared" si="9"/>
        <v>65.926000000000002</v>
      </c>
      <c r="T25" s="39">
        <f t="shared" si="9"/>
        <v>63.329000000000001</v>
      </c>
      <c r="U25" s="39">
        <f t="shared" si="9"/>
        <v>55.171999999999997</v>
      </c>
      <c r="V25" s="39">
        <f t="shared" si="7"/>
        <v>56.46</v>
      </c>
      <c r="W25" s="39">
        <f t="shared" si="7"/>
        <v>56.287999999999997</v>
      </c>
      <c r="X25" s="39">
        <f t="shared" si="7"/>
        <v>47.945</v>
      </c>
      <c r="Y25" s="39">
        <f t="shared" si="7"/>
        <v>51.942999999999998</v>
      </c>
      <c r="Z25" s="39">
        <f t="shared" si="7"/>
        <v>0</v>
      </c>
      <c r="AA25" s="39">
        <f t="shared" si="7"/>
        <v>0</v>
      </c>
      <c r="AB25" s="39">
        <f t="shared" si="7"/>
        <v>0</v>
      </c>
      <c r="AC25" s="39">
        <f t="shared" si="7"/>
        <v>0</v>
      </c>
      <c r="AD25" s="39">
        <f t="shared" si="7"/>
        <v>0</v>
      </c>
      <c r="AE25" s="42">
        <f t="shared" si="10"/>
        <v>397.06299999999999</v>
      </c>
    </row>
    <row r="26" spans="2:31">
      <c r="B26" s="45" t="s">
        <v>14</v>
      </c>
      <c r="C26" s="48">
        <f>SUM(C21:C25)</f>
        <v>491.78299999999996</v>
      </c>
      <c r="D26" s="48">
        <f t="shared" ref="D26:I26" si="11">SUM(D21:D25)</f>
        <v>482.6280000000001</v>
      </c>
      <c r="E26" s="48">
        <f t="shared" si="11"/>
        <v>441.19700000000012</v>
      </c>
      <c r="F26" s="48">
        <f t="shared" si="11"/>
        <v>387.476</v>
      </c>
      <c r="G26" s="48">
        <f t="shared" si="11"/>
        <v>368.428</v>
      </c>
      <c r="H26" s="48">
        <f t="shared" si="11"/>
        <v>348.35700000000003</v>
      </c>
      <c r="I26" s="48">
        <f t="shared" si="11"/>
        <v>353.03599999999994</v>
      </c>
      <c r="J26" s="48">
        <f t="shared" ref="I26:N26" si="12">SUM(J21:J25)</f>
        <v>0</v>
      </c>
      <c r="K26" s="48">
        <f t="shared" si="12"/>
        <v>0</v>
      </c>
      <c r="L26" s="48">
        <f t="shared" si="12"/>
        <v>0</v>
      </c>
      <c r="M26" s="48">
        <f t="shared" si="12"/>
        <v>0</v>
      </c>
      <c r="N26" s="48">
        <f t="shared" si="12"/>
        <v>0</v>
      </c>
      <c r="O26" s="30">
        <f>SUM(C26:N26)</f>
        <v>2872.9050000000002</v>
      </c>
      <c r="P26" s="43"/>
      <c r="Q26" s="43"/>
      <c r="R26" s="45" t="s">
        <v>14</v>
      </c>
      <c r="S26" s="47">
        <f t="shared" ref="S26:AD26" si="13">SUM(S21:S25)</f>
        <v>491.78299999999996</v>
      </c>
      <c r="T26" s="47">
        <f t="shared" si="13"/>
        <v>482.6280000000001</v>
      </c>
      <c r="U26" s="47">
        <f t="shared" si="13"/>
        <v>441.19700000000012</v>
      </c>
      <c r="V26" s="47">
        <f t="shared" si="13"/>
        <v>387.476</v>
      </c>
      <c r="W26" s="47">
        <f t="shared" si="13"/>
        <v>368.428</v>
      </c>
      <c r="X26" s="47">
        <f t="shared" si="13"/>
        <v>348.35700000000003</v>
      </c>
      <c r="Y26" s="47">
        <f t="shared" si="13"/>
        <v>353.03599999999994</v>
      </c>
      <c r="Z26" s="47">
        <f t="shared" si="13"/>
        <v>0</v>
      </c>
      <c r="AA26" s="47">
        <f t="shared" si="13"/>
        <v>0</v>
      </c>
      <c r="AB26" s="47">
        <f t="shared" si="13"/>
        <v>0</v>
      </c>
      <c r="AC26" s="47">
        <f t="shared" si="13"/>
        <v>0</v>
      </c>
      <c r="AD26" s="47">
        <f t="shared" si="13"/>
        <v>0</v>
      </c>
      <c r="AE26" s="47">
        <f>SUM(S26:AD26)</f>
        <v>2872.9050000000002</v>
      </c>
    </row>
    <row r="27" spans="2:31"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43"/>
      <c r="Q27" s="43"/>
      <c r="S27" s="43"/>
      <c r="T27" s="43"/>
      <c r="U27" s="43"/>
      <c r="V27" s="52"/>
      <c r="W27" s="43"/>
      <c r="X27" s="43"/>
      <c r="Y27" s="43"/>
      <c r="Z27" s="43"/>
      <c r="AA27" s="43"/>
      <c r="AB27" s="43"/>
      <c r="AC27" s="43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32" t="s">
        <v>1</v>
      </c>
      <c r="C30" s="12" t="s">
        <v>2</v>
      </c>
      <c r="D30" s="12" t="s">
        <v>3</v>
      </c>
      <c r="E30" s="12" t="s">
        <v>4</v>
      </c>
      <c r="F30" s="12" t="s">
        <v>5</v>
      </c>
      <c r="G30" s="12" t="s">
        <v>6</v>
      </c>
      <c r="H30" s="12" t="s">
        <v>7</v>
      </c>
      <c r="I30" s="12" t="s">
        <v>8</v>
      </c>
      <c r="J30" s="12" t="s">
        <v>9</v>
      </c>
      <c r="K30" s="12" t="s">
        <v>10</v>
      </c>
      <c r="L30" s="12" t="s">
        <v>11</v>
      </c>
      <c r="M30" s="12" t="s">
        <v>12</v>
      </c>
      <c r="N30" s="12" t="s">
        <v>13</v>
      </c>
      <c r="O30" s="34" t="s">
        <v>14</v>
      </c>
      <c r="Q30" s="43"/>
      <c r="R30" s="32" t="s">
        <v>1</v>
      </c>
      <c r="S30" s="35" t="s">
        <v>2</v>
      </c>
      <c r="T30" s="33" t="s">
        <v>3</v>
      </c>
      <c r="U30" s="33" t="s">
        <v>4</v>
      </c>
      <c r="V30" s="33" t="s">
        <v>5</v>
      </c>
      <c r="W30" s="33" t="s">
        <v>6</v>
      </c>
      <c r="X30" s="33" t="s">
        <v>7</v>
      </c>
      <c r="Y30" s="33" t="s">
        <v>8</v>
      </c>
      <c r="Z30" s="33" t="s">
        <v>9</v>
      </c>
      <c r="AA30" s="33" t="s">
        <v>10</v>
      </c>
      <c r="AB30" s="33" t="s">
        <v>11</v>
      </c>
      <c r="AC30" s="33" t="s">
        <v>12</v>
      </c>
      <c r="AD30" s="33" t="s">
        <v>13</v>
      </c>
      <c r="AE30" s="34" t="s">
        <v>14</v>
      </c>
    </row>
    <row r="31" spans="2:31"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9"/>
      <c r="P31" s="52"/>
      <c r="Q31" s="43"/>
      <c r="R31" s="36"/>
      <c r="S31" s="37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9"/>
    </row>
    <row r="32" spans="2:31">
      <c r="B32" s="20" t="s">
        <v>16</v>
      </c>
      <c r="C32" s="40">
        <f>+'[35]Consolidado (2)'!C32</f>
        <v>233.50873563218389</v>
      </c>
      <c r="D32" s="40">
        <f>+'[35]Consolidado (2)'!D32</f>
        <v>243.9264367816092</v>
      </c>
      <c r="E32" s="40">
        <f>+'[35]Consolidado (2)'!E32</f>
        <v>222.80701149425289</v>
      </c>
      <c r="F32" s="40">
        <f>+'[35]Consolidado (2)'!F32</f>
        <v>174.57643678160917</v>
      </c>
      <c r="G32" s="40">
        <f>+'[35]Consolidado (2)'!G32</f>
        <v>180.63022988505747</v>
      </c>
      <c r="H32" s="40">
        <f>+'[35]Consolidado (2)'!H32</f>
        <v>170.74114942528738</v>
      </c>
      <c r="I32" s="40">
        <f>+'[35]Consolidado (2)'!I32</f>
        <v>176.34</v>
      </c>
      <c r="J32" s="40">
        <f>+'[35]Consolidado (2)'!J32</f>
        <v>0</v>
      </c>
      <c r="K32" s="40">
        <f>+'[35]Consolidado (2)'!K32</f>
        <v>0</v>
      </c>
      <c r="L32" s="40">
        <f>+'[35]Consolidado (2)'!L32</f>
        <v>0</v>
      </c>
      <c r="M32" s="40">
        <f>+'[35]Consolidado (2)'!M32</f>
        <v>0</v>
      </c>
      <c r="N32" s="40">
        <f>+'[35]Consolidado (2)'!N32</f>
        <v>0</v>
      </c>
      <c r="O32" s="44">
        <f>SUM(C32:N32)</f>
        <v>1402.53</v>
      </c>
      <c r="P32" s="52"/>
      <c r="Q32" s="43"/>
      <c r="R32" s="20" t="s">
        <v>16</v>
      </c>
      <c r="S32" s="39">
        <f>+C32*0.87</f>
        <v>203.15259999999998</v>
      </c>
      <c r="T32" s="39">
        <f>+D32*0.87</f>
        <v>212.21600000000001</v>
      </c>
      <c r="U32" s="39">
        <f>+E32*0.87</f>
        <v>193.84210000000002</v>
      </c>
      <c r="V32" s="39">
        <f t="shared" ref="V32:AD36" si="14">+F32*0.87</f>
        <v>151.88149999999999</v>
      </c>
      <c r="W32" s="39">
        <f t="shared" si="14"/>
        <v>157.14830000000001</v>
      </c>
      <c r="X32" s="39">
        <f t="shared" si="14"/>
        <v>148.54480000000001</v>
      </c>
      <c r="Y32" s="39">
        <f t="shared" si="14"/>
        <v>153.41579999999999</v>
      </c>
      <c r="Z32" s="39">
        <f t="shared" si="14"/>
        <v>0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42">
        <f t="shared" ref="AE32:AE36" si="15">SUM(S32:AD32)</f>
        <v>1220.2011</v>
      </c>
    </row>
    <row r="33" spans="2:33">
      <c r="B33" s="20" t="s">
        <v>17</v>
      </c>
      <c r="C33" s="40">
        <f>+'[35]Consolidado (2)'!C33</f>
        <v>188.03402298850577</v>
      </c>
      <c r="D33" s="40">
        <f>+'[35]Consolidado (2)'!D33</f>
        <v>161.19241379310338</v>
      </c>
      <c r="E33" s="40">
        <f>+'[35]Consolidado (2)'!E33</f>
        <v>147.37482758620692</v>
      </c>
      <c r="F33" s="40">
        <f>+'[35]Consolidado (2)'!F33</f>
        <v>157.86000000000001</v>
      </c>
      <c r="G33" s="40">
        <f>+'[35]Consolidado (2)'!G33</f>
        <v>119.18597701149427</v>
      </c>
      <c r="H33" s="40">
        <f>+'[35]Consolidado (2)'!H33</f>
        <v>118.26931034482756</v>
      </c>
      <c r="I33" s="40">
        <f>+'[35]Consolidado (2)'!I33</f>
        <v>115.70482758620689</v>
      </c>
      <c r="J33" s="40">
        <f>+'[35]Consolidado (2)'!J33</f>
        <v>0</v>
      </c>
      <c r="K33" s="40">
        <f>+'[35]Consolidado (2)'!K33</f>
        <v>0</v>
      </c>
      <c r="L33" s="40">
        <f>+'[35]Consolidado (2)'!L33</f>
        <v>0</v>
      </c>
      <c r="M33" s="40">
        <f>+'[35]Consolidado (2)'!M33</f>
        <v>0</v>
      </c>
      <c r="N33" s="40">
        <f>+'[35]Consolidado (2)'!N33</f>
        <v>0</v>
      </c>
      <c r="O33" s="44">
        <f t="shared" ref="O33:O36" si="16">SUM(C33:N33)</f>
        <v>1007.6213793103448</v>
      </c>
      <c r="P33" s="52"/>
      <c r="Q33" s="43"/>
      <c r="R33" s="20" t="s">
        <v>17</v>
      </c>
      <c r="S33" s="39">
        <f t="shared" ref="S33:T36" si="17">+C33*0.87</f>
        <v>163.58960000000002</v>
      </c>
      <c r="T33" s="39">
        <f>+D33*0.87</f>
        <v>140.23739999999995</v>
      </c>
      <c r="U33" s="39">
        <f t="shared" ref="U33:U36" si="18">+E33*0.87</f>
        <v>128.21610000000001</v>
      </c>
      <c r="V33" s="39">
        <f t="shared" si="14"/>
        <v>137.3382</v>
      </c>
      <c r="W33" s="39">
        <f t="shared" si="14"/>
        <v>103.69180000000001</v>
      </c>
      <c r="X33" s="39">
        <f t="shared" si="14"/>
        <v>102.89429999999997</v>
      </c>
      <c r="Y33" s="39">
        <f t="shared" si="14"/>
        <v>100.66319999999999</v>
      </c>
      <c r="Z33" s="39">
        <f t="shared" si="14"/>
        <v>0</v>
      </c>
      <c r="AA33" s="39">
        <f t="shared" si="14"/>
        <v>0</v>
      </c>
      <c r="AB33" s="39">
        <f t="shared" si="14"/>
        <v>0</v>
      </c>
      <c r="AC33" s="39">
        <f t="shared" si="14"/>
        <v>0</v>
      </c>
      <c r="AD33" s="39">
        <f t="shared" si="14"/>
        <v>0</v>
      </c>
      <c r="AE33" s="42">
        <f t="shared" si="15"/>
        <v>876.63059999999996</v>
      </c>
    </row>
    <row r="34" spans="2:33">
      <c r="B34" s="20" t="s">
        <v>18</v>
      </c>
      <c r="C34" s="40">
        <f>+'[35]Consolidado (2)'!C34</f>
        <v>1.4240229885057472</v>
      </c>
      <c r="D34" s="40">
        <f>+'[35]Consolidado (2)'!D34</f>
        <v>1.5671264367816093</v>
      </c>
      <c r="E34" s="40">
        <f>+'[35]Consolidado (2)'!E34</f>
        <v>1.8657471264367815</v>
      </c>
      <c r="F34" s="40">
        <f>+'[35]Consolidado (2)'!F34</f>
        <v>1.4241379310344828</v>
      </c>
      <c r="G34" s="40">
        <f>+'[35]Consolidado (2)'!G34</f>
        <v>1.7659770114942528</v>
      </c>
      <c r="H34" s="40">
        <f>+'[35]Consolidado (2)'!H34</f>
        <v>1.7458620689655171</v>
      </c>
      <c r="I34" s="40">
        <f>+'[35]Consolidado (2)'!I34</f>
        <v>1.7514942528735633</v>
      </c>
      <c r="J34" s="40">
        <f>+'[35]Consolidado (2)'!J34</f>
        <v>0</v>
      </c>
      <c r="K34" s="40">
        <f>+'[35]Consolidado (2)'!K34</f>
        <v>0</v>
      </c>
      <c r="L34" s="40">
        <f>+'[35]Consolidado (2)'!L34</f>
        <v>0</v>
      </c>
      <c r="M34" s="40">
        <f>+'[35]Consolidado (2)'!M34</f>
        <v>0</v>
      </c>
      <c r="N34" s="40">
        <f>+'[35]Consolidado (2)'!N34</f>
        <v>0</v>
      </c>
      <c r="O34" s="44">
        <f t="shared" si="16"/>
        <v>11.544367816091953</v>
      </c>
      <c r="P34" s="52"/>
      <c r="Q34" s="43"/>
      <c r="R34" s="20" t="s">
        <v>18</v>
      </c>
      <c r="S34" s="39">
        <f t="shared" si="17"/>
        <v>1.2389000000000001</v>
      </c>
      <c r="T34" s="39">
        <f t="shared" si="17"/>
        <v>1.3634000000000002</v>
      </c>
      <c r="U34" s="39">
        <f t="shared" si="18"/>
        <v>1.6232</v>
      </c>
      <c r="V34" s="39">
        <f t="shared" si="14"/>
        <v>1.2390000000000001</v>
      </c>
      <c r="W34" s="39">
        <f t="shared" si="14"/>
        <v>1.5364</v>
      </c>
      <c r="X34" s="39">
        <f t="shared" si="14"/>
        <v>1.5188999999999999</v>
      </c>
      <c r="Y34" s="39">
        <f t="shared" si="14"/>
        <v>1.5238</v>
      </c>
      <c r="Z34" s="39">
        <f t="shared" si="14"/>
        <v>0</v>
      </c>
      <c r="AA34" s="39">
        <f t="shared" si="14"/>
        <v>0</v>
      </c>
      <c r="AB34" s="39">
        <f t="shared" si="14"/>
        <v>0</v>
      </c>
      <c r="AC34" s="39">
        <f t="shared" si="14"/>
        <v>0</v>
      </c>
      <c r="AD34" s="39">
        <f t="shared" si="14"/>
        <v>0</v>
      </c>
      <c r="AE34" s="42">
        <f t="shared" si="15"/>
        <v>10.0436</v>
      </c>
    </row>
    <row r="35" spans="2:33">
      <c r="B35" s="20" t="s">
        <v>19</v>
      </c>
      <c r="C35" s="40">
        <f>+'[35]Consolidado (2)'!C35</f>
        <v>39.771609195402299</v>
      </c>
      <c r="D35" s="40">
        <f>+'[35]Consolidado (2)'!D35</f>
        <v>36.101379310344832</v>
      </c>
      <c r="E35" s="40">
        <f>+'[35]Consolidado (2)'!E35</f>
        <v>40.341149425287355</v>
      </c>
      <c r="F35" s="40">
        <f>+'[35]Consolidado (2)'!F35</f>
        <v>39.296666666666667</v>
      </c>
      <c r="G35" s="40">
        <f>+'[35]Consolidado (2)'!G35</f>
        <v>41.413448275862066</v>
      </c>
      <c r="H35" s="40">
        <f>+'[35]Consolidado (2)'!H35</f>
        <v>40.236896551724136</v>
      </c>
      <c r="I35" s="40">
        <f>+'[35]Consolidado (2)'!I35</f>
        <v>42.284597701149423</v>
      </c>
      <c r="J35" s="40">
        <f>+'[35]Consolidado (2)'!J35</f>
        <v>0</v>
      </c>
      <c r="K35" s="40">
        <f>+'[35]Consolidado (2)'!K35</f>
        <v>0</v>
      </c>
      <c r="L35" s="40">
        <f>+'[35]Consolidado (2)'!L35</f>
        <v>0</v>
      </c>
      <c r="M35" s="40">
        <f>+'[35]Consolidado (2)'!M35</f>
        <v>0</v>
      </c>
      <c r="N35" s="40">
        <f>+'[35]Consolidado (2)'!N35</f>
        <v>0</v>
      </c>
      <c r="O35" s="44">
        <f t="shared" si="16"/>
        <v>279.4457471264368</v>
      </c>
      <c r="P35" s="52"/>
      <c r="Q35" s="43"/>
      <c r="R35" s="20" t="s">
        <v>19</v>
      </c>
      <c r="S35" s="39">
        <f t="shared" si="17"/>
        <v>34.601300000000002</v>
      </c>
      <c r="T35" s="39">
        <f t="shared" si="17"/>
        <v>31.408200000000004</v>
      </c>
      <c r="U35" s="39">
        <f t="shared" si="18"/>
        <v>35.096800000000002</v>
      </c>
      <c r="V35" s="39">
        <f t="shared" si="14"/>
        <v>34.188099999999999</v>
      </c>
      <c r="W35" s="39">
        <f t="shared" si="14"/>
        <v>36.029699999999998</v>
      </c>
      <c r="X35" s="39">
        <f t="shared" si="14"/>
        <v>35.006099999999996</v>
      </c>
      <c r="Y35" s="39">
        <f t="shared" si="14"/>
        <v>36.787599999999998</v>
      </c>
      <c r="Z35" s="39">
        <f t="shared" si="14"/>
        <v>0</v>
      </c>
      <c r="AA35" s="39">
        <f t="shared" si="14"/>
        <v>0</v>
      </c>
      <c r="AB35" s="39">
        <f t="shared" si="14"/>
        <v>0</v>
      </c>
      <c r="AC35" s="39">
        <f t="shared" si="14"/>
        <v>0</v>
      </c>
      <c r="AD35" s="39">
        <f t="shared" si="14"/>
        <v>0</v>
      </c>
      <c r="AE35" s="42">
        <f t="shared" si="15"/>
        <v>243.11779999999999</v>
      </c>
    </row>
    <row r="36" spans="2:33">
      <c r="B36" s="25" t="s">
        <v>20</v>
      </c>
      <c r="C36" s="40">
        <f>+'[35]Consolidado (2)'!C36</f>
        <v>54.560689655172411</v>
      </c>
      <c r="D36" s="40">
        <f>+'[35]Consolidado (2)'!D36</f>
        <v>53.579195402298851</v>
      </c>
      <c r="E36" s="40">
        <f>+'[35]Consolidado (2)'!E36</f>
        <v>49.41379310344827</v>
      </c>
      <c r="F36" s="40">
        <f>+'[35]Consolidado (2)'!F36</f>
        <v>50.420919540229889</v>
      </c>
      <c r="G36" s="40">
        <f>+'[35]Consolidado (2)'!G36</f>
        <v>50.011609195402301</v>
      </c>
      <c r="H36" s="40">
        <f>+'[35]Consolidado (2)'!H36</f>
        <v>46.387816091954022</v>
      </c>
      <c r="I36" s="40">
        <f>+'[35]Consolidado (2)'!I36</f>
        <v>50.122298850574715</v>
      </c>
      <c r="J36" s="40">
        <f>+'[35]Consolidado (2)'!J36</f>
        <v>0</v>
      </c>
      <c r="K36" s="40">
        <f>+'[35]Consolidado (2)'!K36</f>
        <v>0</v>
      </c>
      <c r="L36" s="40">
        <f>+'[35]Consolidado (2)'!L36</f>
        <v>0</v>
      </c>
      <c r="M36" s="40">
        <f>+'[35]Consolidado (2)'!M36</f>
        <v>0</v>
      </c>
      <c r="N36" s="40">
        <f>+'[35]Consolidado (2)'!N36</f>
        <v>0</v>
      </c>
      <c r="O36" s="44">
        <f t="shared" si="16"/>
        <v>354.49632183908051</v>
      </c>
      <c r="P36" s="52"/>
      <c r="Q36" s="43"/>
      <c r="R36" s="25" t="s">
        <v>20</v>
      </c>
      <c r="S36" s="39">
        <f t="shared" si="17"/>
        <v>47.467799999999997</v>
      </c>
      <c r="T36" s="39">
        <f t="shared" si="17"/>
        <v>46.613900000000001</v>
      </c>
      <c r="U36" s="39">
        <f t="shared" si="18"/>
        <v>42.989999999999995</v>
      </c>
      <c r="V36" s="39">
        <f t="shared" si="14"/>
        <v>43.866200000000006</v>
      </c>
      <c r="W36" s="39">
        <f t="shared" si="14"/>
        <v>43.510100000000001</v>
      </c>
      <c r="X36" s="39">
        <f t="shared" si="14"/>
        <v>40.357399999999998</v>
      </c>
      <c r="Y36" s="39">
        <f t="shared" si="14"/>
        <v>43.606400000000001</v>
      </c>
      <c r="Z36" s="39">
        <f t="shared" si="14"/>
        <v>0</v>
      </c>
      <c r="AA36" s="39">
        <f t="shared" si="14"/>
        <v>0</v>
      </c>
      <c r="AB36" s="39">
        <f t="shared" si="14"/>
        <v>0</v>
      </c>
      <c r="AC36" s="39">
        <f t="shared" si="14"/>
        <v>0</v>
      </c>
      <c r="AD36" s="39">
        <f t="shared" si="14"/>
        <v>0</v>
      </c>
      <c r="AE36" s="42">
        <f t="shared" si="15"/>
        <v>308.41180000000003</v>
      </c>
    </row>
    <row r="37" spans="2:33">
      <c r="B37" s="45" t="s">
        <v>14</v>
      </c>
      <c r="C37" s="48">
        <f>SUM(C32:C36)</f>
        <v>517.29908045977004</v>
      </c>
      <c r="D37" s="48">
        <f t="shared" ref="D37:I37" si="19">SUM(D32:D36)</f>
        <v>496.36655172413793</v>
      </c>
      <c r="E37" s="48">
        <f t="shared" si="19"/>
        <v>461.80252873563217</v>
      </c>
      <c r="F37" s="48">
        <f t="shared" si="19"/>
        <v>423.57816091954021</v>
      </c>
      <c r="G37" s="48">
        <f t="shared" si="19"/>
        <v>393.00724137931041</v>
      </c>
      <c r="H37" s="48">
        <f t="shared" si="19"/>
        <v>377.38103448275865</v>
      </c>
      <c r="I37" s="48">
        <f t="shared" si="19"/>
        <v>386.20321839080464</v>
      </c>
      <c r="J37" s="48">
        <f t="shared" ref="D37:N37" si="20">SUM(J32:J36)</f>
        <v>0</v>
      </c>
      <c r="K37" s="48">
        <f t="shared" si="20"/>
        <v>0</v>
      </c>
      <c r="L37" s="48">
        <f t="shared" si="20"/>
        <v>0</v>
      </c>
      <c r="M37" s="48">
        <f t="shared" si="20"/>
        <v>0</v>
      </c>
      <c r="N37" s="48">
        <f t="shared" si="20"/>
        <v>0</v>
      </c>
      <c r="O37" s="30">
        <f>SUM(C37:N37)</f>
        <v>3055.6378160919544</v>
      </c>
      <c r="P37" s="52"/>
      <c r="Q37" s="43"/>
      <c r="R37" s="45" t="s">
        <v>14</v>
      </c>
      <c r="S37" s="47">
        <f t="shared" ref="S37:AD37" si="21">SUM(S32:S36)</f>
        <v>450.05020000000002</v>
      </c>
      <c r="T37" s="47">
        <f t="shared" si="21"/>
        <v>431.83890000000002</v>
      </c>
      <c r="U37" s="47">
        <f t="shared" si="21"/>
        <v>401.76820000000009</v>
      </c>
      <c r="V37" s="47">
        <f t="shared" si="21"/>
        <v>368.51299999999998</v>
      </c>
      <c r="W37" s="47">
        <f t="shared" si="21"/>
        <v>341.91630000000004</v>
      </c>
      <c r="X37" s="47">
        <f t="shared" si="21"/>
        <v>328.32149999999996</v>
      </c>
      <c r="Y37" s="47">
        <f t="shared" si="21"/>
        <v>335.99680000000001</v>
      </c>
      <c r="Z37" s="47">
        <f t="shared" si="21"/>
        <v>0</v>
      </c>
      <c r="AA37" s="47">
        <f t="shared" si="21"/>
        <v>0</v>
      </c>
      <c r="AB37" s="47">
        <f t="shared" si="21"/>
        <v>0</v>
      </c>
      <c r="AC37" s="47">
        <f t="shared" si="21"/>
        <v>0</v>
      </c>
      <c r="AD37" s="47">
        <f t="shared" si="21"/>
        <v>0</v>
      </c>
      <c r="AE37" s="47">
        <f>SUM(S37:AD37)</f>
        <v>2658.4049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5">
        <f>+AE37/0.87</f>
        <v>3055.6378160919539</v>
      </c>
      <c r="AF38" s="56">
        <f>+AE38-O37</f>
        <v>0</v>
      </c>
      <c r="AG38" s="3" t="s">
        <v>24</v>
      </c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44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44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8" si="22">C32/C$149*100</f>
        <v>#DIV/0!</v>
      </c>
      <c r="D44" s="38" t="e">
        <f t="shared" si="22"/>
        <v>#DIV/0!</v>
      </c>
      <c r="E44" s="38" t="e">
        <f t="shared" si="22"/>
        <v>#DIV/0!</v>
      </c>
      <c r="F44" s="38" t="e">
        <f t="shared" si="22"/>
        <v>#DIV/0!</v>
      </c>
      <c r="G44" s="38" t="e">
        <f t="shared" si="22"/>
        <v>#DIV/0!</v>
      </c>
      <c r="H44" s="38" t="e">
        <f t="shared" si="22"/>
        <v>#DIV/0!</v>
      </c>
      <c r="I44" s="38" t="e">
        <f t="shared" si="22"/>
        <v>#DIV/0!</v>
      </c>
      <c r="J44" s="38" t="e">
        <f t="shared" si="22"/>
        <v>#DIV/0!</v>
      </c>
      <c r="K44" s="38" t="e">
        <f t="shared" si="22"/>
        <v>#DIV/0!</v>
      </c>
      <c r="L44" s="38" t="e">
        <f t="shared" si="22"/>
        <v>#DIV/0!</v>
      </c>
      <c r="M44" s="38" t="e">
        <f t="shared" si="22"/>
        <v>#DIV/0!</v>
      </c>
      <c r="N44" s="38" t="e">
        <f t="shared" si="22"/>
        <v>#DIV/0!</v>
      </c>
      <c r="O44" s="42" t="e">
        <f>SUM(C44:N44)</f>
        <v>#DIV/0!</v>
      </c>
      <c r="R44" s="58" t="s">
        <v>16</v>
      </c>
      <c r="S44" s="37" t="e">
        <f t="shared" ref="S44:V48" si="23">+S32/S$149*100</f>
        <v>#DIV/0!</v>
      </c>
      <c r="T44" s="38" t="e">
        <f t="shared" si="23"/>
        <v>#DIV/0!</v>
      </c>
      <c r="U44" s="38" t="e">
        <f t="shared" si="23"/>
        <v>#DIV/0!</v>
      </c>
      <c r="V44" s="38" t="e">
        <f t="shared" si="23"/>
        <v>#DIV/0!</v>
      </c>
      <c r="W44" s="38" t="e">
        <f t="shared" ref="W44:AD48" si="24">W32/W$149*100</f>
        <v>#DIV/0!</v>
      </c>
      <c r="X44" s="38" t="e">
        <f t="shared" si="24"/>
        <v>#DIV/0!</v>
      </c>
      <c r="Y44" s="38" t="e">
        <f t="shared" si="24"/>
        <v>#DIV/0!</v>
      </c>
      <c r="Z44" s="38" t="e">
        <f t="shared" si="24"/>
        <v>#DIV/0!</v>
      </c>
      <c r="AA44" s="38" t="e">
        <f t="shared" si="24"/>
        <v>#DIV/0!</v>
      </c>
      <c r="AB44" s="38" t="e">
        <f t="shared" si="24"/>
        <v>#DIV/0!</v>
      </c>
      <c r="AC44" s="38" t="e">
        <f t="shared" si="24"/>
        <v>#DIV/0!</v>
      </c>
      <c r="AD44" s="38" t="e">
        <f t="shared" si="24"/>
        <v>#DIV/0!</v>
      </c>
      <c r="AE44" s="42" t="e">
        <f t="shared" ref="AE44:AE52" si="25">SUM(S44:U44)</f>
        <v>#DIV/0!</v>
      </c>
    </row>
    <row r="45" spans="2:33" hidden="1">
      <c r="B45" s="58" t="s">
        <v>29</v>
      </c>
      <c r="C45" s="37" t="e">
        <f t="shared" si="22"/>
        <v>#DIV/0!</v>
      </c>
      <c r="D45" s="38" t="e">
        <f t="shared" si="22"/>
        <v>#DIV/0!</v>
      </c>
      <c r="E45" s="38" t="e">
        <f t="shared" si="22"/>
        <v>#DIV/0!</v>
      </c>
      <c r="F45" s="38" t="e">
        <f t="shared" si="22"/>
        <v>#DIV/0!</v>
      </c>
      <c r="G45" s="38" t="e">
        <f t="shared" si="22"/>
        <v>#DIV/0!</v>
      </c>
      <c r="H45" s="38" t="e">
        <f t="shared" si="22"/>
        <v>#DIV/0!</v>
      </c>
      <c r="I45" s="38" t="e">
        <f t="shared" si="22"/>
        <v>#DIV/0!</v>
      </c>
      <c r="J45" s="38" t="e">
        <f t="shared" si="22"/>
        <v>#DIV/0!</v>
      </c>
      <c r="K45" s="38" t="e">
        <f t="shared" si="22"/>
        <v>#DIV/0!</v>
      </c>
      <c r="L45" s="38" t="e">
        <f t="shared" si="22"/>
        <v>#DIV/0!</v>
      </c>
      <c r="M45" s="38" t="e">
        <f t="shared" si="22"/>
        <v>#DIV/0!</v>
      </c>
      <c r="N45" s="38" t="e">
        <f t="shared" si="22"/>
        <v>#DIV/0!</v>
      </c>
      <c r="O45" s="42" t="e">
        <f t="shared" ref="O45:O55" si="26">SUM(C45:N45)</f>
        <v>#DIV/0!</v>
      </c>
      <c r="R45" s="58" t="s">
        <v>29</v>
      </c>
      <c r="S45" s="37" t="e">
        <f t="shared" si="23"/>
        <v>#DIV/0!</v>
      </c>
      <c r="T45" s="38" t="e">
        <f t="shared" si="23"/>
        <v>#DIV/0!</v>
      </c>
      <c r="U45" s="38" t="e">
        <f t="shared" si="23"/>
        <v>#DIV/0!</v>
      </c>
      <c r="V45" s="38" t="e">
        <f t="shared" si="23"/>
        <v>#DIV/0!</v>
      </c>
      <c r="W45" s="38" t="e">
        <f t="shared" si="24"/>
        <v>#DIV/0!</v>
      </c>
      <c r="X45" s="38" t="e">
        <f t="shared" si="24"/>
        <v>#DIV/0!</v>
      </c>
      <c r="Y45" s="38" t="e">
        <f t="shared" si="24"/>
        <v>#DIV/0!</v>
      </c>
      <c r="Z45" s="38" t="e">
        <f t="shared" si="24"/>
        <v>#DIV/0!</v>
      </c>
      <c r="AA45" s="38" t="e">
        <f t="shared" si="24"/>
        <v>#DIV/0!</v>
      </c>
      <c r="AB45" s="38" t="e">
        <f t="shared" si="24"/>
        <v>#DIV/0!</v>
      </c>
      <c r="AC45" s="38" t="e">
        <f t="shared" si="24"/>
        <v>#DIV/0!</v>
      </c>
      <c r="AD45" s="38" t="e">
        <f t="shared" si="24"/>
        <v>#DIV/0!</v>
      </c>
      <c r="AE45" s="42" t="e">
        <f t="shared" si="25"/>
        <v>#DIV/0!</v>
      </c>
    </row>
    <row r="46" spans="2:33" hidden="1">
      <c r="B46" s="58" t="s">
        <v>30</v>
      </c>
      <c r="C46" s="37" t="e">
        <f t="shared" si="22"/>
        <v>#DIV/0!</v>
      </c>
      <c r="D46" s="38" t="e">
        <f t="shared" si="22"/>
        <v>#DIV/0!</v>
      </c>
      <c r="E46" s="38" t="e">
        <f t="shared" si="22"/>
        <v>#DIV/0!</v>
      </c>
      <c r="F46" s="38" t="e">
        <f t="shared" si="22"/>
        <v>#DIV/0!</v>
      </c>
      <c r="G46" s="38" t="e">
        <f t="shared" si="22"/>
        <v>#DIV/0!</v>
      </c>
      <c r="H46" s="38" t="e">
        <f t="shared" si="22"/>
        <v>#DIV/0!</v>
      </c>
      <c r="I46" s="38" t="e">
        <f t="shared" si="22"/>
        <v>#DIV/0!</v>
      </c>
      <c r="J46" s="38" t="e">
        <f t="shared" si="22"/>
        <v>#DIV/0!</v>
      </c>
      <c r="K46" s="38" t="e">
        <f t="shared" si="22"/>
        <v>#DIV/0!</v>
      </c>
      <c r="L46" s="38" t="e">
        <f t="shared" si="22"/>
        <v>#DIV/0!</v>
      </c>
      <c r="M46" s="38" t="e">
        <f t="shared" si="22"/>
        <v>#DIV/0!</v>
      </c>
      <c r="N46" s="38" t="e">
        <f t="shared" si="22"/>
        <v>#DIV/0!</v>
      </c>
      <c r="O46" s="42" t="e">
        <f t="shared" si="26"/>
        <v>#DIV/0!</v>
      </c>
      <c r="R46" s="58" t="s">
        <v>30</v>
      </c>
      <c r="S46" s="37" t="e">
        <f t="shared" si="23"/>
        <v>#DIV/0!</v>
      </c>
      <c r="T46" s="38" t="e">
        <f t="shared" si="23"/>
        <v>#DIV/0!</v>
      </c>
      <c r="U46" s="38" t="e">
        <f t="shared" si="23"/>
        <v>#DIV/0!</v>
      </c>
      <c r="V46" s="38" t="e">
        <f t="shared" si="23"/>
        <v>#DIV/0!</v>
      </c>
      <c r="W46" s="38" t="e">
        <f t="shared" si="24"/>
        <v>#DIV/0!</v>
      </c>
      <c r="X46" s="38" t="e">
        <f t="shared" si="24"/>
        <v>#DIV/0!</v>
      </c>
      <c r="Y46" s="38" t="e">
        <f t="shared" si="24"/>
        <v>#DIV/0!</v>
      </c>
      <c r="Z46" s="38" t="e">
        <f t="shared" si="24"/>
        <v>#DIV/0!</v>
      </c>
      <c r="AA46" s="38" t="e">
        <f t="shared" si="24"/>
        <v>#DIV/0!</v>
      </c>
      <c r="AB46" s="38" t="e">
        <f t="shared" si="24"/>
        <v>#DIV/0!</v>
      </c>
      <c r="AC46" s="38" t="e">
        <f t="shared" si="24"/>
        <v>#DIV/0!</v>
      </c>
      <c r="AD46" s="38" t="e">
        <f t="shared" si="24"/>
        <v>#DIV/0!</v>
      </c>
      <c r="AE46" s="42" t="e">
        <f t="shared" si="25"/>
        <v>#DIV/0!</v>
      </c>
    </row>
    <row r="47" spans="2:33" hidden="1">
      <c r="B47" s="58" t="s">
        <v>31</v>
      </c>
      <c r="C47" s="37" t="e">
        <f t="shared" si="22"/>
        <v>#DIV/0!</v>
      </c>
      <c r="D47" s="38" t="e">
        <f t="shared" si="22"/>
        <v>#DIV/0!</v>
      </c>
      <c r="E47" s="38" t="e">
        <f t="shared" si="22"/>
        <v>#DIV/0!</v>
      </c>
      <c r="F47" s="38" t="e">
        <f t="shared" si="22"/>
        <v>#DIV/0!</v>
      </c>
      <c r="G47" s="38" t="e">
        <f t="shared" si="22"/>
        <v>#DIV/0!</v>
      </c>
      <c r="H47" s="38" t="e">
        <f t="shared" si="22"/>
        <v>#DIV/0!</v>
      </c>
      <c r="I47" s="38" t="e">
        <f t="shared" si="22"/>
        <v>#DIV/0!</v>
      </c>
      <c r="J47" s="38" t="e">
        <f t="shared" si="22"/>
        <v>#DIV/0!</v>
      </c>
      <c r="K47" s="38" t="e">
        <f t="shared" si="22"/>
        <v>#DIV/0!</v>
      </c>
      <c r="L47" s="38" t="e">
        <f t="shared" si="22"/>
        <v>#DIV/0!</v>
      </c>
      <c r="M47" s="38" t="e">
        <f t="shared" si="22"/>
        <v>#DIV/0!</v>
      </c>
      <c r="N47" s="38" t="e">
        <f t="shared" si="22"/>
        <v>#DIV/0!</v>
      </c>
      <c r="O47" s="42" t="e">
        <f t="shared" si="26"/>
        <v>#DIV/0!</v>
      </c>
      <c r="R47" s="58" t="s">
        <v>31</v>
      </c>
      <c r="S47" s="37" t="e">
        <f t="shared" si="23"/>
        <v>#DIV/0!</v>
      </c>
      <c r="T47" s="38" t="e">
        <f t="shared" si="23"/>
        <v>#DIV/0!</v>
      </c>
      <c r="U47" s="38" t="e">
        <f t="shared" si="23"/>
        <v>#DIV/0!</v>
      </c>
      <c r="V47" s="38" t="e">
        <f t="shared" si="23"/>
        <v>#DIV/0!</v>
      </c>
      <c r="W47" s="38" t="e">
        <f t="shared" si="24"/>
        <v>#DIV/0!</v>
      </c>
      <c r="X47" s="38" t="e">
        <f t="shared" si="24"/>
        <v>#DIV/0!</v>
      </c>
      <c r="Y47" s="38" t="e">
        <f t="shared" si="24"/>
        <v>#DIV/0!</v>
      </c>
      <c r="Z47" s="38" t="e">
        <f t="shared" si="24"/>
        <v>#DIV/0!</v>
      </c>
      <c r="AA47" s="38" t="e">
        <f t="shared" si="24"/>
        <v>#DIV/0!</v>
      </c>
      <c r="AB47" s="38" t="e">
        <f t="shared" si="24"/>
        <v>#DIV/0!</v>
      </c>
      <c r="AC47" s="38" t="e">
        <f t="shared" si="24"/>
        <v>#DIV/0!</v>
      </c>
      <c r="AD47" s="38" t="e">
        <f t="shared" si="24"/>
        <v>#DIV/0!</v>
      </c>
      <c r="AE47" s="42" t="e">
        <f t="shared" si="25"/>
        <v>#DIV/0!</v>
      </c>
    </row>
    <row r="48" spans="2:33" hidden="1">
      <c r="B48" s="58" t="s">
        <v>32</v>
      </c>
      <c r="C48" s="37" t="e">
        <f t="shared" si="22"/>
        <v>#DIV/0!</v>
      </c>
      <c r="D48" s="38" t="e">
        <f t="shared" si="22"/>
        <v>#DIV/0!</v>
      </c>
      <c r="E48" s="38" t="e">
        <f t="shared" si="22"/>
        <v>#DIV/0!</v>
      </c>
      <c r="F48" s="38" t="e">
        <f t="shared" si="22"/>
        <v>#DIV/0!</v>
      </c>
      <c r="G48" s="38" t="e">
        <f t="shared" si="22"/>
        <v>#DIV/0!</v>
      </c>
      <c r="H48" s="38" t="e">
        <f t="shared" si="22"/>
        <v>#DIV/0!</v>
      </c>
      <c r="I48" s="38" t="e">
        <f t="shared" si="22"/>
        <v>#DIV/0!</v>
      </c>
      <c r="J48" s="38" t="e">
        <f t="shared" si="22"/>
        <v>#DIV/0!</v>
      </c>
      <c r="K48" s="38" t="e">
        <f t="shared" si="22"/>
        <v>#DIV/0!</v>
      </c>
      <c r="L48" s="38" t="e">
        <f t="shared" si="22"/>
        <v>#DIV/0!</v>
      </c>
      <c r="M48" s="38" t="e">
        <f t="shared" si="22"/>
        <v>#DIV/0!</v>
      </c>
      <c r="N48" s="38" t="e">
        <f t="shared" si="22"/>
        <v>#DIV/0!</v>
      </c>
      <c r="O48" s="42" t="e">
        <f t="shared" si="26"/>
        <v>#DIV/0!</v>
      </c>
      <c r="R48" s="58" t="s">
        <v>32</v>
      </c>
      <c r="S48" s="37" t="e">
        <f t="shared" si="23"/>
        <v>#DIV/0!</v>
      </c>
      <c r="T48" s="38" t="e">
        <f t="shared" si="23"/>
        <v>#DIV/0!</v>
      </c>
      <c r="U48" s="38" t="e">
        <f t="shared" si="23"/>
        <v>#DIV/0!</v>
      </c>
      <c r="V48" s="38" t="e">
        <f t="shared" si="23"/>
        <v>#DIV/0!</v>
      </c>
      <c r="W48" s="38" t="e">
        <f t="shared" si="24"/>
        <v>#DIV/0!</v>
      </c>
      <c r="X48" s="38" t="e">
        <f t="shared" si="24"/>
        <v>#DIV/0!</v>
      </c>
      <c r="Y48" s="38" t="e">
        <f t="shared" si="24"/>
        <v>#DIV/0!</v>
      </c>
      <c r="Z48" s="38" t="e">
        <f t="shared" si="24"/>
        <v>#DIV/0!</v>
      </c>
      <c r="AA48" s="38" t="e">
        <f t="shared" si="24"/>
        <v>#DIV/0!</v>
      </c>
      <c r="AB48" s="38" t="e">
        <f t="shared" si="24"/>
        <v>#DIV/0!</v>
      </c>
      <c r="AC48" s="38" t="e">
        <f t="shared" si="24"/>
        <v>#DIV/0!</v>
      </c>
      <c r="AD48" s="38" t="e">
        <f t="shared" si="24"/>
        <v>#DIV/0!</v>
      </c>
      <c r="AE48" s="42" t="e">
        <f t="shared" si="25"/>
        <v>#DIV/0!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26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25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26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25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26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25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26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25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26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27">C37/C$149*100</f>
        <v>#DIV/0!</v>
      </c>
      <c r="D55" s="62" t="e">
        <f t="shared" si="27"/>
        <v>#DIV/0!</v>
      </c>
      <c r="E55" s="62" t="e">
        <f t="shared" si="27"/>
        <v>#DIV/0!</v>
      </c>
      <c r="F55" s="62" t="e">
        <f t="shared" si="27"/>
        <v>#DIV/0!</v>
      </c>
      <c r="G55" s="62" t="e">
        <f t="shared" si="27"/>
        <v>#DIV/0!</v>
      </c>
      <c r="H55" s="62" t="e">
        <f t="shared" si="27"/>
        <v>#DIV/0!</v>
      </c>
      <c r="I55" s="62" t="e">
        <f t="shared" si="27"/>
        <v>#DIV/0!</v>
      </c>
      <c r="J55" s="62" t="e">
        <f t="shared" si="27"/>
        <v>#DIV/0!</v>
      </c>
      <c r="K55" s="62" t="e">
        <f t="shared" si="27"/>
        <v>#DIV/0!</v>
      </c>
      <c r="L55" s="62" t="e">
        <f t="shared" si="27"/>
        <v>#DIV/0!</v>
      </c>
      <c r="M55" s="62" t="e">
        <f t="shared" si="27"/>
        <v>#DIV/0!</v>
      </c>
      <c r="N55" s="62" t="e">
        <f t="shared" si="27"/>
        <v>#DIV/0!</v>
      </c>
      <c r="O55" s="47" t="e">
        <f t="shared" si="26"/>
        <v>#DIV/0!</v>
      </c>
      <c r="R55" s="61" t="s">
        <v>14</v>
      </c>
      <c r="S55" s="46" t="e">
        <f>+SUM(S44:S53)</f>
        <v>#DIV/0!</v>
      </c>
      <c r="T55" s="62" t="e">
        <f>+SUM(T44:T53)</f>
        <v>#DIV/0!</v>
      </c>
      <c r="U55" s="62" t="e">
        <f>+SUM(U44:U53)</f>
        <v>#DIV/0!</v>
      </c>
      <c r="V55" s="62" t="e">
        <f>+SUM(V44:V53)</f>
        <v>#DIV/0!</v>
      </c>
      <c r="W55" s="62" t="e">
        <f t="shared" ref="W55:AD55" si="28">W37/W$149*100</f>
        <v>#DIV/0!</v>
      </c>
      <c r="X55" s="62" t="e">
        <f t="shared" si="28"/>
        <v>#DIV/0!</v>
      </c>
      <c r="Y55" s="62" t="e">
        <f t="shared" si="28"/>
        <v>#DIV/0!</v>
      </c>
      <c r="Z55" s="62" t="e">
        <f t="shared" si="28"/>
        <v>#DIV/0!</v>
      </c>
      <c r="AA55" s="62" t="e">
        <f t="shared" si="28"/>
        <v>#DIV/0!</v>
      </c>
      <c r="AB55" s="62" t="e">
        <f t="shared" si="28"/>
        <v>#DIV/0!</v>
      </c>
      <c r="AC55" s="62" t="e">
        <f t="shared" si="28"/>
        <v>#DIV/0!</v>
      </c>
      <c r="AD55" s="62" t="e">
        <f t="shared" si="28"/>
        <v>#DIV/0!</v>
      </c>
      <c r="AE55" s="47" t="e">
        <f>SUM(S55:U55)</f>
        <v>#DIV/0!</v>
      </c>
    </row>
    <row r="56" spans="2:31" hidden="1"/>
    <row r="58" spans="2:31">
      <c r="B58" s="244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44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32" t="s">
        <v>1</v>
      </c>
      <c r="C60" s="12" t="s">
        <v>2</v>
      </c>
      <c r="D60" s="13" t="s">
        <v>3</v>
      </c>
      <c r="E60" s="13" t="s">
        <v>4</v>
      </c>
      <c r="F60" s="33" t="s">
        <v>5</v>
      </c>
      <c r="G60" s="33" t="s">
        <v>6</v>
      </c>
      <c r="H60" s="33" t="s">
        <v>7</v>
      </c>
      <c r="I60" s="33" t="s">
        <v>8</v>
      </c>
      <c r="J60" s="33" t="s">
        <v>9</v>
      </c>
      <c r="K60" s="33" t="s">
        <v>10</v>
      </c>
      <c r="L60" s="33" t="s">
        <v>11</v>
      </c>
      <c r="M60" s="33" t="s">
        <v>12</v>
      </c>
      <c r="N60" s="33" t="s">
        <v>13</v>
      </c>
      <c r="O60" s="34" t="s">
        <v>14</v>
      </c>
      <c r="R60" s="32" t="s">
        <v>1</v>
      </c>
      <c r="S60" s="35" t="s">
        <v>2</v>
      </c>
      <c r="T60" s="33" t="s">
        <v>3</v>
      </c>
      <c r="U60" s="33" t="s">
        <v>4</v>
      </c>
      <c r="V60" s="33" t="s">
        <v>5</v>
      </c>
      <c r="W60" s="33" t="s">
        <v>6</v>
      </c>
      <c r="X60" s="33" t="s">
        <v>7</v>
      </c>
      <c r="Y60" s="33" t="s">
        <v>8</v>
      </c>
      <c r="Z60" s="33" t="s">
        <v>9</v>
      </c>
      <c r="AA60" s="33" t="s">
        <v>10</v>
      </c>
      <c r="AB60" s="33" t="s">
        <v>11</v>
      </c>
      <c r="AC60" s="33" t="s">
        <v>12</v>
      </c>
      <c r="AD60" s="33" t="s">
        <v>13</v>
      </c>
      <c r="AE60" s="34" t="s">
        <v>14</v>
      </c>
    </row>
    <row r="61" spans="2:31">
      <c r="B61" s="36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9"/>
      <c r="R61" s="36"/>
      <c r="S61" s="37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9"/>
    </row>
    <row r="62" spans="2:31">
      <c r="B62" s="20" t="s">
        <v>16</v>
      </c>
      <c r="C62" s="40">
        <f t="shared" ref="C62:N66" si="29">C32/C$150</f>
        <v>33.550105694279296</v>
      </c>
      <c r="D62" s="206">
        <f t="shared" si="29"/>
        <v>35.046901836438103</v>
      </c>
      <c r="E62" s="40">
        <f t="shared" si="29"/>
        <v>32.012501651473116</v>
      </c>
      <c r="F62" s="40">
        <f t="shared" si="29"/>
        <v>25.082821376667987</v>
      </c>
      <c r="G62" s="40">
        <f t="shared" si="29"/>
        <v>25.952619236358832</v>
      </c>
      <c r="H62" s="40">
        <f t="shared" si="29"/>
        <v>24.531774342713703</v>
      </c>
      <c r="I62" s="40">
        <f t="shared" si="29"/>
        <v>25.336206896551726</v>
      </c>
      <c r="J62" s="40">
        <f t="shared" si="29"/>
        <v>0</v>
      </c>
      <c r="K62" s="40">
        <f t="shared" si="29"/>
        <v>0</v>
      </c>
      <c r="L62" s="40">
        <f t="shared" si="29"/>
        <v>0</v>
      </c>
      <c r="M62" s="40">
        <f t="shared" si="29"/>
        <v>0</v>
      </c>
      <c r="N62" s="40">
        <f t="shared" si="29"/>
        <v>0</v>
      </c>
      <c r="O62" s="44">
        <f>SUM(C62:N62)</f>
        <v>201.51293103448276</v>
      </c>
      <c r="R62" s="20" t="s">
        <v>16</v>
      </c>
      <c r="S62" s="39">
        <f t="shared" ref="S62:AD66" si="30">+S32/S$150</f>
        <v>29.188591954022986</v>
      </c>
      <c r="T62" s="39">
        <f t="shared" si="30"/>
        <v>30.49080459770115</v>
      </c>
      <c r="U62" s="39">
        <f t="shared" si="30"/>
        <v>27.850876436781611</v>
      </c>
      <c r="V62" s="39">
        <f t="shared" si="30"/>
        <v>21.822054597701147</v>
      </c>
      <c r="W62" s="39">
        <f t="shared" si="30"/>
        <v>22.578778735632184</v>
      </c>
      <c r="X62" s="39">
        <f t="shared" si="30"/>
        <v>21.342643678160922</v>
      </c>
      <c r="Y62" s="39">
        <f t="shared" si="30"/>
        <v>22.0425</v>
      </c>
      <c r="Z62" s="39">
        <f t="shared" si="30"/>
        <v>0</v>
      </c>
      <c r="AA62" s="39">
        <f t="shared" si="30"/>
        <v>0</v>
      </c>
      <c r="AB62" s="39">
        <f t="shared" si="30"/>
        <v>0</v>
      </c>
      <c r="AC62" s="39">
        <f t="shared" si="30"/>
        <v>0</v>
      </c>
      <c r="AD62" s="39">
        <f t="shared" si="30"/>
        <v>0</v>
      </c>
      <c r="AE62" s="42">
        <f t="shared" ref="AE62:AE66" si="31">SUM(S62:AD62)</f>
        <v>175.31625</v>
      </c>
    </row>
    <row r="63" spans="2:31">
      <c r="B63" s="20" t="s">
        <v>17</v>
      </c>
      <c r="C63" s="40">
        <f t="shared" si="29"/>
        <v>27.016382613291057</v>
      </c>
      <c r="D63" s="206">
        <f t="shared" si="29"/>
        <v>23.159829567974626</v>
      </c>
      <c r="E63" s="40">
        <f t="shared" si="29"/>
        <v>21.174544193420534</v>
      </c>
      <c r="F63" s="40">
        <f t="shared" si="29"/>
        <v>22.681034482758623</v>
      </c>
      <c r="G63" s="40">
        <f t="shared" si="29"/>
        <v>17.124421984410098</v>
      </c>
      <c r="H63" s="40">
        <f t="shared" si="29"/>
        <v>16.992717003567179</v>
      </c>
      <c r="I63" s="40">
        <f t="shared" si="29"/>
        <v>16.624256837098692</v>
      </c>
      <c r="J63" s="40">
        <f t="shared" si="29"/>
        <v>0</v>
      </c>
      <c r="K63" s="40">
        <f t="shared" si="29"/>
        <v>0</v>
      </c>
      <c r="L63" s="40">
        <f t="shared" si="29"/>
        <v>0</v>
      </c>
      <c r="M63" s="40">
        <f t="shared" si="29"/>
        <v>0</v>
      </c>
      <c r="N63" s="40">
        <f t="shared" si="29"/>
        <v>0</v>
      </c>
      <c r="O63" s="44">
        <f>SUM(C63:N63)</f>
        <v>144.77318668252082</v>
      </c>
      <c r="R63" s="20" t="s">
        <v>17</v>
      </c>
      <c r="S63" s="39">
        <f t="shared" si="30"/>
        <v>23.504252873563221</v>
      </c>
      <c r="T63" s="39">
        <f t="shared" si="30"/>
        <v>20.149051724137923</v>
      </c>
      <c r="U63" s="39">
        <f t="shared" si="30"/>
        <v>18.421853448275865</v>
      </c>
      <c r="V63" s="39">
        <f t="shared" si="30"/>
        <v>19.732500000000002</v>
      </c>
      <c r="W63" s="39">
        <f t="shared" si="30"/>
        <v>14.898247126436784</v>
      </c>
      <c r="X63" s="39">
        <f t="shared" si="30"/>
        <v>14.783663793103445</v>
      </c>
      <c r="Y63" s="39">
        <f t="shared" si="30"/>
        <v>14.463103448275861</v>
      </c>
      <c r="Z63" s="39">
        <f t="shared" si="30"/>
        <v>0</v>
      </c>
      <c r="AA63" s="39">
        <f t="shared" si="30"/>
        <v>0</v>
      </c>
      <c r="AB63" s="39">
        <f t="shared" si="30"/>
        <v>0</v>
      </c>
      <c r="AC63" s="39">
        <f t="shared" si="30"/>
        <v>0</v>
      </c>
      <c r="AD63" s="39">
        <f t="shared" si="30"/>
        <v>0</v>
      </c>
      <c r="AE63" s="42">
        <f t="shared" si="31"/>
        <v>125.9526724137931</v>
      </c>
    </row>
    <row r="64" spans="2:31">
      <c r="B64" s="20" t="s">
        <v>18</v>
      </c>
      <c r="C64" s="40">
        <f t="shared" si="29"/>
        <v>0.20460100409565332</v>
      </c>
      <c r="D64" s="206">
        <f t="shared" si="29"/>
        <v>0.22516184436517375</v>
      </c>
      <c r="E64" s="40">
        <f t="shared" si="29"/>
        <v>0.26806711586735366</v>
      </c>
      <c r="F64" s="40">
        <f t="shared" si="29"/>
        <v>0.20461751882679352</v>
      </c>
      <c r="G64" s="40">
        <f t="shared" si="29"/>
        <v>0.25373232923768002</v>
      </c>
      <c r="H64" s="40">
        <f t="shared" si="29"/>
        <v>0.25084225128814902</v>
      </c>
      <c r="I64" s="40">
        <f t="shared" si="29"/>
        <v>0.2516514731140177</v>
      </c>
      <c r="J64" s="40">
        <f t="shared" si="29"/>
        <v>0</v>
      </c>
      <c r="K64" s="40">
        <f t="shared" si="29"/>
        <v>0</v>
      </c>
      <c r="L64" s="40">
        <f t="shared" si="29"/>
        <v>0</v>
      </c>
      <c r="M64" s="40">
        <f t="shared" si="29"/>
        <v>0</v>
      </c>
      <c r="N64" s="40">
        <f t="shared" si="29"/>
        <v>0</v>
      </c>
      <c r="O64" s="44">
        <f t="shared" ref="O64:O66" si="32">SUM(C64:N64)</f>
        <v>1.6586735367948209</v>
      </c>
      <c r="R64" s="20" t="s">
        <v>18</v>
      </c>
      <c r="S64" s="39">
        <f t="shared" si="30"/>
        <v>0.17800287356321839</v>
      </c>
      <c r="T64" s="39">
        <f t="shared" si="30"/>
        <v>0.19589080459770117</v>
      </c>
      <c r="U64" s="39">
        <f t="shared" si="30"/>
        <v>0.23321839080459769</v>
      </c>
      <c r="V64" s="39">
        <f t="shared" si="30"/>
        <v>0.17801724137931035</v>
      </c>
      <c r="W64" s="39">
        <f t="shared" si="30"/>
        <v>0.2207471264367816</v>
      </c>
      <c r="X64" s="39">
        <f t="shared" si="30"/>
        <v>0.21823275862068964</v>
      </c>
      <c r="Y64" s="39">
        <f t="shared" si="30"/>
        <v>0.21893678160919541</v>
      </c>
      <c r="Z64" s="39">
        <f t="shared" si="30"/>
        <v>0</v>
      </c>
      <c r="AA64" s="39">
        <f t="shared" si="30"/>
        <v>0</v>
      </c>
      <c r="AB64" s="39">
        <f t="shared" si="30"/>
        <v>0</v>
      </c>
      <c r="AC64" s="39">
        <f t="shared" si="30"/>
        <v>0</v>
      </c>
      <c r="AD64" s="39">
        <f t="shared" si="30"/>
        <v>0</v>
      </c>
      <c r="AE64" s="42">
        <f t="shared" si="31"/>
        <v>1.4430459770114941</v>
      </c>
    </row>
    <row r="65" spans="2:31">
      <c r="B65" s="20" t="s">
        <v>19</v>
      </c>
      <c r="C65" s="40">
        <f t="shared" si="29"/>
        <v>5.7143116660060773</v>
      </c>
      <c r="D65" s="206">
        <f t="shared" si="29"/>
        <v>5.1869797859690854</v>
      </c>
      <c r="E65" s="40">
        <f t="shared" si="29"/>
        <v>5.7961421588056545</v>
      </c>
      <c r="F65" s="40">
        <f t="shared" si="29"/>
        <v>5.6460727969348659</v>
      </c>
      <c r="G65" s="40">
        <f t="shared" si="29"/>
        <v>5.950208085612366</v>
      </c>
      <c r="H65" s="40">
        <f t="shared" si="29"/>
        <v>5.7811632976615135</v>
      </c>
      <c r="I65" s="40">
        <f t="shared" si="29"/>
        <v>6.0753732329237673</v>
      </c>
      <c r="J65" s="40">
        <f t="shared" si="29"/>
        <v>0</v>
      </c>
      <c r="K65" s="40">
        <f t="shared" si="29"/>
        <v>0</v>
      </c>
      <c r="L65" s="40">
        <f t="shared" si="29"/>
        <v>0</v>
      </c>
      <c r="M65" s="40">
        <f t="shared" si="29"/>
        <v>0</v>
      </c>
      <c r="N65" s="40">
        <f t="shared" si="29"/>
        <v>0</v>
      </c>
      <c r="O65" s="44">
        <f t="shared" si="32"/>
        <v>40.150251023913327</v>
      </c>
      <c r="R65" s="20" t="s">
        <v>19</v>
      </c>
      <c r="S65" s="39">
        <f t="shared" si="30"/>
        <v>4.9714511494252873</v>
      </c>
      <c r="T65" s="39">
        <f t="shared" si="30"/>
        <v>4.512672413793104</v>
      </c>
      <c r="U65" s="39">
        <f t="shared" si="30"/>
        <v>5.0426436781609194</v>
      </c>
      <c r="V65" s="39">
        <f t="shared" si="30"/>
        <v>4.9120833333333334</v>
      </c>
      <c r="W65" s="39">
        <f t="shared" si="30"/>
        <v>5.1766810344827583</v>
      </c>
      <c r="X65" s="39">
        <f t="shared" si="30"/>
        <v>5.029612068965517</v>
      </c>
      <c r="Y65" s="39">
        <f t="shared" si="30"/>
        <v>5.2855747126436778</v>
      </c>
      <c r="Z65" s="39">
        <f t="shared" si="30"/>
        <v>0</v>
      </c>
      <c r="AA65" s="39">
        <f t="shared" si="30"/>
        <v>0</v>
      </c>
      <c r="AB65" s="39">
        <f t="shared" si="30"/>
        <v>0</v>
      </c>
      <c r="AC65" s="39">
        <f t="shared" si="30"/>
        <v>0</v>
      </c>
      <c r="AD65" s="39">
        <f t="shared" si="30"/>
        <v>0</v>
      </c>
      <c r="AE65" s="42">
        <f t="shared" si="31"/>
        <v>34.9307183908046</v>
      </c>
    </row>
    <row r="66" spans="2:31">
      <c r="B66" s="25" t="s">
        <v>20</v>
      </c>
      <c r="C66" s="40">
        <f t="shared" si="29"/>
        <v>7.8391795481569559</v>
      </c>
      <c r="D66" s="207">
        <f t="shared" si="29"/>
        <v>7.6981602589509839</v>
      </c>
      <c r="E66" s="40">
        <f t="shared" si="29"/>
        <v>7.0996829171621076</v>
      </c>
      <c r="F66" s="40">
        <f t="shared" si="29"/>
        <v>7.2443849914123408</v>
      </c>
      <c r="G66" s="40">
        <f t="shared" si="29"/>
        <v>7.1855760338221693</v>
      </c>
      <c r="H66" s="40">
        <f t="shared" si="29"/>
        <v>6.6649161051658075</v>
      </c>
      <c r="I66" s="40">
        <f t="shared" si="29"/>
        <v>7.2014797199101599</v>
      </c>
      <c r="J66" s="40">
        <f t="shared" si="29"/>
        <v>0</v>
      </c>
      <c r="K66" s="40">
        <f t="shared" si="29"/>
        <v>0</v>
      </c>
      <c r="L66" s="40">
        <f t="shared" si="29"/>
        <v>0</v>
      </c>
      <c r="M66" s="40">
        <f t="shared" si="29"/>
        <v>0</v>
      </c>
      <c r="N66" s="40">
        <f t="shared" si="29"/>
        <v>0</v>
      </c>
      <c r="O66" s="44">
        <f t="shared" si="32"/>
        <v>50.933379574580528</v>
      </c>
      <c r="R66" s="25" t="s">
        <v>20</v>
      </c>
      <c r="S66" s="39">
        <f t="shared" si="30"/>
        <v>6.8200862068965513</v>
      </c>
      <c r="T66" s="39">
        <f t="shared" si="30"/>
        <v>6.6973994252873563</v>
      </c>
      <c r="U66" s="39">
        <f t="shared" si="30"/>
        <v>6.1767241379310338</v>
      </c>
      <c r="V66" s="39">
        <f t="shared" si="30"/>
        <v>6.302614942528737</v>
      </c>
      <c r="W66" s="39">
        <f t="shared" si="30"/>
        <v>6.2514511494252876</v>
      </c>
      <c r="X66" s="39">
        <f t="shared" si="30"/>
        <v>5.7984770114942528</v>
      </c>
      <c r="Y66" s="39">
        <f t="shared" si="30"/>
        <v>6.2652873563218394</v>
      </c>
      <c r="Z66" s="39">
        <f t="shared" si="30"/>
        <v>0</v>
      </c>
      <c r="AA66" s="39">
        <f t="shared" si="30"/>
        <v>0</v>
      </c>
      <c r="AB66" s="39">
        <f t="shared" si="30"/>
        <v>0</v>
      </c>
      <c r="AC66" s="39">
        <f t="shared" si="30"/>
        <v>0</v>
      </c>
      <c r="AD66" s="39">
        <f t="shared" si="30"/>
        <v>0</v>
      </c>
      <c r="AE66" s="42">
        <f t="shared" si="31"/>
        <v>44.312040229885064</v>
      </c>
    </row>
    <row r="67" spans="2:31">
      <c r="B67" s="45" t="s">
        <v>14</v>
      </c>
      <c r="C67" s="48">
        <f t="shared" ref="C67:M67" si="33">+SUM(C62:C66)</f>
        <v>74.324580525829049</v>
      </c>
      <c r="D67" s="30">
        <f t="shared" si="33"/>
        <v>71.317033293697975</v>
      </c>
      <c r="E67" s="30">
        <f t="shared" si="33"/>
        <v>66.350938036728763</v>
      </c>
      <c r="F67" s="49">
        <f t="shared" si="33"/>
        <v>60.858931166600613</v>
      </c>
      <c r="G67" s="48">
        <f t="shared" si="33"/>
        <v>56.466557669441144</v>
      </c>
      <c r="H67" s="30">
        <f t="shared" si="33"/>
        <v>54.221413000396353</v>
      </c>
      <c r="I67" s="48">
        <f t="shared" si="33"/>
        <v>55.488968159598357</v>
      </c>
      <c r="J67" s="30">
        <f t="shared" si="33"/>
        <v>0</v>
      </c>
      <c r="K67" s="48">
        <f t="shared" si="33"/>
        <v>0</v>
      </c>
      <c r="L67" s="30">
        <f t="shared" si="33"/>
        <v>0</v>
      </c>
      <c r="M67" s="30">
        <f t="shared" si="33"/>
        <v>0</v>
      </c>
      <c r="N67" s="49">
        <f t="shared" ref="N67" si="34">+SUM(N62:N66)</f>
        <v>0</v>
      </c>
      <c r="O67" s="30">
        <f>SUM(C67:N67)</f>
        <v>439.0284218522923</v>
      </c>
      <c r="R67" s="45" t="s">
        <v>14</v>
      </c>
      <c r="S67" s="47">
        <f t="shared" ref="S67:AD67" si="35">+SUM(S62:S66)</f>
        <v>64.662385057471255</v>
      </c>
      <c r="T67" s="47">
        <f t="shared" si="35"/>
        <v>62.045818965517242</v>
      </c>
      <c r="U67" s="47">
        <f t="shared" si="35"/>
        <v>57.725316091954021</v>
      </c>
      <c r="V67" s="47">
        <f t="shared" si="35"/>
        <v>52.947270114942526</v>
      </c>
      <c r="W67" s="47">
        <f t="shared" si="35"/>
        <v>49.125905172413802</v>
      </c>
      <c r="X67" s="47">
        <f t="shared" si="35"/>
        <v>47.172629310344831</v>
      </c>
      <c r="Y67" s="47">
        <f t="shared" si="35"/>
        <v>48.27540229885058</v>
      </c>
      <c r="Z67" s="47">
        <f t="shared" si="35"/>
        <v>0</v>
      </c>
      <c r="AA67" s="47">
        <f t="shared" si="35"/>
        <v>0</v>
      </c>
      <c r="AB67" s="47">
        <f t="shared" si="35"/>
        <v>0</v>
      </c>
      <c r="AC67" s="47">
        <f t="shared" si="35"/>
        <v>0</v>
      </c>
      <c r="AD67" s="47">
        <f t="shared" si="35"/>
        <v>0</v>
      </c>
      <c r="AE67" s="47">
        <f>SUM(S67:AD67)</f>
        <v>381.9547270114943</v>
      </c>
    </row>
    <row r="68" spans="2:31" hidden="1"/>
    <row r="69" spans="2:31" hidden="1"/>
    <row r="70" spans="2:31" hidden="1">
      <c r="B70" s="244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44" t="s">
        <v>38</v>
      </c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13" t="s">
        <v>2</v>
      </c>
      <c r="T72" s="13" t="s">
        <v>3</v>
      </c>
      <c r="U72" s="13" t="s">
        <v>4</v>
      </c>
      <c r="V72" s="13" t="s">
        <v>5</v>
      </c>
      <c r="W72" s="13" t="s">
        <v>6</v>
      </c>
      <c r="X72" s="13" t="s">
        <v>7</v>
      </c>
      <c r="Y72" s="13" t="s">
        <v>8</v>
      </c>
      <c r="Z72" s="13" t="s">
        <v>9</v>
      </c>
      <c r="AA72" s="13" t="s">
        <v>10</v>
      </c>
      <c r="AB72" s="13" t="s">
        <v>11</v>
      </c>
      <c r="AC72" s="13" t="s">
        <v>12</v>
      </c>
      <c r="AD72" s="13" t="s">
        <v>13</v>
      </c>
      <c r="AE72" s="13" t="s">
        <v>14</v>
      </c>
    </row>
    <row r="73" spans="2:31" hidden="1">
      <c r="B73" s="17"/>
      <c r="R73" s="17"/>
    </row>
    <row r="74" spans="2:31" hidden="1">
      <c r="B74" s="64" t="s">
        <v>39</v>
      </c>
      <c r="C74" s="31" t="e">
        <f t="shared" ref="C74:N83" si="36">+C44/C$150</f>
        <v>#DIV/0!</v>
      </c>
      <c r="D74" s="31" t="e">
        <f t="shared" si="36"/>
        <v>#DIV/0!</v>
      </c>
      <c r="E74" s="31" t="e">
        <f t="shared" si="36"/>
        <v>#DIV/0!</v>
      </c>
      <c r="F74" s="31" t="e">
        <f t="shared" si="36"/>
        <v>#DIV/0!</v>
      </c>
      <c r="G74" s="31" t="e">
        <f t="shared" si="36"/>
        <v>#DIV/0!</v>
      </c>
      <c r="H74" s="31" t="e">
        <f t="shared" si="36"/>
        <v>#DIV/0!</v>
      </c>
      <c r="I74" s="31" t="e">
        <f t="shared" si="36"/>
        <v>#DIV/0!</v>
      </c>
      <c r="J74" s="31" t="e">
        <f t="shared" si="36"/>
        <v>#DIV/0!</v>
      </c>
      <c r="K74" s="31" t="e">
        <f t="shared" si="36"/>
        <v>#DIV/0!</v>
      </c>
      <c r="L74" s="31" t="e">
        <f t="shared" si="36"/>
        <v>#DIV/0!</v>
      </c>
      <c r="M74" s="31" t="e">
        <f t="shared" si="36"/>
        <v>#DIV/0!</v>
      </c>
      <c r="N74" s="31" t="e">
        <f t="shared" si="36"/>
        <v>#DIV/0!</v>
      </c>
      <c r="O74" s="65" t="e">
        <f>SUM(C74:N74)</f>
        <v>#DIV/0!</v>
      </c>
      <c r="R74" s="64" t="s">
        <v>39</v>
      </c>
      <c r="S74" s="31" t="e">
        <f t="shared" ref="S74:AD83" si="37">+S44/S$150</f>
        <v>#DIV/0!</v>
      </c>
      <c r="T74" s="31" t="e">
        <f t="shared" si="37"/>
        <v>#DIV/0!</v>
      </c>
      <c r="U74" s="31" t="e">
        <f t="shared" si="37"/>
        <v>#DIV/0!</v>
      </c>
      <c r="V74" s="31" t="e">
        <f t="shared" si="37"/>
        <v>#DIV/0!</v>
      </c>
      <c r="W74" s="31" t="e">
        <f t="shared" si="37"/>
        <v>#DIV/0!</v>
      </c>
      <c r="X74" s="31" t="e">
        <f t="shared" si="37"/>
        <v>#DIV/0!</v>
      </c>
      <c r="Y74" s="31" t="e">
        <f t="shared" si="37"/>
        <v>#DIV/0!</v>
      </c>
      <c r="Z74" s="31" t="e">
        <f t="shared" si="37"/>
        <v>#DIV/0!</v>
      </c>
      <c r="AA74" s="31" t="e">
        <f t="shared" si="37"/>
        <v>#DIV/0!</v>
      </c>
      <c r="AB74" s="31" t="e">
        <f t="shared" si="37"/>
        <v>#DIV/0!</v>
      </c>
      <c r="AC74" s="31" t="e">
        <f t="shared" si="37"/>
        <v>#DIV/0!</v>
      </c>
      <c r="AD74" s="31" t="e">
        <f t="shared" si="37"/>
        <v>#DIV/0!</v>
      </c>
      <c r="AE74" s="65" t="e">
        <f t="shared" ref="AE74:AE85" si="38">SUM(S74:U74)</f>
        <v>#DIV/0!</v>
      </c>
    </row>
    <row r="75" spans="2:31" hidden="1">
      <c r="B75" s="64" t="s">
        <v>40</v>
      </c>
      <c r="C75" s="31" t="e">
        <f t="shared" si="36"/>
        <v>#DIV/0!</v>
      </c>
      <c r="D75" s="31" t="e">
        <f t="shared" si="36"/>
        <v>#DIV/0!</v>
      </c>
      <c r="E75" s="31" t="e">
        <f t="shared" si="36"/>
        <v>#DIV/0!</v>
      </c>
      <c r="F75" s="31" t="e">
        <f t="shared" si="36"/>
        <v>#DIV/0!</v>
      </c>
      <c r="G75" s="31" t="e">
        <f t="shared" si="36"/>
        <v>#DIV/0!</v>
      </c>
      <c r="H75" s="31" t="e">
        <f t="shared" si="36"/>
        <v>#DIV/0!</v>
      </c>
      <c r="I75" s="31" t="e">
        <f t="shared" si="36"/>
        <v>#DIV/0!</v>
      </c>
      <c r="J75" s="31" t="e">
        <f t="shared" si="36"/>
        <v>#DIV/0!</v>
      </c>
      <c r="K75" s="31" t="e">
        <f t="shared" si="36"/>
        <v>#DIV/0!</v>
      </c>
      <c r="L75" s="31" t="e">
        <f t="shared" si="36"/>
        <v>#DIV/0!</v>
      </c>
      <c r="M75" s="31" t="e">
        <f t="shared" si="36"/>
        <v>#DIV/0!</v>
      </c>
      <c r="N75" s="31" t="e">
        <f t="shared" si="36"/>
        <v>#DIV/0!</v>
      </c>
      <c r="O75" s="65" t="e">
        <f t="shared" ref="O75:O85" si="39">SUM(C75:N75)</f>
        <v>#DIV/0!</v>
      </c>
      <c r="R75" s="64" t="s">
        <v>40</v>
      </c>
      <c r="S75" s="31" t="e">
        <f t="shared" si="37"/>
        <v>#DIV/0!</v>
      </c>
      <c r="T75" s="31" t="e">
        <f t="shared" si="37"/>
        <v>#DIV/0!</v>
      </c>
      <c r="U75" s="31" t="e">
        <f t="shared" si="37"/>
        <v>#DIV/0!</v>
      </c>
      <c r="V75" s="31" t="e">
        <f t="shared" si="37"/>
        <v>#DIV/0!</v>
      </c>
      <c r="W75" s="31" t="e">
        <f t="shared" si="37"/>
        <v>#DIV/0!</v>
      </c>
      <c r="X75" s="31" t="e">
        <f t="shared" si="37"/>
        <v>#DIV/0!</v>
      </c>
      <c r="Y75" s="31" t="e">
        <f t="shared" si="37"/>
        <v>#DIV/0!</v>
      </c>
      <c r="Z75" s="31" t="e">
        <f t="shared" si="37"/>
        <v>#DIV/0!</v>
      </c>
      <c r="AA75" s="31" t="e">
        <f t="shared" si="37"/>
        <v>#DIV/0!</v>
      </c>
      <c r="AB75" s="31" t="e">
        <f t="shared" si="37"/>
        <v>#DIV/0!</v>
      </c>
      <c r="AC75" s="31" t="e">
        <f t="shared" si="37"/>
        <v>#DIV/0!</v>
      </c>
      <c r="AD75" s="31" t="e">
        <f t="shared" si="37"/>
        <v>#DIV/0!</v>
      </c>
      <c r="AE75" s="65" t="e">
        <f t="shared" si="38"/>
        <v>#DIV/0!</v>
      </c>
    </row>
    <row r="76" spans="2:31" hidden="1">
      <c r="B76" s="64" t="s">
        <v>41</v>
      </c>
      <c r="C76" s="31" t="e">
        <f t="shared" si="36"/>
        <v>#DIV/0!</v>
      </c>
      <c r="D76" s="31" t="e">
        <f t="shared" si="36"/>
        <v>#DIV/0!</v>
      </c>
      <c r="E76" s="31" t="e">
        <f t="shared" si="36"/>
        <v>#DIV/0!</v>
      </c>
      <c r="F76" s="31" t="e">
        <f t="shared" si="36"/>
        <v>#DIV/0!</v>
      </c>
      <c r="G76" s="31" t="e">
        <f t="shared" si="36"/>
        <v>#DIV/0!</v>
      </c>
      <c r="H76" s="31" t="e">
        <f t="shared" si="36"/>
        <v>#DIV/0!</v>
      </c>
      <c r="I76" s="31" t="e">
        <f t="shared" si="36"/>
        <v>#DIV/0!</v>
      </c>
      <c r="J76" s="31" t="e">
        <f t="shared" si="36"/>
        <v>#DIV/0!</v>
      </c>
      <c r="K76" s="31" t="e">
        <f t="shared" si="36"/>
        <v>#DIV/0!</v>
      </c>
      <c r="L76" s="31" t="e">
        <f t="shared" si="36"/>
        <v>#DIV/0!</v>
      </c>
      <c r="M76" s="31" t="e">
        <f t="shared" si="36"/>
        <v>#DIV/0!</v>
      </c>
      <c r="N76" s="31" t="e">
        <f t="shared" si="36"/>
        <v>#DIV/0!</v>
      </c>
      <c r="O76" s="65" t="e">
        <f t="shared" si="39"/>
        <v>#DIV/0!</v>
      </c>
      <c r="R76" s="64" t="s">
        <v>41</v>
      </c>
      <c r="S76" s="31" t="e">
        <f t="shared" si="37"/>
        <v>#DIV/0!</v>
      </c>
      <c r="T76" s="31" t="e">
        <f t="shared" si="37"/>
        <v>#DIV/0!</v>
      </c>
      <c r="U76" s="31" t="e">
        <f t="shared" si="37"/>
        <v>#DIV/0!</v>
      </c>
      <c r="V76" s="31" t="e">
        <f t="shared" si="37"/>
        <v>#DIV/0!</v>
      </c>
      <c r="W76" s="31" t="e">
        <f t="shared" si="37"/>
        <v>#DIV/0!</v>
      </c>
      <c r="X76" s="31" t="e">
        <f t="shared" si="37"/>
        <v>#DIV/0!</v>
      </c>
      <c r="Y76" s="31" t="e">
        <f t="shared" si="37"/>
        <v>#DIV/0!</v>
      </c>
      <c r="Z76" s="31" t="e">
        <f t="shared" si="37"/>
        <v>#DIV/0!</v>
      </c>
      <c r="AA76" s="31" t="e">
        <f t="shared" si="37"/>
        <v>#DIV/0!</v>
      </c>
      <c r="AB76" s="31" t="e">
        <f t="shared" si="37"/>
        <v>#DIV/0!</v>
      </c>
      <c r="AC76" s="31" t="e">
        <f t="shared" si="37"/>
        <v>#DIV/0!</v>
      </c>
      <c r="AD76" s="31" t="e">
        <f t="shared" si="37"/>
        <v>#DIV/0!</v>
      </c>
      <c r="AE76" s="65" t="e">
        <f t="shared" si="38"/>
        <v>#DIV/0!</v>
      </c>
    </row>
    <row r="77" spans="2:31" hidden="1">
      <c r="B77" s="64" t="s">
        <v>42</v>
      </c>
      <c r="C77" s="31" t="e">
        <f t="shared" si="36"/>
        <v>#DIV/0!</v>
      </c>
      <c r="D77" s="31" t="e">
        <f t="shared" si="36"/>
        <v>#DIV/0!</v>
      </c>
      <c r="E77" s="31" t="e">
        <f t="shared" si="36"/>
        <v>#DIV/0!</v>
      </c>
      <c r="F77" s="31" t="e">
        <f t="shared" si="36"/>
        <v>#DIV/0!</v>
      </c>
      <c r="G77" s="31" t="e">
        <f t="shared" si="36"/>
        <v>#DIV/0!</v>
      </c>
      <c r="H77" s="31" t="e">
        <f t="shared" si="36"/>
        <v>#DIV/0!</v>
      </c>
      <c r="I77" s="31" t="e">
        <f t="shared" si="36"/>
        <v>#DIV/0!</v>
      </c>
      <c r="J77" s="31" t="e">
        <f t="shared" si="36"/>
        <v>#DIV/0!</v>
      </c>
      <c r="K77" s="31" t="e">
        <f t="shared" si="36"/>
        <v>#DIV/0!</v>
      </c>
      <c r="L77" s="31" t="e">
        <f t="shared" si="36"/>
        <v>#DIV/0!</v>
      </c>
      <c r="M77" s="31" t="e">
        <f t="shared" si="36"/>
        <v>#DIV/0!</v>
      </c>
      <c r="N77" s="31" t="e">
        <f t="shared" si="36"/>
        <v>#DIV/0!</v>
      </c>
      <c r="O77" s="65" t="e">
        <f t="shared" si="39"/>
        <v>#DIV/0!</v>
      </c>
      <c r="R77" s="64" t="s">
        <v>42</v>
      </c>
      <c r="S77" s="31" t="e">
        <f t="shared" si="37"/>
        <v>#DIV/0!</v>
      </c>
      <c r="T77" s="31" t="e">
        <f t="shared" si="37"/>
        <v>#DIV/0!</v>
      </c>
      <c r="U77" s="31" t="e">
        <f t="shared" si="37"/>
        <v>#DIV/0!</v>
      </c>
      <c r="V77" s="31" t="e">
        <f t="shared" si="37"/>
        <v>#DIV/0!</v>
      </c>
      <c r="W77" s="31" t="e">
        <f t="shared" si="37"/>
        <v>#DIV/0!</v>
      </c>
      <c r="X77" s="31" t="e">
        <f t="shared" si="37"/>
        <v>#DIV/0!</v>
      </c>
      <c r="Y77" s="31" t="e">
        <f t="shared" si="37"/>
        <v>#DIV/0!</v>
      </c>
      <c r="Z77" s="31" t="e">
        <f t="shared" si="37"/>
        <v>#DIV/0!</v>
      </c>
      <c r="AA77" s="31" t="e">
        <f t="shared" si="37"/>
        <v>#DIV/0!</v>
      </c>
      <c r="AB77" s="31" t="e">
        <f t="shared" si="37"/>
        <v>#DIV/0!</v>
      </c>
      <c r="AC77" s="31" t="e">
        <f t="shared" si="37"/>
        <v>#DIV/0!</v>
      </c>
      <c r="AD77" s="31" t="e">
        <f t="shared" si="37"/>
        <v>#DIV/0!</v>
      </c>
      <c r="AE77" s="65" t="e">
        <f t="shared" si="38"/>
        <v>#DIV/0!</v>
      </c>
    </row>
    <row r="78" spans="2:31" hidden="1">
      <c r="B78" s="64" t="s">
        <v>43</v>
      </c>
      <c r="C78" s="31" t="e">
        <f t="shared" si="36"/>
        <v>#DIV/0!</v>
      </c>
      <c r="D78" s="31" t="e">
        <f t="shared" si="36"/>
        <v>#DIV/0!</v>
      </c>
      <c r="E78" s="31" t="e">
        <f t="shared" si="36"/>
        <v>#DIV/0!</v>
      </c>
      <c r="F78" s="31" t="e">
        <f t="shared" si="36"/>
        <v>#DIV/0!</v>
      </c>
      <c r="G78" s="31" t="e">
        <f t="shared" si="36"/>
        <v>#DIV/0!</v>
      </c>
      <c r="H78" s="31" t="e">
        <f t="shared" si="36"/>
        <v>#DIV/0!</v>
      </c>
      <c r="I78" s="31" t="e">
        <f t="shared" si="36"/>
        <v>#DIV/0!</v>
      </c>
      <c r="J78" s="31" t="e">
        <f t="shared" si="36"/>
        <v>#DIV/0!</v>
      </c>
      <c r="K78" s="31" t="e">
        <f t="shared" si="36"/>
        <v>#DIV/0!</v>
      </c>
      <c r="L78" s="31" t="e">
        <f t="shared" si="36"/>
        <v>#DIV/0!</v>
      </c>
      <c r="M78" s="31" t="e">
        <f t="shared" si="36"/>
        <v>#DIV/0!</v>
      </c>
      <c r="N78" s="31" t="e">
        <f t="shared" si="36"/>
        <v>#DIV/0!</v>
      </c>
      <c r="O78" s="65" t="e">
        <f t="shared" si="39"/>
        <v>#DIV/0!</v>
      </c>
      <c r="R78" s="64" t="s">
        <v>43</v>
      </c>
      <c r="S78" s="31" t="e">
        <f t="shared" si="37"/>
        <v>#DIV/0!</v>
      </c>
      <c r="T78" s="31" t="e">
        <f t="shared" si="37"/>
        <v>#DIV/0!</v>
      </c>
      <c r="U78" s="31" t="e">
        <f t="shared" si="37"/>
        <v>#DIV/0!</v>
      </c>
      <c r="V78" s="31" t="e">
        <f t="shared" si="37"/>
        <v>#DIV/0!</v>
      </c>
      <c r="W78" s="31" t="e">
        <f t="shared" si="37"/>
        <v>#DIV/0!</v>
      </c>
      <c r="X78" s="31" t="e">
        <f t="shared" si="37"/>
        <v>#DIV/0!</v>
      </c>
      <c r="Y78" s="31" t="e">
        <f t="shared" si="37"/>
        <v>#DIV/0!</v>
      </c>
      <c r="Z78" s="31" t="e">
        <f t="shared" si="37"/>
        <v>#DIV/0!</v>
      </c>
      <c r="AA78" s="31" t="e">
        <f t="shared" si="37"/>
        <v>#DIV/0!</v>
      </c>
      <c r="AB78" s="31" t="e">
        <f t="shared" si="37"/>
        <v>#DIV/0!</v>
      </c>
      <c r="AC78" s="31" t="e">
        <f t="shared" si="37"/>
        <v>#DIV/0!</v>
      </c>
      <c r="AD78" s="31" t="e">
        <f t="shared" si="37"/>
        <v>#DIV/0!</v>
      </c>
      <c r="AE78" s="65" t="e">
        <f t="shared" si="38"/>
        <v>#DIV/0!</v>
      </c>
    </row>
    <row r="79" spans="2:31" hidden="1">
      <c r="B79" s="64" t="s">
        <v>44</v>
      </c>
      <c r="C79" s="31" t="e">
        <f t="shared" si="36"/>
        <v>#REF!</v>
      </c>
      <c r="D79" s="31" t="e">
        <f t="shared" si="36"/>
        <v>#REF!</v>
      </c>
      <c r="E79" s="31" t="e">
        <f t="shared" si="36"/>
        <v>#REF!</v>
      </c>
      <c r="F79" s="31" t="e">
        <f t="shared" si="36"/>
        <v>#REF!</v>
      </c>
      <c r="G79" s="31" t="e">
        <f t="shared" si="36"/>
        <v>#REF!</v>
      </c>
      <c r="H79" s="31" t="e">
        <f t="shared" si="36"/>
        <v>#REF!</v>
      </c>
      <c r="I79" s="31" t="e">
        <f t="shared" si="36"/>
        <v>#REF!</v>
      </c>
      <c r="J79" s="31" t="e">
        <f t="shared" si="36"/>
        <v>#REF!</v>
      </c>
      <c r="K79" s="31" t="e">
        <f t="shared" si="36"/>
        <v>#REF!</v>
      </c>
      <c r="L79" s="31" t="e">
        <f t="shared" si="36"/>
        <v>#REF!</v>
      </c>
      <c r="M79" s="31" t="e">
        <f t="shared" si="36"/>
        <v>#REF!</v>
      </c>
      <c r="N79" s="31" t="e">
        <f t="shared" si="36"/>
        <v>#REF!</v>
      </c>
      <c r="O79" s="65" t="e">
        <f t="shared" si="39"/>
        <v>#REF!</v>
      </c>
      <c r="R79" s="64" t="s">
        <v>44</v>
      </c>
      <c r="S79" s="31" t="e">
        <f t="shared" si="37"/>
        <v>#REF!</v>
      </c>
      <c r="T79" s="31" t="e">
        <f t="shared" si="37"/>
        <v>#REF!</v>
      </c>
      <c r="U79" s="31" t="e">
        <f t="shared" si="37"/>
        <v>#REF!</v>
      </c>
      <c r="V79" s="31" t="e">
        <f t="shared" si="37"/>
        <v>#REF!</v>
      </c>
      <c r="W79" s="31" t="e">
        <f t="shared" si="37"/>
        <v>#REF!</v>
      </c>
      <c r="X79" s="31" t="e">
        <f t="shared" si="37"/>
        <v>#REF!</v>
      </c>
      <c r="Y79" s="31" t="e">
        <f t="shared" si="37"/>
        <v>#REF!</v>
      </c>
      <c r="Z79" s="31" t="e">
        <f t="shared" si="37"/>
        <v>#REF!</v>
      </c>
      <c r="AA79" s="31" t="e">
        <f t="shared" si="37"/>
        <v>#REF!</v>
      </c>
      <c r="AB79" s="31" t="e">
        <f t="shared" si="37"/>
        <v>#REF!</v>
      </c>
      <c r="AC79" s="31" t="e">
        <f t="shared" si="37"/>
        <v>#REF!</v>
      </c>
      <c r="AD79" s="31" t="e">
        <f t="shared" si="37"/>
        <v>#REF!</v>
      </c>
      <c r="AE79" s="65" t="e">
        <f t="shared" si="38"/>
        <v>#REF!</v>
      </c>
    </row>
    <row r="80" spans="2:31" hidden="1">
      <c r="B80" s="64" t="s">
        <v>45</v>
      </c>
      <c r="C80" s="31" t="e">
        <f t="shared" si="36"/>
        <v>#REF!</v>
      </c>
      <c r="D80" s="31" t="e">
        <f t="shared" si="36"/>
        <v>#REF!</v>
      </c>
      <c r="E80" s="31" t="e">
        <f t="shared" si="36"/>
        <v>#REF!</v>
      </c>
      <c r="F80" s="31" t="e">
        <f t="shared" si="36"/>
        <v>#REF!</v>
      </c>
      <c r="G80" s="31" t="e">
        <f t="shared" si="36"/>
        <v>#REF!</v>
      </c>
      <c r="H80" s="31" t="e">
        <f t="shared" si="36"/>
        <v>#REF!</v>
      </c>
      <c r="I80" s="31" t="e">
        <f t="shared" si="36"/>
        <v>#REF!</v>
      </c>
      <c r="J80" s="31" t="e">
        <f t="shared" si="36"/>
        <v>#REF!</v>
      </c>
      <c r="K80" s="31" t="e">
        <f t="shared" si="36"/>
        <v>#REF!</v>
      </c>
      <c r="L80" s="31" t="e">
        <f t="shared" si="36"/>
        <v>#REF!</v>
      </c>
      <c r="M80" s="31" t="e">
        <f t="shared" si="36"/>
        <v>#REF!</v>
      </c>
      <c r="N80" s="31" t="e">
        <f t="shared" si="36"/>
        <v>#REF!</v>
      </c>
      <c r="O80" s="65" t="e">
        <f t="shared" si="39"/>
        <v>#REF!</v>
      </c>
      <c r="R80" s="64" t="s">
        <v>45</v>
      </c>
      <c r="S80" s="31" t="e">
        <f t="shared" si="37"/>
        <v>#REF!</v>
      </c>
      <c r="T80" s="31" t="e">
        <f t="shared" si="37"/>
        <v>#REF!</v>
      </c>
      <c r="U80" s="31" t="e">
        <f t="shared" si="37"/>
        <v>#REF!</v>
      </c>
      <c r="V80" s="31" t="e">
        <f t="shared" si="37"/>
        <v>#REF!</v>
      </c>
      <c r="W80" s="31" t="e">
        <f t="shared" si="37"/>
        <v>#REF!</v>
      </c>
      <c r="X80" s="31" t="e">
        <f t="shared" si="37"/>
        <v>#REF!</v>
      </c>
      <c r="Y80" s="31" t="e">
        <f t="shared" si="37"/>
        <v>#REF!</v>
      </c>
      <c r="Z80" s="31" t="e">
        <f t="shared" si="37"/>
        <v>#REF!</v>
      </c>
      <c r="AA80" s="31" t="e">
        <f t="shared" si="37"/>
        <v>#REF!</v>
      </c>
      <c r="AB80" s="31" t="e">
        <f t="shared" si="37"/>
        <v>#REF!</v>
      </c>
      <c r="AC80" s="31" t="e">
        <f t="shared" si="37"/>
        <v>#REF!</v>
      </c>
      <c r="AD80" s="31" t="e">
        <f t="shared" si="37"/>
        <v>#REF!</v>
      </c>
      <c r="AE80" s="65" t="e">
        <f t="shared" si="38"/>
        <v>#REF!</v>
      </c>
    </row>
    <row r="81" spans="2:31" hidden="1">
      <c r="B81" s="64" t="s">
        <v>46</v>
      </c>
      <c r="C81" s="31" t="e">
        <f t="shared" si="36"/>
        <v>#REF!</v>
      </c>
      <c r="D81" s="31" t="e">
        <f t="shared" si="36"/>
        <v>#REF!</v>
      </c>
      <c r="E81" s="31" t="e">
        <f t="shared" si="36"/>
        <v>#REF!</v>
      </c>
      <c r="F81" s="31" t="e">
        <f t="shared" si="36"/>
        <v>#REF!</v>
      </c>
      <c r="G81" s="31" t="e">
        <f t="shared" si="36"/>
        <v>#REF!</v>
      </c>
      <c r="H81" s="31" t="e">
        <f t="shared" si="36"/>
        <v>#REF!</v>
      </c>
      <c r="I81" s="31" t="e">
        <f t="shared" si="36"/>
        <v>#REF!</v>
      </c>
      <c r="J81" s="31" t="e">
        <f t="shared" si="36"/>
        <v>#REF!</v>
      </c>
      <c r="K81" s="31" t="e">
        <f t="shared" si="36"/>
        <v>#REF!</v>
      </c>
      <c r="L81" s="31" t="e">
        <f t="shared" si="36"/>
        <v>#REF!</v>
      </c>
      <c r="M81" s="31" t="e">
        <f t="shared" si="36"/>
        <v>#REF!</v>
      </c>
      <c r="N81" s="31" t="e">
        <f t="shared" si="36"/>
        <v>#REF!</v>
      </c>
      <c r="O81" s="65" t="e">
        <f t="shared" si="39"/>
        <v>#REF!</v>
      </c>
      <c r="R81" s="64" t="s">
        <v>46</v>
      </c>
      <c r="S81" s="31" t="e">
        <f t="shared" si="37"/>
        <v>#REF!</v>
      </c>
      <c r="T81" s="31" t="e">
        <f t="shared" si="37"/>
        <v>#REF!</v>
      </c>
      <c r="U81" s="31" t="e">
        <f t="shared" si="37"/>
        <v>#REF!</v>
      </c>
      <c r="V81" s="31" t="e">
        <f t="shared" si="37"/>
        <v>#REF!</v>
      </c>
      <c r="W81" s="31" t="e">
        <f t="shared" si="37"/>
        <v>#REF!</v>
      </c>
      <c r="X81" s="31" t="e">
        <f t="shared" si="37"/>
        <v>#REF!</v>
      </c>
      <c r="Y81" s="31" t="e">
        <f t="shared" si="37"/>
        <v>#REF!</v>
      </c>
      <c r="Z81" s="31" t="e">
        <f t="shared" si="37"/>
        <v>#REF!</v>
      </c>
      <c r="AA81" s="31" t="e">
        <f t="shared" si="37"/>
        <v>#REF!</v>
      </c>
      <c r="AB81" s="31" t="e">
        <f t="shared" si="37"/>
        <v>#REF!</v>
      </c>
      <c r="AC81" s="31" t="e">
        <f t="shared" si="37"/>
        <v>#REF!</v>
      </c>
      <c r="AD81" s="31" t="e">
        <f t="shared" si="37"/>
        <v>#REF!</v>
      </c>
      <c r="AE81" s="65" t="e">
        <f t="shared" si="38"/>
        <v>#REF!</v>
      </c>
    </row>
    <row r="82" spans="2:31" hidden="1">
      <c r="B82" s="64" t="s">
        <v>47</v>
      </c>
      <c r="C82" s="31" t="e">
        <f t="shared" si="36"/>
        <v>#REF!</v>
      </c>
      <c r="D82" s="31" t="e">
        <f t="shared" si="36"/>
        <v>#REF!</v>
      </c>
      <c r="E82" s="31" t="e">
        <f t="shared" si="36"/>
        <v>#REF!</v>
      </c>
      <c r="F82" s="31" t="e">
        <f t="shared" si="36"/>
        <v>#REF!</v>
      </c>
      <c r="G82" s="31" t="e">
        <f t="shared" si="36"/>
        <v>#REF!</v>
      </c>
      <c r="H82" s="31" t="e">
        <f t="shared" si="36"/>
        <v>#REF!</v>
      </c>
      <c r="I82" s="31" t="e">
        <f t="shared" si="36"/>
        <v>#REF!</v>
      </c>
      <c r="J82" s="31" t="e">
        <f t="shared" si="36"/>
        <v>#REF!</v>
      </c>
      <c r="K82" s="31" t="e">
        <f t="shared" si="36"/>
        <v>#REF!</v>
      </c>
      <c r="L82" s="31" t="e">
        <f t="shared" si="36"/>
        <v>#REF!</v>
      </c>
      <c r="M82" s="31" t="e">
        <f t="shared" si="36"/>
        <v>#REF!</v>
      </c>
      <c r="N82" s="31" t="e">
        <f t="shared" si="36"/>
        <v>#REF!</v>
      </c>
      <c r="O82" s="65" t="e">
        <f t="shared" si="39"/>
        <v>#REF!</v>
      </c>
      <c r="R82" s="64" t="s">
        <v>47</v>
      </c>
      <c r="S82" s="31" t="e">
        <f t="shared" si="37"/>
        <v>#REF!</v>
      </c>
      <c r="T82" s="31" t="e">
        <f t="shared" si="37"/>
        <v>#REF!</v>
      </c>
      <c r="U82" s="31" t="e">
        <f t="shared" si="37"/>
        <v>#REF!</v>
      </c>
      <c r="V82" s="31" t="e">
        <f t="shared" si="37"/>
        <v>#REF!</v>
      </c>
      <c r="W82" s="31" t="e">
        <f t="shared" si="37"/>
        <v>#REF!</v>
      </c>
      <c r="X82" s="31" t="e">
        <f t="shared" si="37"/>
        <v>#REF!</v>
      </c>
      <c r="Y82" s="31" t="e">
        <f t="shared" si="37"/>
        <v>#REF!</v>
      </c>
      <c r="Z82" s="31" t="e">
        <f t="shared" si="37"/>
        <v>#REF!</v>
      </c>
      <c r="AA82" s="31" t="e">
        <f t="shared" si="37"/>
        <v>#REF!</v>
      </c>
      <c r="AB82" s="31" t="e">
        <f t="shared" si="37"/>
        <v>#REF!</v>
      </c>
      <c r="AC82" s="31" t="e">
        <f t="shared" si="37"/>
        <v>#REF!</v>
      </c>
      <c r="AD82" s="31" t="e">
        <f t="shared" si="37"/>
        <v>#REF!</v>
      </c>
      <c r="AE82" s="65" t="e">
        <f t="shared" si="38"/>
        <v>#REF!</v>
      </c>
    </row>
    <row r="83" spans="2:31" hidden="1">
      <c r="B83" s="64" t="s">
        <v>48</v>
      </c>
      <c r="C83" s="31" t="e">
        <f t="shared" si="36"/>
        <v>#REF!</v>
      </c>
      <c r="D83" s="31" t="e">
        <f t="shared" si="36"/>
        <v>#REF!</v>
      </c>
      <c r="E83" s="31" t="e">
        <f t="shared" si="36"/>
        <v>#REF!</v>
      </c>
      <c r="F83" s="31" t="e">
        <f t="shared" si="36"/>
        <v>#REF!</v>
      </c>
      <c r="G83" s="31" t="e">
        <f t="shared" si="36"/>
        <v>#REF!</v>
      </c>
      <c r="H83" s="31" t="e">
        <f t="shared" si="36"/>
        <v>#REF!</v>
      </c>
      <c r="I83" s="31" t="e">
        <f t="shared" si="36"/>
        <v>#REF!</v>
      </c>
      <c r="J83" s="31" t="e">
        <f t="shared" si="36"/>
        <v>#REF!</v>
      </c>
      <c r="K83" s="31" t="e">
        <f t="shared" si="36"/>
        <v>#REF!</v>
      </c>
      <c r="L83" s="31" t="e">
        <f t="shared" si="36"/>
        <v>#REF!</v>
      </c>
      <c r="M83" s="31" t="e">
        <f t="shared" si="36"/>
        <v>#REF!</v>
      </c>
      <c r="N83" s="31" t="e">
        <f t="shared" si="36"/>
        <v>#REF!</v>
      </c>
      <c r="O83" s="65" t="e">
        <f t="shared" si="39"/>
        <v>#REF!</v>
      </c>
      <c r="R83" s="64" t="s">
        <v>48</v>
      </c>
      <c r="S83" s="31"/>
      <c r="T83" s="31"/>
      <c r="U83" s="31"/>
      <c r="V83" s="31"/>
      <c r="W83" s="31">
        <f t="shared" si="37"/>
        <v>0</v>
      </c>
      <c r="X83" s="31">
        <f t="shared" si="37"/>
        <v>0</v>
      </c>
      <c r="Y83" s="31">
        <f t="shared" si="37"/>
        <v>0</v>
      </c>
      <c r="Z83" s="31">
        <f t="shared" si="37"/>
        <v>0</v>
      </c>
      <c r="AA83" s="31">
        <f t="shared" si="37"/>
        <v>0</v>
      </c>
      <c r="AB83" s="31">
        <f t="shared" si="37"/>
        <v>0</v>
      </c>
      <c r="AC83" s="31">
        <f t="shared" si="37"/>
        <v>0</v>
      </c>
      <c r="AD83" s="31">
        <f t="shared" si="37"/>
        <v>0</v>
      </c>
      <c r="AE83" s="65">
        <f t="shared" si="38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39"/>
        <v>0</v>
      </c>
      <c r="R84" s="17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65">
        <f t="shared" si="38"/>
        <v>0</v>
      </c>
    </row>
    <row r="85" spans="2:31" hidden="1">
      <c r="B85" s="26" t="s">
        <v>14</v>
      </c>
      <c r="C85" s="66" t="e">
        <f>+SUM(C74:C83)</f>
        <v>#DIV/0!</v>
      </c>
      <c r="D85" s="66" t="e">
        <f>+SUM(D74:D83)</f>
        <v>#DIV/0!</v>
      </c>
      <c r="E85" s="66" t="e">
        <f>+SUM(E74:E83)</f>
        <v>#DIV/0!</v>
      </c>
      <c r="F85" s="66" t="e">
        <f>+SUM(F74:F83)</f>
        <v>#DIV/0!</v>
      </c>
      <c r="G85" s="66" t="e">
        <f t="shared" ref="G85:N85" si="40">+SUM(G74:G83)</f>
        <v>#DIV/0!</v>
      </c>
      <c r="H85" s="66" t="e">
        <f t="shared" si="40"/>
        <v>#DIV/0!</v>
      </c>
      <c r="I85" s="66" t="e">
        <f t="shared" si="40"/>
        <v>#DIV/0!</v>
      </c>
      <c r="J85" s="66" t="e">
        <f t="shared" si="40"/>
        <v>#DIV/0!</v>
      </c>
      <c r="K85" s="66" t="e">
        <f t="shared" si="40"/>
        <v>#DIV/0!</v>
      </c>
      <c r="L85" s="66" t="e">
        <f t="shared" si="40"/>
        <v>#DIV/0!</v>
      </c>
      <c r="M85" s="66" t="e">
        <f t="shared" si="40"/>
        <v>#DIV/0!</v>
      </c>
      <c r="N85" s="66" t="e">
        <f t="shared" si="40"/>
        <v>#DIV/0!</v>
      </c>
      <c r="O85" s="67" t="e">
        <f t="shared" si="39"/>
        <v>#DIV/0!</v>
      </c>
      <c r="R85" s="26" t="s">
        <v>14</v>
      </c>
      <c r="S85" s="66" t="e">
        <f t="shared" ref="S85:AD85" si="41">+SUM(S74:S83)</f>
        <v>#DIV/0!</v>
      </c>
      <c r="T85" s="66" t="e">
        <f t="shared" si="41"/>
        <v>#DIV/0!</v>
      </c>
      <c r="U85" s="66" t="e">
        <f t="shared" si="41"/>
        <v>#DIV/0!</v>
      </c>
      <c r="V85" s="66" t="e">
        <f t="shared" si="41"/>
        <v>#DIV/0!</v>
      </c>
      <c r="W85" s="66" t="e">
        <f t="shared" si="41"/>
        <v>#DIV/0!</v>
      </c>
      <c r="X85" s="66" t="e">
        <f t="shared" si="41"/>
        <v>#DIV/0!</v>
      </c>
      <c r="Y85" s="66" t="e">
        <f t="shared" si="41"/>
        <v>#DIV/0!</v>
      </c>
      <c r="Z85" s="66" t="e">
        <f t="shared" si="41"/>
        <v>#DIV/0!</v>
      </c>
      <c r="AA85" s="66" t="e">
        <f t="shared" si="41"/>
        <v>#DIV/0!</v>
      </c>
      <c r="AB85" s="66" t="e">
        <f t="shared" si="41"/>
        <v>#DIV/0!</v>
      </c>
      <c r="AC85" s="66" t="e">
        <f t="shared" si="41"/>
        <v>#DIV/0!</v>
      </c>
      <c r="AD85" s="66" t="e">
        <f t="shared" si="41"/>
        <v>#DIV/0!</v>
      </c>
      <c r="AE85" s="67" t="e">
        <f t="shared" si="38"/>
        <v>#DIV/0!</v>
      </c>
    </row>
    <row r="86" spans="2:31">
      <c r="AE86" s="68">
        <f>+AE67/0.87</f>
        <v>439.0284218522923</v>
      </c>
    </row>
    <row r="88" spans="2:31">
      <c r="B88" s="244" t="s">
        <v>49</v>
      </c>
      <c r="R88" s="244" t="s">
        <v>49</v>
      </c>
    </row>
    <row r="89" spans="2:31">
      <c r="B89" s="57"/>
      <c r="R89" s="57"/>
    </row>
    <row r="90" spans="2:31">
      <c r="B90" s="32" t="s">
        <v>1</v>
      </c>
      <c r="C90" s="12" t="s">
        <v>2</v>
      </c>
      <c r="D90" s="13" t="s">
        <v>3</v>
      </c>
      <c r="E90" s="13" t="s">
        <v>4</v>
      </c>
      <c r="F90" s="33" t="s">
        <v>5</v>
      </c>
      <c r="G90" s="33" t="s">
        <v>6</v>
      </c>
      <c r="H90" s="33" t="s">
        <v>7</v>
      </c>
      <c r="I90" s="33" t="s">
        <v>8</v>
      </c>
      <c r="J90" s="33" t="s">
        <v>9</v>
      </c>
      <c r="K90" s="33" t="s">
        <v>10</v>
      </c>
      <c r="L90" s="33" t="s">
        <v>11</v>
      </c>
      <c r="M90" s="33" t="s">
        <v>12</v>
      </c>
      <c r="N90" s="33" t="s">
        <v>13</v>
      </c>
      <c r="O90" s="34" t="s">
        <v>14</v>
      </c>
      <c r="R90" s="32" t="s">
        <v>1</v>
      </c>
      <c r="S90" s="35" t="s">
        <v>2</v>
      </c>
      <c r="T90" s="33" t="s">
        <v>3</v>
      </c>
      <c r="U90" s="33" t="s">
        <v>4</v>
      </c>
      <c r="V90" s="33" t="s">
        <v>5</v>
      </c>
      <c r="W90" s="33" t="s">
        <v>6</v>
      </c>
      <c r="X90" s="33" t="s">
        <v>7</v>
      </c>
      <c r="Y90" s="33" t="s">
        <v>8</v>
      </c>
      <c r="Z90" s="33" t="s">
        <v>9</v>
      </c>
      <c r="AA90" s="33" t="s">
        <v>10</v>
      </c>
      <c r="AB90" s="33" t="s">
        <v>11</v>
      </c>
      <c r="AC90" s="33" t="s">
        <v>12</v>
      </c>
      <c r="AD90" s="33" t="s">
        <v>13</v>
      </c>
      <c r="AE90" s="34" t="s">
        <v>14</v>
      </c>
    </row>
    <row r="91" spans="2:31">
      <c r="B91" s="36"/>
      <c r="C91" s="37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9"/>
      <c r="R91" s="36"/>
      <c r="S91" s="37"/>
      <c r="T91" s="38"/>
      <c r="U91" s="38"/>
      <c r="V91" s="38"/>
      <c r="W91" s="38"/>
      <c r="X91" s="38"/>
      <c r="Y91" s="38"/>
      <c r="Z91" s="199"/>
      <c r="AA91" s="38"/>
      <c r="AB91" s="38"/>
      <c r="AC91" s="38"/>
      <c r="AD91" s="38"/>
      <c r="AE91" s="39"/>
    </row>
    <row r="92" spans="2:31">
      <c r="B92" s="20" t="s">
        <v>16</v>
      </c>
      <c r="C92" s="40">
        <f>C32/C21*100</f>
        <v>88.389008994592345</v>
      </c>
      <c r="D92" s="206">
        <f t="shared" ref="C92:O94" si="42">D32/D21*100</f>
        <v>89.381446577237199</v>
      </c>
      <c r="E92" s="40">
        <f t="shared" si="42"/>
        <v>90.102033497754746</v>
      </c>
      <c r="F92" s="40">
        <f t="shared" si="42"/>
        <v>89.013296068614338</v>
      </c>
      <c r="G92" s="40">
        <f t="shared" si="42"/>
        <v>90.876275946498353</v>
      </c>
      <c r="H92" s="40">
        <f t="shared" si="42"/>
        <v>90.914059490049453</v>
      </c>
      <c r="I92" s="40">
        <f t="shared" si="42"/>
        <v>92.576162451898085</v>
      </c>
      <c r="J92" s="40" t="e">
        <f t="shared" si="42"/>
        <v>#DIV/0!</v>
      </c>
      <c r="K92" s="40" t="e">
        <f t="shared" si="42"/>
        <v>#DIV/0!</v>
      </c>
      <c r="L92" s="40" t="e">
        <f t="shared" si="42"/>
        <v>#DIV/0!</v>
      </c>
      <c r="M92" s="40" t="e">
        <f t="shared" si="42"/>
        <v>#DIV/0!</v>
      </c>
      <c r="N92" s="40" t="e">
        <f t="shared" si="42"/>
        <v>#DIV/0!</v>
      </c>
      <c r="O92" s="44">
        <f t="shared" si="42"/>
        <v>90.047420750334169</v>
      </c>
      <c r="R92" s="20" t="s">
        <v>16</v>
      </c>
      <c r="S92" s="37">
        <f t="shared" ref="S92:AD96" si="43">+S32/S21*100</f>
        <v>76.898437825295346</v>
      </c>
      <c r="T92" s="37">
        <f t="shared" si="43"/>
        <v>77.761858522196363</v>
      </c>
      <c r="U92" s="37">
        <f t="shared" si="43"/>
        <v>78.38876914304663</v>
      </c>
      <c r="V92" s="37">
        <f t="shared" si="43"/>
        <v>77.441567579694464</v>
      </c>
      <c r="W92" s="37">
        <f t="shared" si="43"/>
        <v>79.062360073453576</v>
      </c>
      <c r="X92" s="37">
        <f t="shared" si="43"/>
        <v>79.095231756343026</v>
      </c>
      <c r="Y92" s="37">
        <f t="shared" si="43"/>
        <v>80.54126133315134</v>
      </c>
      <c r="Z92" s="37" t="e">
        <f t="shared" si="43"/>
        <v>#DIV/0!</v>
      </c>
      <c r="AA92" s="37" t="e">
        <f t="shared" si="43"/>
        <v>#DIV/0!</v>
      </c>
      <c r="AB92" s="37" t="e">
        <f t="shared" si="43"/>
        <v>#DIV/0!</v>
      </c>
      <c r="AC92" s="37" t="e">
        <f t="shared" si="43"/>
        <v>#DIV/0!</v>
      </c>
      <c r="AD92" s="37" t="e">
        <f t="shared" si="43"/>
        <v>#DIV/0!</v>
      </c>
      <c r="AE92" s="42">
        <f>AE32/AE21*100</f>
        <v>78.341256052790726</v>
      </c>
    </row>
    <row r="93" spans="2:31">
      <c r="B93" s="20" t="s">
        <v>17</v>
      </c>
      <c r="C93" s="40">
        <f t="shared" si="42"/>
        <v>148.77992703863288</v>
      </c>
      <c r="D93" s="206">
        <f t="shared" si="42"/>
        <v>141.18631321109169</v>
      </c>
      <c r="E93" s="40">
        <f t="shared" si="42"/>
        <v>143.21723135983103</v>
      </c>
      <c r="F93" s="40">
        <f t="shared" si="42"/>
        <v>156.72530876454471</v>
      </c>
      <c r="G93" s="40">
        <f t="shared" si="42"/>
        <v>153.42014907640277</v>
      </c>
      <c r="H93" s="40">
        <f t="shared" si="42"/>
        <v>151.56319806341875</v>
      </c>
      <c r="I93" s="40">
        <f t="shared" si="42"/>
        <v>154.24842370048378</v>
      </c>
      <c r="J93" s="40" t="e">
        <f t="shared" si="42"/>
        <v>#DIV/0!</v>
      </c>
      <c r="K93" s="40" t="e">
        <f t="shared" si="42"/>
        <v>#DIV/0!</v>
      </c>
      <c r="L93" s="40" t="e">
        <f t="shared" si="42"/>
        <v>#DIV/0!</v>
      </c>
      <c r="M93" s="40" t="e">
        <f t="shared" si="42"/>
        <v>#DIV/0!</v>
      </c>
      <c r="N93" s="40" t="e">
        <f t="shared" si="42"/>
        <v>#DIV/0!</v>
      </c>
      <c r="O93" s="44">
        <f t="shared" si="42"/>
        <v>149.29670524606834</v>
      </c>
      <c r="R93" s="20" t="s">
        <v>17</v>
      </c>
      <c r="S93" s="37">
        <f t="shared" si="43"/>
        <v>129.43853652361059</v>
      </c>
      <c r="T93" s="37">
        <f t="shared" si="43"/>
        <v>122.83209249364977</v>
      </c>
      <c r="U93" s="37">
        <f t="shared" si="43"/>
        <v>124.59899128305298</v>
      </c>
      <c r="V93" s="37">
        <f t="shared" si="43"/>
        <v>136.3510186251539</v>
      </c>
      <c r="W93" s="37">
        <f t="shared" si="43"/>
        <v>133.4755296964704</v>
      </c>
      <c r="X93" s="37">
        <f t="shared" si="43"/>
        <v>131.85998231517431</v>
      </c>
      <c r="Y93" s="37">
        <f t="shared" si="43"/>
        <v>134.19612861942088</v>
      </c>
      <c r="Z93" s="37" t="e">
        <f t="shared" si="43"/>
        <v>#DIV/0!</v>
      </c>
      <c r="AA93" s="37" t="e">
        <f t="shared" si="43"/>
        <v>#DIV/0!</v>
      </c>
      <c r="AB93" s="37" t="e">
        <f t="shared" si="43"/>
        <v>#DIV/0!</v>
      </c>
      <c r="AC93" s="37" t="e">
        <f t="shared" si="43"/>
        <v>#DIV/0!</v>
      </c>
      <c r="AD93" s="37" t="e">
        <f t="shared" si="43"/>
        <v>#DIV/0!</v>
      </c>
      <c r="AE93" s="42">
        <f>AE33/AE22*100</f>
        <v>129.88813356407945</v>
      </c>
    </row>
    <row r="94" spans="2:31">
      <c r="B94" s="20" t="s">
        <v>18</v>
      </c>
      <c r="C94" s="40">
        <f>C34/C23*100</f>
        <v>79.821916396062051</v>
      </c>
      <c r="D94" s="206">
        <f>D34/D23*100</f>
        <v>79.833236718370316</v>
      </c>
      <c r="E94" s="40">
        <f t="shared" si="42"/>
        <v>79.972015706677297</v>
      </c>
      <c r="F94" s="40">
        <f t="shared" si="42"/>
        <v>81.61248888449758</v>
      </c>
      <c r="G94" s="40">
        <f t="shared" si="42"/>
        <v>80.896793930107776</v>
      </c>
      <c r="H94" s="40">
        <f t="shared" si="42"/>
        <v>81.165135702720477</v>
      </c>
      <c r="I94" s="40">
        <f t="shared" si="42"/>
        <v>83.643469573713617</v>
      </c>
      <c r="J94" s="40" t="e">
        <f t="shared" si="42"/>
        <v>#DIV/0!</v>
      </c>
      <c r="K94" s="40" t="e">
        <f t="shared" si="42"/>
        <v>#DIV/0!</v>
      </c>
      <c r="L94" s="40" t="e">
        <f t="shared" si="42"/>
        <v>#DIV/0!</v>
      </c>
      <c r="M94" s="40" t="e">
        <f t="shared" si="42"/>
        <v>#DIV/0!</v>
      </c>
      <c r="N94" s="40" t="e">
        <f t="shared" si="42"/>
        <v>#DIV/0!</v>
      </c>
      <c r="O94" s="44">
        <f>O34/O23*100</f>
        <v>80.996055680151215</v>
      </c>
      <c r="R94" s="20" t="s">
        <v>18</v>
      </c>
      <c r="S94" s="37">
        <f t="shared" si="43"/>
        <v>69.445067264574007</v>
      </c>
      <c r="T94" s="37">
        <f t="shared" si="43"/>
        <v>69.454915944982176</v>
      </c>
      <c r="U94" s="37">
        <f t="shared" si="43"/>
        <v>69.575653664809252</v>
      </c>
      <c r="V94" s="37">
        <f t="shared" si="43"/>
        <v>71.0028653295129</v>
      </c>
      <c r="W94" s="37">
        <f t="shared" si="43"/>
        <v>70.380210719193769</v>
      </c>
      <c r="X94" s="37">
        <f t="shared" si="43"/>
        <v>70.613668061366809</v>
      </c>
      <c r="Y94" s="37">
        <f t="shared" si="43"/>
        <v>72.769818529130831</v>
      </c>
      <c r="Z94" s="37" t="e">
        <f t="shared" si="43"/>
        <v>#DIV/0!</v>
      </c>
      <c r="AA94" s="37" t="e">
        <f t="shared" si="43"/>
        <v>#DIV/0!</v>
      </c>
      <c r="AB94" s="37" t="e">
        <f t="shared" si="43"/>
        <v>#DIV/0!</v>
      </c>
      <c r="AC94" s="37" t="e">
        <f t="shared" si="43"/>
        <v>#DIV/0!</v>
      </c>
      <c r="AD94" s="37" t="e">
        <f t="shared" si="43"/>
        <v>#DIV/0!</v>
      </c>
      <c r="AE94" s="42">
        <f t="shared" ref="AE94:AE96" si="44">AE34/AE23*100</f>
        <v>70.466568441731553</v>
      </c>
    </row>
    <row r="95" spans="2:31">
      <c r="B95" s="20" t="s">
        <v>19</v>
      </c>
      <c r="C95" s="40">
        <f>C35/C24*100</f>
        <v>118.69996178416493</v>
      </c>
      <c r="D95" s="206">
        <f t="shared" ref="D95:N96" si="45">D35/D24*100</f>
        <v>119.30002085306116</v>
      </c>
      <c r="E95" s="40">
        <f t="shared" si="45"/>
        <v>120.39977742878098</v>
      </c>
      <c r="F95" s="40">
        <f t="shared" si="45"/>
        <v>121.19997121385025</v>
      </c>
      <c r="G95" s="40">
        <f t="shared" si="45"/>
        <v>123.60009632860402</v>
      </c>
      <c r="H95" s="40">
        <f t="shared" si="45"/>
        <v>124.09985674281879</v>
      </c>
      <c r="I95" s="40">
        <f t="shared" si="45"/>
        <v>126.20007670611062</v>
      </c>
      <c r="J95" s="40" t="e">
        <f t="shared" si="45"/>
        <v>#DIV/0!</v>
      </c>
      <c r="K95" s="40" t="e">
        <f t="shared" si="45"/>
        <v>#DIV/0!</v>
      </c>
      <c r="L95" s="40" t="e">
        <f t="shared" si="45"/>
        <v>#DIV/0!</v>
      </c>
      <c r="M95" s="40" t="e">
        <f t="shared" si="45"/>
        <v>#DIV/0!</v>
      </c>
      <c r="N95" s="40" t="e">
        <f t="shared" si="45"/>
        <v>#DIV/0!</v>
      </c>
      <c r="O95" s="44">
        <f>O35/O24*100</f>
        <v>121.95894362894448</v>
      </c>
      <c r="R95" s="20" t="s">
        <v>19</v>
      </c>
      <c r="S95" s="37">
        <f t="shared" si="43"/>
        <v>103.26896675222348</v>
      </c>
      <c r="T95" s="37">
        <f t="shared" si="43"/>
        <v>103.79101814216321</v>
      </c>
      <c r="U95" s="37">
        <f t="shared" si="43"/>
        <v>104.74780636303946</v>
      </c>
      <c r="V95" s="37">
        <f t="shared" si="43"/>
        <v>105.44397495604971</v>
      </c>
      <c r="W95" s="37">
        <f t="shared" si="43"/>
        <v>107.53208380588551</v>
      </c>
      <c r="X95" s="37">
        <f t="shared" si="43"/>
        <v>107.96687536625234</v>
      </c>
      <c r="Y95" s="37">
        <f t="shared" si="43"/>
        <v>109.79406673431625</v>
      </c>
      <c r="Z95" s="37" t="e">
        <f t="shared" si="43"/>
        <v>#DIV/0!</v>
      </c>
      <c r="AA95" s="37" t="e">
        <f t="shared" si="43"/>
        <v>#DIV/0!</v>
      </c>
      <c r="AB95" s="37" t="e">
        <f t="shared" si="43"/>
        <v>#DIV/0!</v>
      </c>
      <c r="AC95" s="37" t="e">
        <f t="shared" si="43"/>
        <v>#DIV/0!</v>
      </c>
      <c r="AD95" s="37" t="e">
        <f t="shared" si="43"/>
        <v>#DIV/0!</v>
      </c>
      <c r="AE95" s="42">
        <f t="shared" si="44"/>
        <v>106.1042809571817</v>
      </c>
    </row>
    <row r="96" spans="2:31">
      <c r="B96" s="25" t="s">
        <v>20</v>
      </c>
      <c r="C96" s="40">
        <f>C36/C25*100</f>
        <v>82.760503678628169</v>
      </c>
      <c r="D96" s="207">
        <f t="shared" si="45"/>
        <v>84.604518312777472</v>
      </c>
      <c r="E96" s="40">
        <f t="shared" si="45"/>
        <v>89.563171723787931</v>
      </c>
      <c r="F96" s="40">
        <f t="shared" si="45"/>
        <v>89.303789479684539</v>
      </c>
      <c r="G96" s="40">
        <f t="shared" si="45"/>
        <v>88.849504681996706</v>
      </c>
      <c r="H96" s="40">
        <f t="shared" si="45"/>
        <v>96.752145358127066</v>
      </c>
      <c r="I96" s="40">
        <f t="shared" si="45"/>
        <v>96.494809407571211</v>
      </c>
      <c r="J96" s="40" t="e">
        <f t="shared" si="45"/>
        <v>#DIV/0!</v>
      </c>
      <c r="K96" s="40" t="e">
        <f t="shared" si="45"/>
        <v>#DIV/0!</v>
      </c>
      <c r="L96" s="40" t="e">
        <f t="shared" si="45"/>
        <v>#DIV/0!</v>
      </c>
      <c r="M96" s="40" t="e">
        <f t="shared" si="45"/>
        <v>#DIV/0!</v>
      </c>
      <c r="N96" s="40" t="e">
        <f t="shared" si="45"/>
        <v>#DIV/0!</v>
      </c>
      <c r="O96" s="44">
        <f t="shared" ref="O96" si="46">O36/O24*100</f>
        <v>154.71338310358723</v>
      </c>
      <c r="R96" s="25" t="s">
        <v>20</v>
      </c>
      <c r="S96" s="37">
        <f t="shared" si="43"/>
        <v>72.001638200406518</v>
      </c>
      <c r="T96" s="37">
        <f t="shared" si="43"/>
        <v>73.605930932116408</v>
      </c>
      <c r="U96" s="37">
        <f t="shared" si="43"/>
        <v>77.9199593996955</v>
      </c>
      <c r="V96" s="37">
        <f t="shared" si="43"/>
        <v>77.694296847325546</v>
      </c>
      <c r="W96" s="37">
        <f t="shared" si="43"/>
        <v>77.299069073337137</v>
      </c>
      <c r="X96" s="37">
        <f t="shared" si="43"/>
        <v>84.174366461570543</v>
      </c>
      <c r="Y96" s="37">
        <f t="shared" si="43"/>
        <v>83.950484184586955</v>
      </c>
      <c r="Z96" s="37" t="e">
        <f t="shared" si="43"/>
        <v>#DIV/0!</v>
      </c>
      <c r="AA96" s="37" t="e">
        <f t="shared" si="43"/>
        <v>#DIV/0!</v>
      </c>
      <c r="AB96" s="37" t="e">
        <f t="shared" si="43"/>
        <v>#DIV/0!</v>
      </c>
      <c r="AC96" s="37" t="e">
        <f t="shared" si="43"/>
        <v>#DIV/0!</v>
      </c>
      <c r="AD96" s="37" t="e">
        <f t="shared" si="43"/>
        <v>#DIV/0!</v>
      </c>
      <c r="AE96" s="42">
        <f t="shared" si="44"/>
        <v>77.673265955276634</v>
      </c>
    </row>
    <row r="97" spans="2:31">
      <c r="B97" s="45" t="s">
        <v>14</v>
      </c>
      <c r="C97" s="48">
        <f t="shared" ref="C97:O97" si="47">C37/C26*100</f>
        <v>105.18848363196167</v>
      </c>
      <c r="D97" s="30">
        <f t="shared" si="47"/>
        <v>102.84661306930758</v>
      </c>
      <c r="E97" s="30">
        <f t="shared" si="47"/>
        <v>104.67036918556383</v>
      </c>
      <c r="F97" s="49">
        <f t="shared" si="47"/>
        <v>109.31726375815283</v>
      </c>
      <c r="G97" s="48">
        <f t="shared" si="47"/>
        <v>106.67138257117006</v>
      </c>
      <c r="H97" s="30">
        <f t="shared" si="47"/>
        <v>108.33169262646038</v>
      </c>
      <c r="I97" s="48">
        <f t="shared" si="47"/>
        <v>109.39485445982979</v>
      </c>
      <c r="J97" s="30" t="e">
        <f t="shared" si="47"/>
        <v>#DIV/0!</v>
      </c>
      <c r="K97" s="48" t="e">
        <f t="shared" si="47"/>
        <v>#DIV/0!</v>
      </c>
      <c r="L97" s="30" t="e">
        <f t="shared" si="47"/>
        <v>#DIV/0!</v>
      </c>
      <c r="M97" s="30" t="e">
        <f t="shared" si="47"/>
        <v>#DIV/0!</v>
      </c>
      <c r="N97" s="49" t="e">
        <f t="shared" si="47"/>
        <v>#DIV/0!</v>
      </c>
      <c r="O97" s="30">
        <f t="shared" si="47"/>
        <v>106.36055894963302</v>
      </c>
      <c r="R97" s="45" t="s">
        <v>14</v>
      </c>
      <c r="S97" s="46">
        <f>+S37/S26*100</f>
        <v>91.513980759806685</v>
      </c>
      <c r="T97" s="62">
        <f>+T37/T26*100</f>
        <v>89.476553370297609</v>
      </c>
      <c r="U97" s="62">
        <f>+U37/U26*100</f>
        <v>91.063221191440562</v>
      </c>
      <c r="V97" s="62">
        <f>+V37/V26*100</f>
        <v>95.106019469592951</v>
      </c>
      <c r="W97" s="62">
        <f t="shared" ref="W97:AB97" si="48">W37/W26*100</f>
        <v>92.804102836917949</v>
      </c>
      <c r="X97" s="62">
        <f t="shared" si="48"/>
        <v>94.248572585020511</v>
      </c>
      <c r="Y97" s="62">
        <f t="shared" si="48"/>
        <v>95.173523380051904</v>
      </c>
      <c r="Z97" s="62" t="e">
        <f t="shared" si="48"/>
        <v>#DIV/0!</v>
      </c>
      <c r="AA97" s="62" t="e">
        <f t="shared" si="48"/>
        <v>#DIV/0!</v>
      </c>
      <c r="AB97" s="62" t="e">
        <f t="shared" si="48"/>
        <v>#DIV/0!</v>
      </c>
      <c r="AC97" s="62" t="e">
        <f>+AC37/AC26*100</f>
        <v>#DIV/0!</v>
      </c>
      <c r="AD97" s="62" t="e">
        <f>AD37/AD26*100</f>
        <v>#DIV/0!</v>
      </c>
      <c r="AE97" s="47">
        <f>AE37/AE26*100</f>
        <v>92.533686286180711</v>
      </c>
    </row>
    <row r="98" spans="2:31" hidden="1"/>
    <row r="99" spans="2:31" hidden="1"/>
    <row r="100" spans="2:31" hidden="1">
      <c r="B100" s="244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44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5" si="49">+C44/C21*100</f>
        <v>#DIV/0!</v>
      </c>
      <c r="D104" s="68" t="e">
        <f t="shared" si="49"/>
        <v>#DIV/0!</v>
      </c>
      <c r="E104" s="68" t="e">
        <f t="shared" si="49"/>
        <v>#DIV/0!</v>
      </c>
      <c r="F104" s="68" t="e">
        <f t="shared" si="49"/>
        <v>#DIV/0!</v>
      </c>
      <c r="G104" s="68" t="e">
        <f t="shared" si="49"/>
        <v>#DIV/0!</v>
      </c>
      <c r="H104" s="68" t="e">
        <f t="shared" si="49"/>
        <v>#DIV/0!</v>
      </c>
      <c r="I104" s="68" t="e">
        <f t="shared" si="49"/>
        <v>#DIV/0!</v>
      </c>
      <c r="J104" s="68" t="e">
        <f t="shared" si="49"/>
        <v>#DIV/0!</v>
      </c>
      <c r="K104" s="68" t="e">
        <f t="shared" si="49"/>
        <v>#DIV/0!</v>
      </c>
      <c r="L104" s="68" t="e">
        <f t="shared" si="49"/>
        <v>#DIV/0!</v>
      </c>
      <c r="M104" s="68" t="e">
        <f t="shared" si="49"/>
        <v>#DIV/0!</v>
      </c>
      <c r="N104" s="68" t="e">
        <f t="shared" si="49"/>
        <v>#DIV/0!</v>
      </c>
      <c r="O104" s="68" t="e">
        <f t="shared" si="49"/>
        <v>#DIV/0!</v>
      </c>
      <c r="R104" s="64" t="s">
        <v>39</v>
      </c>
      <c r="S104" s="68" t="e">
        <f t="shared" ref="S104:AE105" si="50">+S44/S21*100</f>
        <v>#DIV/0!</v>
      </c>
      <c r="T104" s="68" t="e">
        <f t="shared" si="50"/>
        <v>#DIV/0!</v>
      </c>
      <c r="U104" s="68" t="e">
        <f t="shared" si="50"/>
        <v>#DIV/0!</v>
      </c>
      <c r="V104" s="68" t="e">
        <f t="shared" si="50"/>
        <v>#DIV/0!</v>
      </c>
      <c r="W104" s="68" t="e">
        <f t="shared" si="50"/>
        <v>#DIV/0!</v>
      </c>
      <c r="X104" s="68" t="e">
        <f t="shared" si="50"/>
        <v>#DIV/0!</v>
      </c>
      <c r="Y104" s="68" t="e">
        <f t="shared" si="50"/>
        <v>#DIV/0!</v>
      </c>
      <c r="Z104" s="68" t="e">
        <f t="shared" si="50"/>
        <v>#DIV/0!</v>
      </c>
      <c r="AA104" s="68" t="e">
        <f t="shared" si="50"/>
        <v>#DIV/0!</v>
      </c>
      <c r="AB104" s="68" t="e">
        <f t="shared" si="50"/>
        <v>#DIV/0!</v>
      </c>
      <c r="AC104" s="68" t="e">
        <f t="shared" si="50"/>
        <v>#DIV/0!</v>
      </c>
      <c r="AD104" s="68" t="e">
        <f t="shared" si="50"/>
        <v>#DIV/0!</v>
      </c>
      <c r="AE104" s="68" t="e">
        <f t="shared" si="50"/>
        <v>#DIV/0!</v>
      </c>
    </row>
    <row r="105" spans="2:31" hidden="1">
      <c r="B105" s="64" t="s">
        <v>40</v>
      </c>
      <c r="C105" s="68" t="e">
        <f t="shared" si="49"/>
        <v>#DIV/0!</v>
      </c>
      <c r="D105" s="68" t="e">
        <f t="shared" si="49"/>
        <v>#DIV/0!</v>
      </c>
      <c r="E105" s="68" t="e">
        <f t="shared" si="49"/>
        <v>#DIV/0!</v>
      </c>
      <c r="F105" s="68" t="e">
        <f t="shared" si="49"/>
        <v>#DIV/0!</v>
      </c>
      <c r="G105" s="68" t="e">
        <f t="shared" si="49"/>
        <v>#DIV/0!</v>
      </c>
      <c r="H105" s="68" t="e">
        <f t="shared" si="49"/>
        <v>#DIV/0!</v>
      </c>
      <c r="I105" s="68" t="e">
        <f t="shared" si="49"/>
        <v>#DIV/0!</v>
      </c>
      <c r="J105" s="68" t="e">
        <f t="shared" si="49"/>
        <v>#DIV/0!</v>
      </c>
      <c r="K105" s="68" t="e">
        <f t="shared" si="49"/>
        <v>#DIV/0!</v>
      </c>
      <c r="L105" s="68" t="e">
        <f t="shared" si="49"/>
        <v>#DIV/0!</v>
      </c>
      <c r="M105" s="68" t="e">
        <f t="shared" si="49"/>
        <v>#DIV/0!</v>
      </c>
      <c r="N105" s="68" t="e">
        <f t="shared" si="49"/>
        <v>#DIV/0!</v>
      </c>
      <c r="O105" s="68" t="e">
        <f t="shared" si="49"/>
        <v>#DIV/0!</v>
      </c>
      <c r="R105" s="64" t="s">
        <v>40</v>
      </c>
      <c r="S105" s="68" t="e">
        <f t="shared" si="50"/>
        <v>#DIV/0!</v>
      </c>
      <c r="T105" s="68" t="e">
        <f t="shared" si="50"/>
        <v>#DIV/0!</v>
      </c>
      <c r="U105" s="68" t="e">
        <f t="shared" si="50"/>
        <v>#DIV/0!</v>
      </c>
      <c r="V105" s="68" t="e">
        <f t="shared" si="50"/>
        <v>#DIV/0!</v>
      </c>
      <c r="W105" s="68" t="e">
        <f t="shared" si="50"/>
        <v>#DIV/0!</v>
      </c>
      <c r="X105" s="68" t="e">
        <f t="shared" si="50"/>
        <v>#DIV/0!</v>
      </c>
      <c r="Y105" s="68" t="e">
        <f t="shared" si="50"/>
        <v>#DIV/0!</v>
      </c>
      <c r="Z105" s="68" t="e">
        <f t="shared" si="50"/>
        <v>#DIV/0!</v>
      </c>
      <c r="AA105" s="68" t="e">
        <f t="shared" si="50"/>
        <v>#DIV/0!</v>
      </c>
      <c r="AB105" s="68" t="e">
        <f t="shared" si="50"/>
        <v>#DIV/0!</v>
      </c>
      <c r="AC105" s="68" t="e">
        <f t="shared" si="50"/>
        <v>#DIV/0!</v>
      </c>
      <c r="AD105" s="68" t="e">
        <f t="shared" si="50"/>
        <v>#DIV/0!</v>
      </c>
      <c r="AE105" s="68" t="e">
        <f t="shared" si="50"/>
        <v>#DIV/0!</v>
      </c>
    </row>
    <row r="106" spans="2:31" hidden="1">
      <c r="B106" s="64" t="s">
        <v>41</v>
      </c>
      <c r="C106" s="68" t="e">
        <f>+C46/#REF!*100</f>
        <v>#DIV/0!</v>
      </c>
      <c r="D106" s="68" t="e">
        <f>+D46/#REF!*100</f>
        <v>#DIV/0!</v>
      </c>
      <c r="E106" s="68" t="e">
        <f>+E46/#REF!*100</f>
        <v>#DIV/0!</v>
      </c>
      <c r="F106" s="68" t="e">
        <f>+F46/#REF!*100</f>
        <v>#DIV/0!</v>
      </c>
      <c r="G106" s="68" t="e">
        <f>+G46/#REF!*100</f>
        <v>#DIV/0!</v>
      </c>
      <c r="H106" s="68" t="e">
        <f>+H46/#REF!*100</f>
        <v>#DIV/0!</v>
      </c>
      <c r="I106" s="68" t="e">
        <f>+I46/#REF!*100</f>
        <v>#DIV/0!</v>
      </c>
      <c r="J106" s="68" t="e">
        <f>+J46/#REF!*100</f>
        <v>#DIV/0!</v>
      </c>
      <c r="K106" s="68" t="e">
        <f>+K46/#REF!*100</f>
        <v>#DIV/0!</v>
      </c>
      <c r="L106" s="68" t="e">
        <f>+L46/#REF!*100</f>
        <v>#DIV/0!</v>
      </c>
      <c r="M106" s="68" t="e">
        <f>+M46/#REF!*100</f>
        <v>#DIV/0!</v>
      </c>
      <c r="N106" s="68" t="e">
        <f>+N46/#REF!*100</f>
        <v>#DIV/0!</v>
      </c>
      <c r="O106" s="68" t="e">
        <f>+O46/#REF!*100</f>
        <v>#DIV/0!</v>
      </c>
      <c r="P106" s="68"/>
      <c r="R106" s="64" t="s">
        <v>41</v>
      </c>
      <c r="S106" s="68" t="e">
        <f>+S46/#REF!*100</f>
        <v>#DIV/0!</v>
      </c>
      <c r="T106" s="68" t="e">
        <f>+T46/#REF!*100</f>
        <v>#DIV/0!</v>
      </c>
      <c r="U106" s="68" t="e">
        <f>+U46/#REF!*100</f>
        <v>#DIV/0!</v>
      </c>
      <c r="V106" s="68" t="e">
        <f>+V46/#REF!*100</f>
        <v>#DIV/0!</v>
      </c>
      <c r="W106" s="68" t="e">
        <f>+W46/#REF!*100</f>
        <v>#DIV/0!</v>
      </c>
      <c r="X106" s="68" t="e">
        <f>+X46/#REF!*100</f>
        <v>#DIV/0!</v>
      </c>
      <c r="Y106" s="68" t="e">
        <f>+Y46/#REF!*100</f>
        <v>#DIV/0!</v>
      </c>
      <c r="Z106" s="68" t="e">
        <f>+Z46/#REF!*100</f>
        <v>#DIV/0!</v>
      </c>
      <c r="AA106" s="68" t="e">
        <f>+AA46/#REF!*100</f>
        <v>#DIV/0!</v>
      </c>
      <c r="AB106" s="68" t="e">
        <f>+AB46/#REF!*100</f>
        <v>#DIV/0!</v>
      </c>
      <c r="AC106" s="68" t="e">
        <f>+AC46/#REF!*100</f>
        <v>#DIV/0!</v>
      </c>
      <c r="AD106" s="68" t="e">
        <f>+AD46/#REF!*100</f>
        <v>#DIV/0!</v>
      </c>
      <c r="AE106" s="68" t="e">
        <f>+AE46/#REF!*100</f>
        <v>#DIV/0!</v>
      </c>
    </row>
    <row r="107" spans="2:31" hidden="1">
      <c r="B107" s="64" t="s">
        <v>42</v>
      </c>
      <c r="C107" s="68" t="e">
        <f t="shared" ref="C107:O109" si="51">+C47/C23*100</f>
        <v>#DIV/0!</v>
      </c>
      <c r="D107" s="68" t="e">
        <f t="shared" si="51"/>
        <v>#DIV/0!</v>
      </c>
      <c r="E107" s="68" t="e">
        <f t="shared" si="51"/>
        <v>#DIV/0!</v>
      </c>
      <c r="F107" s="68" t="e">
        <f t="shared" si="51"/>
        <v>#DIV/0!</v>
      </c>
      <c r="G107" s="68" t="e">
        <f t="shared" si="51"/>
        <v>#DIV/0!</v>
      </c>
      <c r="H107" s="68" t="e">
        <f t="shared" si="51"/>
        <v>#DIV/0!</v>
      </c>
      <c r="I107" s="68" t="e">
        <f t="shared" si="51"/>
        <v>#DIV/0!</v>
      </c>
      <c r="J107" s="68" t="e">
        <f t="shared" si="51"/>
        <v>#DIV/0!</v>
      </c>
      <c r="K107" s="68" t="e">
        <f t="shared" si="51"/>
        <v>#DIV/0!</v>
      </c>
      <c r="L107" s="68" t="e">
        <f t="shared" si="51"/>
        <v>#DIV/0!</v>
      </c>
      <c r="M107" s="68" t="e">
        <f t="shared" si="51"/>
        <v>#DIV/0!</v>
      </c>
      <c r="N107" s="68" t="e">
        <f t="shared" si="51"/>
        <v>#DIV/0!</v>
      </c>
      <c r="O107" s="68" t="e">
        <f t="shared" si="51"/>
        <v>#DIV/0!</v>
      </c>
      <c r="P107" s="68"/>
      <c r="R107" s="64" t="s">
        <v>42</v>
      </c>
      <c r="S107" s="68" t="e">
        <f t="shared" ref="S107:AE109" si="52">+S47/S23*100</f>
        <v>#DIV/0!</v>
      </c>
      <c r="T107" s="68" t="e">
        <f t="shared" si="52"/>
        <v>#DIV/0!</v>
      </c>
      <c r="U107" s="68" t="e">
        <f t="shared" si="52"/>
        <v>#DIV/0!</v>
      </c>
      <c r="V107" s="68" t="e">
        <f t="shared" si="52"/>
        <v>#DIV/0!</v>
      </c>
      <c r="W107" s="68" t="e">
        <f t="shared" si="52"/>
        <v>#DIV/0!</v>
      </c>
      <c r="X107" s="68" t="e">
        <f t="shared" si="52"/>
        <v>#DIV/0!</v>
      </c>
      <c r="Y107" s="68" t="e">
        <f t="shared" si="52"/>
        <v>#DIV/0!</v>
      </c>
      <c r="Z107" s="68" t="e">
        <f t="shared" si="52"/>
        <v>#DIV/0!</v>
      </c>
      <c r="AA107" s="68" t="e">
        <f t="shared" si="52"/>
        <v>#DIV/0!</v>
      </c>
      <c r="AB107" s="68" t="e">
        <f t="shared" si="52"/>
        <v>#DIV/0!</v>
      </c>
      <c r="AC107" s="68" t="e">
        <f t="shared" si="52"/>
        <v>#DIV/0!</v>
      </c>
      <c r="AD107" s="68" t="e">
        <f t="shared" si="52"/>
        <v>#DIV/0!</v>
      </c>
      <c r="AE107" s="68" t="e">
        <f t="shared" si="52"/>
        <v>#DIV/0!</v>
      </c>
    </row>
    <row r="108" spans="2:31" hidden="1">
      <c r="B108" s="64" t="s">
        <v>43</v>
      </c>
      <c r="C108" s="68" t="e">
        <f t="shared" si="51"/>
        <v>#DIV/0!</v>
      </c>
      <c r="D108" s="68" t="e">
        <f t="shared" si="51"/>
        <v>#DIV/0!</v>
      </c>
      <c r="E108" s="68" t="e">
        <f t="shared" si="51"/>
        <v>#DIV/0!</v>
      </c>
      <c r="F108" s="68" t="e">
        <f t="shared" si="51"/>
        <v>#DIV/0!</v>
      </c>
      <c r="G108" s="68" t="e">
        <f t="shared" si="51"/>
        <v>#DIV/0!</v>
      </c>
      <c r="H108" s="68" t="e">
        <f t="shared" si="51"/>
        <v>#DIV/0!</v>
      </c>
      <c r="I108" s="68" t="e">
        <f t="shared" si="51"/>
        <v>#DIV/0!</v>
      </c>
      <c r="J108" s="68" t="e">
        <f t="shared" si="51"/>
        <v>#DIV/0!</v>
      </c>
      <c r="K108" s="68" t="e">
        <f t="shared" si="51"/>
        <v>#DIV/0!</v>
      </c>
      <c r="L108" s="68" t="e">
        <f t="shared" si="51"/>
        <v>#DIV/0!</v>
      </c>
      <c r="M108" s="68" t="e">
        <f t="shared" si="51"/>
        <v>#DIV/0!</v>
      </c>
      <c r="N108" s="68" t="e">
        <f t="shared" si="51"/>
        <v>#DIV/0!</v>
      </c>
      <c r="O108" s="68" t="e">
        <f t="shared" si="51"/>
        <v>#DIV/0!</v>
      </c>
      <c r="R108" s="64" t="s">
        <v>43</v>
      </c>
      <c r="S108" s="68" t="e">
        <f t="shared" si="52"/>
        <v>#DIV/0!</v>
      </c>
      <c r="T108" s="68" t="e">
        <f t="shared" si="52"/>
        <v>#DIV/0!</v>
      </c>
      <c r="U108" s="68" t="e">
        <f t="shared" si="52"/>
        <v>#DIV/0!</v>
      </c>
      <c r="V108" s="68" t="e">
        <f t="shared" si="52"/>
        <v>#DIV/0!</v>
      </c>
      <c r="W108" s="68" t="e">
        <f t="shared" si="52"/>
        <v>#DIV/0!</v>
      </c>
      <c r="X108" s="68" t="e">
        <f t="shared" si="52"/>
        <v>#DIV/0!</v>
      </c>
      <c r="Y108" s="68" t="e">
        <f t="shared" si="52"/>
        <v>#DIV/0!</v>
      </c>
      <c r="Z108" s="68" t="e">
        <f t="shared" si="52"/>
        <v>#DIV/0!</v>
      </c>
      <c r="AA108" s="68" t="e">
        <f t="shared" si="52"/>
        <v>#DIV/0!</v>
      </c>
      <c r="AB108" s="68" t="e">
        <f t="shared" si="52"/>
        <v>#DIV/0!</v>
      </c>
      <c r="AC108" s="68" t="e">
        <f t="shared" si="52"/>
        <v>#DIV/0!</v>
      </c>
      <c r="AD108" s="68" t="e">
        <f t="shared" si="52"/>
        <v>#DIV/0!</v>
      </c>
      <c r="AE108" s="68" t="e">
        <f t="shared" si="52"/>
        <v>#DIV/0!</v>
      </c>
    </row>
    <row r="109" spans="2:31" hidden="1">
      <c r="B109" s="64" t="s">
        <v>44</v>
      </c>
      <c r="C109" s="68" t="e">
        <f t="shared" si="51"/>
        <v>#REF!</v>
      </c>
      <c r="D109" s="68" t="e">
        <f t="shared" si="51"/>
        <v>#REF!</v>
      </c>
      <c r="E109" s="68" t="e">
        <f t="shared" si="51"/>
        <v>#REF!</v>
      </c>
      <c r="F109" s="68" t="e">
        <f t="shared" si="51"/>
        <v>#REF!</v>
      </c>
      <c r="G109" s="68" t="e">
        <f t="shared" si="51"/>
        <v>#REF!</v>
      </c>
      <c r="H109" s="68" t="e">
        <f t="shared" si="51"/>
        <v>#REF!</v>
      </c>
      <c r="I109" s="68" t="e">
        <f t="shared" si="51"/>
        <v>#REF!</v>
      </c>
      <c r="J109" s="68" t="e">
        <f t="shared" si="51"/>
        <v>#REF!</v>
      </c>
      <c r="K109" s="68" t="e">
        <f t="shared" si="51"/>
        <v>#REF!</v>
      </c>
      <c r="L109" s="68" t="e">
        <f t="shared" si="51"/>
        <v>#REF!</v>
      </c>
      <c r="M109" s="68" t="e">
        <f t="shared" si="51"/>
        <v>#REF!</v>
      </c>
      <c r="N109" s="68" t="e">
        <f t="shared" si="51"/>
        <v>#REF!</v>
      </c>
      <c r="O109" s="68" t="e">
        <f t="shared" si="51"/>
        <v>#REF!</v>
      </c>
      <c r="R109" s="64" t="s">
        <v>44</v>
      </c>
      <c r="S109" s="68" t="e">
        <f t="shared" si="52"/>
        <v>#REF!</v>
      </c>
      <c r="T109" s="68" t="e">
        <f t="shared" si="52"/>
        <v>#REF!</v>
      </c>
      <c r="U109" s="68" t="e">
        <f t="shared" si="52"/>
        <v>#REF!</v>
      </c>
      <c r="V109" s="68" t="e">
        <f t="shared" si="52"/>
        <v>#REF!</v>
      </c>
      <c r="W109" s="68" t="e">
        <f t="shared" si="52"/>
        <v>#REF!</v>
      </c>
      <c r="X109" s="68" t="e">
        <f t="shared" si="52"/>
        <v>#REF!</v>
      </c>
      <c r="Y109" s="68" t="e">
        <f t="shared" si="52"/>
        <v>#REF!</v>
      </c>
      <c r="Z109" s="68" t="e">
        <f t="shared" si="52"/>
        <v>#REF!</v>
      </c>
      <c r="AA109" s="68" t="e">
        <f t="shared" si="52"/>
        <v>#REF!</v>
      </c>
      <c r="AB109" s="68" t="e">
        <f t="shared" si="52"/>
        <v>#REF!</v>
      </c>
      <c r="AC109" s="68" t="e">
        <f t="shared" si="52"/>
        <v>#REF!</v>
      </c>
      <c r="AD109" s="68" t="e">
        <f t="shared" si="52"/>
        <v>#REF!</v>
      </c>
      <c r="AE109" s="68" t="e">
        <f t="shared" si="52"/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53">+C55/C26*100</f>
        <v>#DIV/0!</v>
      </c>
      <c r="D115" s="71" t="e">
        <f t="shared" si="53"/>
        <v>#DIV/0!</v>
      </c>
      <c r="E115" s="71" t="e">
        <f t="shared" si="53"/>
        <v>#DIV/0!</v>
      </c>
      <c r="F115" s="71" t="e">
        <f t="shared" si="53"/>
        <v>#DIV/0!</v>
      </c>
      <c r="G115" s="71" t="e">
        <f t="shared" si="53"/>
        <v>#DIV/0!</v>
      </c>
      <c r="H115" s="71" t="e">
        <f t="shared" si="53"/>
        <v>#DIV/0!</v>
      </c>
      <c r="I115" s="71" t="e">
        <f t="shared" si="53"/>
        <v>#DIV/0!</v>
      </c>
      <c r="J115" s="71" t="e">
        <f t="shared" si="53"/>
        <v>#DIV/0!</v>
      </c>
      <c r="K115" s="71" t="e">
        <f t="shared" si="53"/>
        <v>#DIV/0!</v>
      </c>
      <c r="L115" s="71" t="e">
        <f t="shared" si="53"/>
        <v>#DIV/0!</v>
      </c>
      <c r="M115" s="71" t="e">
        <f t="shared" si="53"/>
        <v>#DIV/0!</v>
      </c>
      <c r="N115" s="71" t="e">
        <f t="shared" si="53"/>
        <v>#DIV/0!</v>
      </c>
      <c r="O115" s="71" t="e">
        <f t="shared" si="53"/>
        <v>#DIV/0!</v>
      </c>
      <c r="R115" s="69" t="s">
        <v>14</v>
      </c>
      <c r="S115" s="70" t="e">
        <f t="shared" ref="S115:AE115" si="54">+S55/S26*100</f>
        <v>#DIV/0!</v>
      </c>
      <c r="T115" s="71" t="e">
        <f t="shared" si="54"/>
        <v>#DIV/0!</v>
      </c>
      <c r="U115" s="71" t="e">
        <f t="shared" si="54"/>
        <v>#DIV/0!</v>
      </c>
      <c r="V115" s="71" t="e">
        <f t="shared" si="54"/>
        <v>#DIV/0!</v>
      </c>
      <c r="W115" s="71" t="e">
        <f t="shared" si="54"/>
        <v>#DIV/0!</v>
      </c>
      <c r="X115" s="71" t="e">
        <f t="shared" si="54"/>
        <v>#DIV/0!</v>
      </c>
      <c r="Y115" s="71" t="e">
        <f t="shared" si="54"/>
        <v>#DIV/0!</v>
      </c>
      <c r="Z115" s="71" t="e">
        <f t="shared" si="54"/>
        <v>#DIV/0!</v>
      </c>
      <c r="AA115" s="71" t="e">
        <f t="shared" si="54"/>
        <v>#DIV/0!</v>
      </c>
      <c r="AB115" s="71" t="e">
        <f t="shared" si="54"/>
        <v>#DIV/0!</v>
      </c>
      <c r="AC115" s="71" t="e">
        <f t="shared" si="54"/>
        <v>#DIV/0!</v>
      </c>
      <c r="AD115" s="71" t="e">
        <f t="shared" si="54"/>
        <v>#DIV/0!</v>
      </c>
      <c r="AE115" s="71" t="e">
        <f t="shared" si="54"/>
        <v>#DIV/0!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spans="2:31">
      <c r="B118" s="244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44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32" t="s">
        <v>1</v>
      </c>
      <c r="C120" s="12" t="s">
        <v>2</v>
      </c>
      <c r="D120" s="13" t="s">
        <v>3</v>
      </c>
      <c r="E120" s="13" t="s">
        <v>4</v>
      </c>
      <c r="F120" s="33" t="s">
        <v>5</v>
      </c>
      <c r="G120" s="33" t="s">
        <v>6</v>
      </c>
      <c r="H120" s="33" t="s">
        <v>7</v>
      </c>
      <c r="I120" s="33" t="s">
        <v>8</v>
      </c>
      <c r="J120" s="33" t="s">
        <v>9</v>
      </c>
      <c r="K120" s="33" t="s">
        <v>10</v>
      </c>
      <c r="L120" s="33" t="s">
        <v>11</v>
      </c>
      <c r="M120" s="33" t="s">
        <v>12</v>
      </c>
      <c r="N120" s="3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36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16</v>
      </c>
      <c r="C122" s="37">
        <f t="shared" ref="C122:O126" si="55">+C62/C21*100</f>
        <v>12.699570257843728</v>
      </c>
      <c r="D122" s="37">
        <f t="shared" si="55"/>
        <v>12.842161864545574</v>
      </c>
      <c r="E122" s="37">
        <f t="shared" si="55"/>
        <v>12.945694468068211</v>
      </c>
      <c r="F122" s="37">
        <f t="shared" si="55"/>
        <v>12.789266676525049</v>
      </c>
      <c r="G122" s="37">
        <f t="shared" si="55"/>
        <v>13.056936199209535</v>
      </c>
      <c r="H122" s="37">
        <f t="shared" si="55"/>
        <v>13.06236486925998</v>
      </c>
      <c r="I122" s="37">
        <f t="shared" si="55"/>
        <v>13.301172766077313</v>
      </c>
      <c r="J122" s="37" t="e">
        <f t="shared" si="55"/>
        <v>#DIV/0!</v>
      </c>
      <c r="K122" s="37" t="e">
        <f t="shared" si="55"/>
        <v>#DIV/0!</v>
      </c>
      <c r="L122" s="37" t="e">
        <f t="shared" si="55"/>
        <v>#DIV/0!</v>
      </c>
      <c r="M122" s="37" t="e">
        <f t="shared" si="55"/>
        <v>#DIV/0!</v>
      </c>
      <c r="N122" s="37" t="e">
        <f t="shared" si="55"/>
        <v>#DIV/0!</v>
      </c>
      <c r="O122" s="42">
        <f t="shared" si="55"/>
        <v>12.937847808956061</v>
      </c>
      <c r="R122" s="20" t="s">
        <v>16</v>
      </c>
      <c r="S122" s="37">
        <f t="shared" ref="S122:AE127" si="56">+S62/S21*100</f>
        <v>11.048626124324043</v>
      </c>
      <c r="T122" s="37">
        <f t="shared" si="56"/>
        <v>11.17268082215465</v>
      </c>
      <c r="U122" s="37">
        <f t="shared" si="56"/>
        <v>11.262754187219343</v>
      </c>
      <c r="V122" s="37">
        <f t="shared" si="56"/>
        <v>11.126662008576792</v>
      </c>
      <c r="W122" s="37">
        <f t="shared" si="56"/>
        <v>11.359534493312294</v>
      </c>
      <c r="X122" s="37">
        <f t="shared" si="56"/>
        <v>11.364257436256182</v>
      </c>
      <c r="Y122" s="37">
        <f t="shared" si="56"/>
        <v>11.572020306487261</v>
      </c>
      <c r="Z122" s="37" t="e">
        <f t="shared" si="56"/>
        <v>#DIV/0!</v>
      </c>
      <c r="AA122" s="37" t="e">
        <f t="shared" si="56"/>
        <v>#DIV/0!</v>
      </c>
      <c r="AB122" s="37" t="e">
        <f t="shared" si="56"/>
        <v>#DIV/0!</v>
      </c>
      <c r="AC122" s="37" t="e">
        <f t="shared" si="56"/>
        <v>#DIV/0!</v>
      </c>
      <c r="AD122" s="37" t="e">
        <f t="shared" si="56"/>
        <v>#DIV/0!</v>
      </c>
      <c r="AE122" s="42">
        <f t="shared" si="56"/>
        <v>11.255927593791771</v>
      </c>
    </row>
    <row r="123" spans="2:31">
      <c r="B123" s="20" t="s">
        <v>17</v>
      </c>
      <c r="C123" s="37">
        <f t="shared" si="55"/>
        <v>21.376426298654145</v>
      </c>
      <c r="D123" s="37">
        <f t="shared" si="55"/>
        <v>20.285389829179842</v>
      </c>
      <c r="E123" s="37">
        <f t="shared" si="55"/>
        <v>20.577188413768823</v>
      </c>
      <c r="F123" s="37">
        <f t="shared" si="55"/>
        <v>22.518004132836882</v>
      </c>
      <c r="G123" s="37">
        <f t="shared" si="55"/>
        <v>22.043124867299252</v>
      </c>
      <c r="H123" s="37">
        <f t="shared" si="55"/>
        <v>21.776321560836028</v>
      </c>
      <c r="I123" s="37">
        <f t="shared" si="55"/>
        <v>22.162129842023532</v>
      </c>
      <c r="J123" s="37" t="e">
        <f t="shared" si="55"/>
        <v>#DIV/0!</v>
      </c>
      <c r="K123" s="37" t="e">
        <f t="shared" si="55"/>
        <v>#DIV/0!</v>
      </c>
      <c r="L123" s="37" t="e">
        <f t="shared" si="55"/>
        <v>#DIV/0!</v>
      </c>
      <c r="M123" s="37" t="e">
        <f t="shared" si="55"/>
        <v>#DIV/0!</v>
      </c>
      <c r="N123" s="37" t="e">
        <f t="shared" si="55"/>
        <v>#DIV/0!</v>
      </c>
      <c r="O123" s="42">
        <f t="shared" si="55"/>
        <v>21.450676041101772</v>
      </c>
      <c r="R123" s="20" t="s">
        <v>17</v>
      </c>
      <c r="S123" s="37">
        <f t="shared" si="56"/>
        <v>18.59749087982911</v>
      </c>
      <c r="T123" s="37">
        <f t="shared" si="56"/>
        <v>17.648289151386461</v>
      </c>
      <c r="U123" s="37">
        <f t="shared" si="56"/>
        <v>17.902153919978879</v>
      </c>
      <c r="V123" s="37">
        <f t="shared" si="56"/>
        <v>19.590663595568088</v>
      </c>
      <c r="W123" s="37">
        <f t="shared" si="56"/>
        <v>19.177518634550346</v>
      </c>
      <c r="X123" s="37">
        <f t="shared" si="56"/>
        <v>18.945399757927344</v>
      </c>
      <c r="Y123" s="37">
        <f t="shared" si="56"/>
        <v>19.281052962560473</v>
      </c>
      <c r="Z123" s="37" t="e">
        <f t="shared" si="56"/>
        <v>#DIV/0!</v>
      </c>
      <c r="AA123" s="37" t="e">
        <f t="shared" si="56"/>
        <v>#DIV/0!</v>
      </c>
      <c r="AB123" s="37" t="e">
        <f t="shared" si="56"/>
        <v>#DIV/0!</v>
      </c>
      <c r="AC123" s="37" t="e">
        <f t="shared" si="56"/>
        <v>#DIV/0!</v>
      </c>
      <c r="AD123" s="37" t="e">
        <f t="shared" si="56"/>
        <v>#DIV/0!</v>
      </c>
      <c r="AE123" s="42">
        <f t="shared" si="56"/>
        <v>18.662088155758543</v>
      </c>
    </row>
    <row r="124" spans="2:31">
      <c r="B124" s="20" t="s">
        <v>18</v>
      </c>
      <c r="C124" s="37">
        <f>+C64/C23*100</f>
        <v>11.468666148859491</v>
      </c>
      <c r="D124" s="37">
        <f t="shared" si="55"/>
        <v>11.470292631949757</v>
      </c>
      <c r="E124" s="37">
        <f t="shared" si="55"/>
        <v>11.490232141763979</v>
      </c>
      <c r="F124" s="37">
        <f t="shared" si="55"/>
        <v>11.725932310991032</v>
      </c>
      <c r="G124" s="37">
        <f t="shared" si="55"/>
        <v>11.623102576164912</v>
      </c>
      <c r="H124" s="37">
        <f t="shared" si="55"/>
        <v>11.661657428551791</v>
      </c>
      <c r="I124" s="37">
        <f t="shared" si="55"/>
        <v>12.017739881280692</v>
      </c>
      <c r="J124" s="37" t="e">
        <f t="shared" si="55"/>
        <v>#DIV/0!</v>
      </c>
      <c r="K124" s="37" t="e">
        <f t="shared" si="55"/>
        <v>#DIV/0!</v>
      </c>
      <c r="L124" s="37" t="e">
        <f t="shared" si="55"/>
        <v>#DIV/0!</v>
      </c>
      <c r="M124" s="37" t="e">
        <f t="shared" si="55"/>
        <v>#DIV/0!</v>
      </c>
      <c r="N124" s="37" t="e">
        <f t="shared" si="55"/>
        <v>#DIV/0!</v>
      </c>
      <c r="O124" s="42">
        <f>+O64/O23*100</f>
        <v>11.637364321860808</v>
      </c>
      <c r="R124" s="20" t="s">
        <v>18</v>
      </c>
      <c r="S124" s="37">
        <f t="shared" si="56"/>
        <v>9.9777395495077563</v>
      </c>
      <c r="T124" s="37">
        <f t="shared" si="56"/>
        <v>9.9791545897962894</v>
      </c>
      <c r="U124" s="37">
        <f t="shared" si="56"/>
        <v>9.9965019633346621</v>
      </c>
      <c r="V124" s="37">
        <f t="shared" si="56"/>
        <v>10.201561110562197</v>
      </c>
      <c r="W124" s="37">
        <f t="shared" si="56"/>
        <v>10.112099241263472</v>
      </c>
      <c r="X124" s="37">
        <f t="shared" si="56"/>
        <v>10.14564196284006</v>
      </c>
      <c r="Y124" s="37">
        <f t="shared" si="56"/>
        <v>10.455433696714202</v>
      </c>
      <c r="Z124" s="37" t="e">
        <f t="shared" si="56"/>
        <v>#DIV/0!</v>
      </c>
      <c r="AA124" s="37" t="e">
        <f t="shared" si="56"/>
        <v>#DIV/0!</v>
      </c>
      <c r="AB124" s="37" t="e">
        <f t="shared" si="56"/>
        <v>#DIV/0!</v>
      </c>
      <c r="AC124" s="37" t="e">
        <f t="shared" si="56"/>
        <v>#DIV/0!</v>
      </c>
      <c r="AD124" s="37" t="e">
        <f t="shared" si="56"/>
        <v>#DIV/0!</v>
      </c>
      <c r="AE124" s="42">
        <f t="shared" si="56"/>
        <v>10.124506960018902</v>
      </c>
    </row>
    <row r="125" spans="2:31">
      <c r="B125" s="20" t="s">
        <v>19</v>
      </c>
      <c r="C125" s="37">
        <f>+C65/C24*100</f>
        <v>17.054592210368522</v>
      </c>
      <c r="D125" s="37">
        <f t="shared" si="55"/>
        <v>17.140807593830626</v>
      </c>
      <c r="E125" s="37">
        <f t="shared" si="55"/>
        <v>17.298818596089223</v>
      </c>
      <c r="F125" s="37">
        <f t="shared" si="55"/>
        <v>17.413788967507219</v>
      </c>
      <c r="G125" s="37">
        <f t="shared" si="55"/>
        <v>17.758634529971847</v>
      </c>
      <c r="H125" s="37">
        <f t="shared" si="55"/>
        <v>17.830439187186606</v>
      </c>
      <c r="I125" s="37">
        <f t="shared" si="55"/>
        <v>18.132194929038882</v>
      </c>
      <c r="J125" s="37" t="e">
        <f t="shared" si="55"/>
        <v>#DIV/0!</v>
      </c>
      <c r="K125" s="37" t="e">
        <f t="shared" si="55"/>
        <v>#DIV/0!</v>
      </c>
      <c r="L125" s="37" t="e">
        <f t="shared" si="55"/>
        <v>#DIV/0!</v>
      </c>
      <c r="M125" s="37" t="e">
        <f t="shared" si="55"/>
        <v>#DIV/0!</v>
      </c>
      <c r="N125" s="37" t="e">
        <f t="shared" si="55"/>
        <v>#DIV/0!</v>
      </c>
      <c r="O125" s="42">
        <f>+O65/O24*100</f>
        <v>17.522836728296621</v>
      </c>
      <c r="R125" s="20" t="s">
        <v>19</v>
      </c>
      <c r="S125" s="37">
        <f t="shared" si="56"/>
        <v>14.837495223020616</v>
      </c>
      <c r="T125" s="37">
        <f t="shared" si="56"/>
        <v>14.912502606632644</v>
      </c>
      <c r="U125" s="37">
        <f t="shared" si="56"/>
        <v>15.049972178597622</v>
      </c>
      <c r="V125" s="37">
        <f t="shared" si="56"/>
        <v>15.149996401731281</v>
      </c>
      <c r="W125" s="37">
        <f t="shared" si="56"/>
        <v>15.450012041075503</v>
      </c>
      <c r="X125" s="37">
        <f t="shared" si="56"/>
        <v>15.512482092852348</v>
      </c>
      <c r="Y125" s="37">
        <f t="shared" si="56"/>
        <v>15.775009588263828</v>
      </c>
      <c r="Z125" s="37" t="e">
        <f t="shared" si="56"/>
        <v>#DIV/0!</v>
      </c>
      <c r="AA125" s="37" t="e">
        <f t="shared" si="56"/>
        <v>#DIV/0!</v>
      </c>
      <c r="AB125" s="37" t="e">
        <f t="shared" si="56"/>
        <v>#DIV/0!</v>
      </c>
      <c r="AC125" s="37" t="e">
        <f t="shared" si="56"/>
        <v>#DIV/0!</v>
      </c>
      <c r="AD125" s="37" t="e">
        <f t="shared" si="56"/>
        <v>#DIV/0!</v>
      </c>
      <c r="AE125" s="42">
        <f t="shared" si="56"/>
        <v>15.24486795361806</v>
      </c>
    </row>
    <row r="126" spans="2:31">
      <c r="B126" s="25" t="s">
        <v>20</v>
      </c>
      <c r="C126" s="37">
        <f>+C66/C25*100</f>
        <v>11.890876965320141</v>
      </c>
      <c r="D126" s="37">
        <f t="shared" si="55"/>
        <v>12.155821596663429</v>
      </c>
      <c r="E126" s="37">
        <f t="shared" si="55"/>
        <v>12.868271799394817</v>
      </c>
      <c r="F126" s="37">
        <f t="shared" si="55"/>
        <v>12.83100423558686</v>
      </c>
      <c r="G126" s="37">
        <f t="shared" si="55"/>
        <v>12.765733431321364</v>
      </c>
      <c r="H126" s="37">
        <f t="shared" si="55"/>
        <v>13.901170310075727</v>
      </c>
      <c r="I126" s="37">
        <f t="shared" si="55"/>
        <v>13.86419675396138</v>
      </c>
      <c r="J126" s="37" t="e">
        <f t="shared" si="55"/>
        <v>#DIV/0!</v>
      </c>
      <c r="K126" s="37" t="e">
        <f t="shared" si="55"/>
        <v>#DIV/0!</v>
      </c>
      <c r="L126" s="37" t="e">
        <f t="shared" si="55"/>
        <v>#DIV/0!</v>
      </c>
      <c r="M126" s="37" t="e">
        <f t="shared" si="55"/>
        <v>#DIV/0!</v>
      </c>
      <c r="N126" s="37" t="e">
        <f t="shared" si="55"/>
        <v>#DIV/0!</v>
      </c>
      <c r="O126" s="42">
        <f>+O66/O25*100</f>
        <v>12.827531040308598</v>
      </c>
      <c r="R126" s="25" t="s">
        <v>20</v>
      </c>
      <c r="S126" s="37">
        <f t="shared" si="56"/>
        <v>10.345062959828521</v>
      </c>
      <c r="T126" s="37">
        <f t="shared" si="56"/>
        <v>10.575564789097184</v>
      </c>
      <c r="U126" s="37">
        <f t="shared" si="56"/>
        <v>11.195396465473491</v>
      </c>
      <c r="V126" s="37">
        <f t="shared" si="56"/>
        <v>11.162973684960569</v>
      </c>
      <c r="W126" s="37">
        <f t="shared" si="56"/>
        <v>11.106188085249588</v>
      </c>
      <c r="X126" s="37">
        <f t="shared" si="56"/>
        <v>12.094018169765883</v>
      </c>
      <c r="Y126" s="37">
        <f t="shared" si="56"/>
        <v>12.061851175946401</v>
      </c>
      <c r="Z126" s="37" t="e">
        <f t="shared" si="56"/>
        <v>#DIV/0!</v>
      </c>
      <c r="AA126" s="37" t="e">
        <f t="shared" si="56"/>
        <v>#DIV/0!</v>
      </c>
      <c r="AB126" s="37" t="e">
        <f t="shared" si="56"/>
        <v>#DIV/0!</v>
      </c>
      <c r="AC126" s="37" t="e">
        <f t="shared" si="56"/>
        <v>#DIV/0!</v>
      </c>
      <c r="AD126" s="37" t="e">
        <f t="shared" si="56"/>
        <v>#DIV/0!</v>
      </c>
      <c r="AE126" s="42">
        <f t="shared" si="56"/>
        <v>11.159952005068481</v>
      </c>
    </row>
    <row r="127" spans="2:31">
      <c r="B127" s="45" t="s">
        <v>14</v>
      </c>
      <c r="C127" s="46">
        <f t="shared" ref="C127:O127" si="57">+C67/C26*100</f>
        <v>15.113287878155418</v>
      </c>
      <c r="D127" s="62">
        <f t="shared" si="57"/>
        <v>14.776812222601665</v>
      </c>
      <c r="E127" s="62">
        <f t="shared" si="57"/>
        <v>15.038846147351126</v>
      </c>
      <c r="F127" s="62">
        <f t="shared" si="57"/>
        <v>15.706503413527706</v>
      </c>
      <c r="G127" s="62">
        <f t="shared" si="57"/>
        <v>15.326348070570409</v>
      </c>
      <c r="H127" s="62">
        <f t="shared" si="57"/>
        <v>15.564898365870745</v>
      </c>
      <c r="I127" s="62">
        <f t="shared" si="57"/>
        <v>15.717651502849106</v>
      </c>
      <c r="J127" s="62" t="e">
        <f t="shared" si="57"/>
        <v>#DIV/0!</v>
      </c>
      <c r="K127" s="62" t="e">
        <f t="shared" si="57"/>
        <v>#DIV/0!</v>
      </c>
      <c r="L127" s="62" t="e">
        <f t="shared" si="57"/>
        <v>#DIV/0!</v>
      </c>
      <c r="M127" s="62" t="e">
        <f t="shared" si="57"/>
        <v>#DIV/0!</v>
      </c>
      <c r="N127" s="62" t="e">
        <f t="shared" si="57"/>
        <v>#DIV/0!</v>
      </c>
      <c r="O127" s="47">
        <f t="shared" si="57"/>
        <v>15.281689504257617</v>
      </c>
      <c r="R127" s="45" t="s">
        <v>14</v>
      </c>
      <c r="S127" s="46">
        <f t="shared" si="56"/>
        <v>13.148560453995209</v>
      </c>
      <c r="T127" s="62">
        <f t="shared" si="56"/>
        <v>12.855826633663447</v>
      </c>
      <c r="U127" s="62">
        <f t="shared" si="56"/>
        <v>13.083796148195479</v>
      </c>
      <c r="V127" s="62">
        <f t="shared" si="56"/>
        <v>13.664657969769104</v>
      </c>
      <c r="W127" s="62">
        <f t="shared" si="56"/>
        <v>13.333922821396257</v>
      </c>
      <c r="X127" s="62">
        <f t="shared" si="56"/>
        <v>13.541461578307548</v>
      </c>
      <c r="Y127" s="62">
        <f t="shared" si="56"/>
        <v>13.674356807478723</v>
      </c>
      <c r="Z127" s="62" t="e">
        <f t="shared" si="56"/>
        <v>#DIV/0!</v>
      </c>
      <c r="AA127" s="62" t="e">
        <f t="shared" si="56"/>
        <v>#DIV/0!</v>
      </c>
      <c r="AB127" s="62" t="e">
        <f t="shared" si="56"/>
        <v>#DIV/0!</v>
      </c>
      <c r="AC127" s="62" t="e">
        <f t="shared" si="56"/>
        <v>#DIV/0!</v>
      </c>
      <c r="AD127" s="62" t="e">
        <f t="shared" si="56"/>
        <v>#DIV/0!</v>
      </c>
      <c r="AE127" s="47">
        <f t="shared" si="56"/>
        <v>13.295069868704127</v>
      </c>
    </row>
    <row r="128" spans="2:31" hidden="1"/>
    <row r="129" spans="2:31" hidden="1"/>
    <row r="130" spans="2:31" hidden="1">
      <c r="B130" s="244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44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5" si="58">+C74/C21*100</f>
        <v>#DIV/0!</v>
      </c>
      <c r="D134" s="68" t="e">
        <f t="shared" si="58"/>
        <v>#DIV/0!</v>
      </c>
      <c r="E134" s="68" t="e">
        <f t="shared" si="58"/>
        <v>#DIV/0!</v>
      </c>
      <c r="F134" s="68" t="e">
        <f t="shared" si="58"/>
        <v>#DIV/0!</v>
      </c>
      <c r="G134" s="68" t="e">
        <f t="shared" si="58"/>
        <v>#DIV/0!</v>
      </c>
      <c r="H134" s="68" t="e">
        <f t="shared" si="58"/>
        <v>#DIV/0!</v>
      </c>
      <c r="I134" s="68" t="e">
        <f t="shared" si="58"/>
        <v>#DIV/0!</v>
      </c>
      <c r="J134" s="68" t="e">
        <f t="shared" si="58"/>
        <v>#DIV/0!</v>
      </c>
      <c r="K134" s="68" t="e">
        <f t="shared" si="58"/>
        <v>#DIV/0!</v>
      </c>
      <c r="L134" s="68" t="e">
        <f t="shared" si="58"/>
        <v>#DIV/0!</v>
      </c>
      <c r="M134" s="68"/>
      <c r="N134" s="68"/>
      <c r="O134" s="68" t="e">
        <f>+O74/O21*100</f>
        <v>#DIV/0!</v>
      </c>
      <c r="R134" s="64" t="s">
        <v>39</v>
      </c>
      <c r="S134" s="68" t="e">
        <f t="shared" ref="S134:AE135" si="59">+S74/S21*100</f>
        <v>#DIV/0!</v>
      </c>
      <c r="T134" s="68" t="e">
        <f t="shared" si="59"/>
        <v>#DIV/0!</v>
      </c>
      <c r="U134" s="68" t="e">
        <f t="shared" si="59"/>
        <v>#DIV/0!</v>
      </c>
      <c r="V134" s="68" t="e">
        <f t="shared" si="59"/>
        <v>#DIV/0!</v>
      </c>
      <c r="W134" s="68" t="e">
        <f t="shared" si="59"/>
        <v>#DIV/0!</v>
      </c>
      <c r="X134" s="68" t="e">
        <f t="shared" si="59"/>
        <v>#DIV/0!</v>
      </c>
      <c r="Y134" s="68" t="e">
        <f t="shared" si="59"/>
        <v>#DIV/0!</v>
      </c>
      <c r="Z134" s="68" t="e">
        <f t="shared" si="59"/>
        <v>#DIV/0!</v>
      </c>
      <c r="AA134" s="68" t="e">
        <f t="shared" si="59"/>
        <v>#DIV/0!</v>
      </c>
      <c r="AB134" s="68" t="e">
        <f t="shared" si="59"/>
        <v>#DIV/0!</v>
      </c>
      <c r="AC134" s="68" t="e">
        <f t="shared" si="59"/>
        <v>#DIV/0!</v>
      </c>
      <c r="AD134" s="68" t="e">
        <f t="shared" si="59"/>
        <v>#DIV/0!</v>
      </c>
      <c r="AE134" s="68" t="e">
        <f t="shared" si="59"/>
        <v>#DIV/0!</v>
      </c>
    </row>
    <row r="135" spans="2:31" hidden="1">
      <c r="B135" s="64" t="s">
        <v>40</v>
      </c>
      <c r="C135" s="68" t="e">
        <f t="shared" si="58"/>
        <v>#DIV/0!</v>
      </c>
      <c r="D135" s="68" t="e">
        <f t="shared" si="58"/>
        <v>#DIV/0!</v>
      </c>
      <c r="E135" s="68" t="e">
        <f t="shared" si="58"/>
        <v>#DIV/0!</v>
      </c>
      <c r="F135" s="68" t="e">
        <f t="shared" si="58"/>
        <v>#DIV/0!</v>
      </c>
      <c r="G135" s="68" t="e">
        <f t="shared" si="58"/>
        <v>#DIV/0!</v>
      </c>
      <c r="H135" s="68" t="e">
        <f t="shared" si="58"/>
        <v>#DIV/0!</v>
      </c>
      <c r="I135" s="68" t="e">
        <f t="shared" si="58"/>
        <v>#DIV/0!</v>
      </c>
      <c r="J135" s="68" t="e">
        <f t="shared" si="58"/>
        <v>#DIV/0!</v>
      </c>
      <c r="K135" s="68" t="e">
        <f t="shared" si="58"/>
        <v>#DIV/0!</v>
      </c>
      <c r="L135" s="68" t="e">
        <f t="shared" si="58"/>
        <v>#DIV/0!</v>
      </c>
      <c r="M135" s="68"/>
      <c r="N135" s="68"/>
      <c r="O135" s="68" t="e">
        <f>+O75/O22*100</f>
        <v>#DIV/0!</v>
      </c>
      <c r="R135" s="64" t="s">
        <v>40</v>
      </c>
      <c r="S135" s="68" t="e">
        <f t="shared" si="59"/>
        <v>#DIV/0!</v>
      </c>
      <c r="T135" s="68" t="e">
        <f t="shared" si="59"/>
        <v>#DIV/0!</v>
      </c>
      <c r="U135" s="68" t="e">
        <f t="shared" si="59"/>
        <v>#DIV/0!</v>
      </c>
      <c r="V135" s="68" t="e">
        <f t="shared" si="59"/>
        <v>#DIV/0!</v>
      </c>
      <c r="W135" s="68" t="e">
        <f t="shared" si="59"/>
        <v>#DIV/0!</v>
      </c>
      <c r="X135" s="68" t="e">
        <f t="shared" si="59"/>
        <v>#DIV/0!</v>
      </c>
      <c r="Y135" s="68" t="e">
        <f t="shared" si="59"/>
        <v>#DIV/0!</v>
      </c>
      <c r="Z135" s="68" t="e">
        <f t="shared" si="59"/>
        <v>#DIV/0!</v>
      </c>
      <c r="AA135" s="68" t="e">
        <f t="shared" si="59"/>
        <v>#DIV/0!</v>
      </c>
      <c r="AB135" s="68" t="e">
        <f t="shared" si="59"/>
        <v>#DIV/0!</v>
      </c>
      <c r="AC135" s="68" t="e">
        <f t="shared" si="59"/>
        <v>#DIV/0!</v>
      </c>
      <c r="AD135" s="68" t="e">
        <f t="shared" si="59"/>
        <v>#DIV/0!</v>
      </c>
      <c r="AE135" s="68" t="e">
        <f t="shared" si="59"/>
        <v>#DIV/0!</v>
      </c>
    </row>
    <row r="136" spans="2:31" hidden="1">
      <c r="B136" s="64" t="s">
        <v>41</v>
      </c>
      <c r="C136" s="68" t="e">
        <f>+C76/#REF!*100</f>
        <v>#DIV/0!</v>
      </c>
      <c r="D136" s="68" t="e">
        <f>+D76/#REF!*100</f>
        <v>#DIV/0!</v>
      </c>
      <c r="E136" s="68" t="e">
        <f>+E76/#REF!*100</f>
        <v>#DIV/0!</v>
      </c>
      <c r="F136" s="68" t="e">
        <f>+F76/#REF!*100</f>
        <v>#DIV/0!</v>
      </c>
      <c r="G136" s="68" t="e">
        <f>+G76/#REF!*100</f>
        <v>#DIV/0!</v>
      </c>
      <c r="H136" s="68" t="e">
        <f>+H76/#REF!*100</f>
        <v>#DIV/0!</v>
      </c>
      <c r="I136" s="68" t="e">
        <f>+I76/#REF!*100</f>
        <v>#DIV/0!</v>
      </c>
      <c r="J136" s="68" t="e">
        <f>+J76/#REF!*100</f>
        <v>#DIV/0!</v>
      </c>
      <c r="K136" s="68" t="e">
        <f>+K76/#REF!*100</f>
        <v>#DIV/0!</v>
      </c>
      <c r="L136" s="68" t="e">
        <f>+L76/#REF!*100</f>
        <v>#DIV/0!</v>
      </c>
      <c r="M136" s="68"/>
      <c r="N136" s="68"/>
      <c r="O136" s="68" t="e">
        <f>+O76/#REF!*100</f>
        <v>#DIV/0!</v>
      </c>
      <c r="R136" s="64" t="s">
        <v>41</v>
      </c>
      <c r="S136" s="68" t="e">
        <f>+S76/#REF!*100</f>
        <v>#DIV/0!</v>
      </c>
      <c r="T136" s="68" t="e">
        <f>+T76/#REF!*100</f>
        <v>#DIV/0!</v>
      </c>
      <c r="U136" s="68" t="e">
        <f>+U76/#REF!*100</f>
        <v>#DIV/0!</v>
      </c>
      <c r="V136" s="68" t="e">
        <f>+V76/#REF!*100</f>
        <v>#DIV/0!</v>
      </c>
      <c r="W136" s="68" t="e">
        <f>+W76/#REF!*100</f>
        <v>#DIV/0!</v>
      </c>
      <c r="X136" s="68" t="e">
        <f>+X76/#REF!*100</f>
        <v>#DIV/0!</v>
      </c>
      <c r="Y136" s="68" t="e">
        <f>+Y76/#REF!*100</f>
        <v>#DIV/0!</v>
      </c>
      <c r="Z136" s="68" t="e">
        <f>+Z76/#REF!*100</f>
        <v>#DIV/0!</v>
      </c>
      <c r="AA136" s="68" t="e">
        <f>+AA76/#REF!*100</f>
        <v>#DIV/0!</v>
      </c>
      <c r="AB136" s="68" t="e">
        <f>+AB76/#REF!*100</f>
        <v>#DIV/0!</v>
      </c>
      <c r="AC136" s="68" t="e">
        <f>+AC76/#REF!*100</f>
        <v>#DIV/0!</v>
      </c>
      <c r="AD136" s="68" t="e">
        <f>+AD76/#REF!*100</f>
        <v>#DIV/0!</v>
      </c>
      <c r="AE136" s="68" t="e">
        <f>+AE76/#REF!*100</f>
        <v>#DIV/0!</v>
      </c>
    </row>
    <row r="137" spans="2:31" hidden="1">
      <c r="B137" s="64" t="s">
        <v>42</v>
      </c>
      <c r="C137" s="68" t="e">
        <f t="shared" ref="C137:L139" si="60">+C77/C23*100</f>
        <v>#DIV/0!</v>
      </c>
      <c r="D137" s="68" t="e">
        <f t="shared" si="60"/>
        <v>#DIV/0!</v>
      </c>
      <c r="E137" s="68" t="e">
        <f t="shared" si="60"/>
        <v>#DIV/0!</v>
      </c>
      <c r="F137" s="68" t="e">
        <f t="shared" si="60"/>
        <v>#DIV/0!</v>
      </c>
      <c r="G137" s="68" t="e">
        <f t="shared" si="60"/>
        <v>#DIV/0!</v>
      </c>
      <c r="H137" s="68" t="e">
        <f t="shared" si="60"/>
        <v>#DIV/0!</v>
      </c>
      <c r="I137" s="68" t="e">
        <f t="shared" si="60"/>
        <v>#DIV/0!</v>
      </c>
      <c r="J137" s="68" t="e">
        <f t="shared" si="60"/>
        <v>#DIV/0!</v>
      </c>
      <c r="K137" s="68" t="e">
        <f t="shared" si="60"/>
        <v>#DIV/0!</v>
      </c>
      <c r="L137" s="68" t="e">
        <f t="shared" si="60"/>
        <v>#DIV/0!</v>
      </c>
      <c r="M137" s="68"/>
      <c r="N137" s="68"/>
      <c r="O137" s="68" t="e">
        <f>+O77/O23*100</f>
        <v>#DIV/0!</v>
      </c>
      <c r="R137" s="64" t="s">
        <v>42</v>
      </c>
      <c r="S137" s="68" t="e">
        <f t="shared" ref="S137:AE139" si="61">+S77/S23*100</f>
        <v>#DIV/0!</v>
      </c>
      <c r="T137" s="68" t="e">
        <f t="shared" si="61"/>
        <v>#DIV/0!</v>
      </c>
      <c r="U137" s="68" t="e">
        <f t="shared" si="61"/>
        <v>#DIV/0!</v>
      </c>
      <c r="V137" s="68" t="e">
        <f t="shared" si="61"/>
        <v>#DIV/0!</v>
      </c>
      <c r="W137" s="68" t="e">
        <f t="shared" si="61"/>
        <v>#DIV/0!</v>
      </c>
      <c r="X137" s="68" t="e">
        <f t="shared" si="61"/>
        <v>#DIV/0!</v>
      </c>
      <c r="Y137" s="68" t="e">
        <f t="shared" si="61"/>
        <v>#DIV/0!</v>
      </c>
      <c r="Z137" s="68" t="e">
        <f t="shared" si="61"/>
        <v>#DIV/0!</v>
      </c>
      <c r="AA137" s="68" t="e">
        <f t="shared" si="61"/>
        <v>#DIV/0!</v>
      </c>
      <c r="AB137" s="68" t="e">
        <f t="shared" si="61"/>
        <v>#DIV/0!</v>
      </c>
      <c r="AC137" s="68" t="e">
        <f t="shared" si="61"/>
        <v>#DIV/0!</v>
      </c>
      <c r="AD137" s="68" t="e">
        <f t="shared" si="61"/>
        <v>#DIV/0!</v>
      </c>
      <c r="AE137" s="68" t="e">
        <f t="shared" si="61"/>
        <v>#DIV/0!</v>
      </c>
    </row>
    <row r="138" spans="2:31" hidden="1">
      <c r="B138" s="64" t="s">
        <v>43</v>
      </c>
      <c r="C138" s="68" t="e">
        <f t="shared" si="60"/>
        <v>#DIV/0!</v>
      </c>
      <c r="D138" s="68" t="e">
        <f t="shared" si="60"/>
        <v>#DIV/0!</v>
      </c>
      <c r="E138" s="68" t="e">
        <f t="shared" si="60"/>
        <v>#DIV/0!</v>
      </c>
      <c r="F138" s="68" t="e">
        <f t="shared" si="60"/>
        <v>#DIV/0!</v>
      </c>
      <c r="G138" s="68" t="e">
        <f t="shared" si="60"/>
        <v>#DIV/0!</v>
      </c>
      <c r="H138" s="68" t="e">
        <f t="shared" si="60"/>
        <v>#DIV/0!</v>
      </c>
      <c r="I138" s="68" t="e">
        <f t="shared" si="60"/>
        <v>#DIV/0!</v>
      </c>
      <c r="J138" s="68" t="e">
        <f t="shared" si="60"/>
        <v>#DIV/0!</v>
      </c>
      <c r="K138" s="68" t="e">
        <f t="shared" si="60"/>
        <v>#DIV/0!</v>
      </c>
      <c r="L138" s="68" t="e">
        <f t="shared" si="60"/>
        <v>#DIV/0!</v>
      </c>
      <c r="M138" s="68"/>
      <c r="N138" s="68"/>
      <c r="O138" s="68" t="e">
        <f>+O78/O24*100</f>
        <v>#DIV/0!</v>
      </c>
      <c r="R138" s="64" t="s">
        <v>43</v>
      </c>
      <c r="S138" s="68" t="e">
        <f t="shared" si="61"/>
        <v>#DIV/0!</v>
      </c>
      <c r="T138" s="68" t="e">
        <f t="shared" si="61"/>
        <v>#DIV/0!</v>
      </c>
      <c r="U138" s="68" t="e">
        <f t="shared" si="61"/>
        <v>#DIV/0!</v>
      </c>
      <c r="V138" s="68" t="e">
        <f t="shared" si="61"/>
        <v>#DIV/0!</v>
      </c>
      <c r="W138" s="68" t="e">
        <f t="shared" si="61"/>
        <v>#DIV/0!</v>
      </c>
      <c r="X138" s="68" t="e">
        <f t="shared" si="61"/>
        <v>#DIV/0!</v>
      </c>
      <c r="Y138" s="68" t="e">
        <f t="shared" si="61"/>
        <v>#DIV/0!</v>
      </c>
      <c r="Z138" s="68" t="e">
        <f t="shared" si="61"/>
        <v>#DIV/0!</v>
      </c>
      <c r="AA138" s="68" t="e">
        <f t="shared" si="61"/>
        <v>#DIV/0!</v>
      </c>
      <c r="AB138" s="68" t="e">
        <f t="shared" si="61"/>
        <v>#DIV/0!</v>
      </c>
      <c r="AC138" s="68" t="e">
        <f t="shared" si="61"/>
        <v>#DIV/0!</v>
      </c>
      <c r="AD138" s="68" t="e">
        <f t="shared" si="61"/>
        <v>#DIV/0!</v>
      </c>
      <c r="AE138" s="68" t="e">
        <f t="shared" si="61"/>
        <v>#DIV/0!</v>
      </c>
    </row>
    <row r="139" spans="2:31" hidden="1">
      <c r="B139" s="64" t="s">
        <v>44</v>
      </c>
      <c r="C139" s="68" t="e">
        <f t="shared" si="60"/>
        <v>#REF!</v>
      </c>
      <c r="D139" s="68" t="e">
        <f t="shared" si="60"/>
        <v>#REF!</v>
      </c>
      <c r="E139" s="68" t="e">
        <f t="shared" si="60"/>
        <v>#REF!</v>
      </c>
      <c r="F139" s="68" t="e">
        <f t="shared" si="60"/>
        <v>#REF!</v>
      </c>
      <c r="G139" s="68" t="e">
        <f t="shared" si="60"/>
        <v>#REF!</v>
      </c>
      <c r="H139" s="68" t="e">
        <f t="shared" si="60"/>
        <v>#REF!</v>
      </c>
      <c r="I139" s="68" t="e">
        <f t="shared" si="60"/>
        <v>#REF!</v>
      </c>
      <c r="J139" s="68" t="e">
        <f t="shared" si="60"/>
        <v>#REF!</v>
      </c>
      <c r="K139" s="68" t="e">
        <f t="shared" si="60"/>
        <v>#REF!</v>
      </c>
      <c r="L139" s="68" t="e">
        <f t="shared" si="60"/>
        <v>#REF!</v>
      </c>
      <c r="M139" s="68"/>
      <c r="N139" s="68"/>
      <c r="O139" s="68" t="e">
        <f>+O79/O25*100</f>
        <v>#REF!</v>
      </c>
      <c r="R139" s="64" t="s">
        <v>44</v>
      </c>
      <c r="S139" s="68" t="e">
        <f t="shared" si="61"/>
        <v>#REF!</v>
      </c>
      <c r="T139" s="68" t="e">
        <f t="shared" si="61"/>
        <v>#REF!</v>
      </c>
      <c r="U139" s="68" t="e">
        <f t="shared" si="61"/>
        <v>#REF!</v>
      </c>
      <c r="V139" s="68" t="e">
        <f t="shared" si="61"/>
        <v>#REF!</v>
      </c>
      <c r="W139" s="68" t="e">
        <f t="shared" si="61"/>
        <v>#REF!</v>
      </c>
      <c r="X139" s="68" t="e">
        <f t="shared" si="61"/>
        <v>#REF!</v>
      </c>
      <c r="Y139" s="68" t="e">
        <f t="shared" si="61"/>
        <v>#REF!</v>
      </c>
      <c r="Z139" s="68" t="e">
        <f t="shared" si="61"/>
        <v>#REF!</v>
      </c>
      <c r="AA139" s="68" t="e">
        <f t="shared" si="61"/>
        <v>#REF!</v>
      </c>
      <c r="AB139" s="68" t="e">
        <f t="shared" si="61"/>
        <v>#REF!</v>
      </c>
      <c r="AC139" s="68" t="e">
        <f t="shared" si="61"/>
        <v>#REF!</v>
      </c>
      <c r="AD139" s="68" t="e">
        <f t="shared" si="61"/>
        <v>#REF!</v>
      </c>
      <c r="AE139" s="68" t="e">
        <f t="shared" si="61"/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62">+C85/C26*100</f>
        <v>#DIV/0!</v>
      </c>
      <c r="D145" s="71" t="e">
        <f t="shared" si="62"/>
        <v>#DIV/0!</v>
      </c>
      <c r="E145" s="71" t="e">
        <f t="shared" si="62"/>
        <v>#DIV/0!</v>
      </c>
      <c r="F145" s="71" t="e">
        <f t="shared" si="62"/>
        <v>#DIV/0!</v>
      </c>
      <c r="G145" s="71" t="e">
        <f t="shared" si="62"/>
        <v>#DIV/0!</v>
      </c>
      <c r="H145" s="71" t="e">
        <f t="shared" si="62"/>
        <v>#DIV/0!</v>
      </c>
      <c r="I145" s="71" t="e">
        <f t="shared" si="62"/>
        <v>#DIV/0!</v>
      </c>
      <c r="J145" s="71" t="e">
        <f t="shared" si="62"/>
        <v>#DIV/0!</v>
      </c>
      <c r="K145" s="71" t="e">
        <f t="shared" si="62"/>
        <v>#DIV/0!</v>
      </c>
      <c r="L145" s="71" t="e">
        <f t="shared" si="62"/>
        <v>#DIV/0!</v>
      </c>
      <c r="M145" s="71"/>
      <c r="N145" s="71"/>
      <c r="O145" s="71" t="e">
        <f>+O85/O26*100</f>
        <v>#DIV/0!</v>
      </c>
      <c r="R145" s="26" t="s">
        <v>14</v>
      </c>
      <c r="S145" s="70" t="e">
        <f t="shared" ref="S145:AE145" si="63">+S85/S26*100</f>
        <v>#DIV/0!</v>
      </c>
      <c r="T145" s="71" t="e">
        <f t="shared" si="63"/>
        <v>#DIV/0!</v>
      </c>
      <c r="U145" s="71" t="e">
        <f t="shared" si="63"/>
        <v>#DIV/0!</v>
      </c>
      <c r="V145" s="71" t="e">
        <f t="shared" si="63"/>
        <v>#DIV/0!</v>
      </c>
      <c r="W145" s="71" t="e">
        <f t="shared" si="63"/>
        <v>#DIV/0!</v>
      </c>
      <c r="X145" s="71" t="e">
        <f t="shared" si="63"/>
        <v>#DIV/0!</v>
      </c>
      <c r="Y145" s="71" t="e">
        <f t="shared" si="63"/>
        <v>#DIV/0!</v>
      </c>
      <c r="Z145" s="71" t="e">
        <f t="shared" si="63"/>
        <v>#DIV/0!</v>
      </c>
      <c r="AA145" s="71" t="e">
        <f t="shared" si="63"/>
        <v>#DIV/0!</v>
      </c>
      <c r="AB145" s="71" t="e">
        <f t="shared" si="63"/>
        <v>#DIV/0!</v>
      </c>
      <c r="AC145" s="71" t="e">
        <f t="shared" si="63"/>
        <v>#DIV/0!</v>
      </c>
      <c r="AD145" s="71" t="e">
        <f t="shared" si="63"/>
        <v>#DIV/0!</v>
      </c>
      <c r="AE145" s="71" t="e">
        <f t="shared" si="63"/>
        <v>#DIV/0!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64">+C149</f>
        <v>0</v>
      </c>
      <c r="T149" s="75">
        <f t="shared" si="64"/>
        <v>0</v>
      </c>
      <c r="U149" s="75">
        <f t="shared" si="64"/>
        <v>0</v>
      </c>
      <c r="V149" s="75">
        <f t="shared" si="64"/>
        <v>0</v>
      </c>
      <c r="W149" s="75">
        <f t="shared" si="64"/>
        <v>0</v>
      </c>
      <c r="X149" s="75">
        <f t="shared" si="64"/>
        <v>0</v>
      </c>
      <c r="Y149" s="75">
        <f t="shared" si="64"/>
        <v>0</v>
      </c>
      <c r="Z149" s="75">
        <f t="shared" si="64"/>
        <v>0</v>
      </c>
      <c r="AA149" s="75">
        <f t="shared" si="64"/>
        <v>0</v>
      </c>
      <c r="AB149" s="75">
        <f t="shared" si="64"/>
        <v>0</v>
      </c>
      <c r="AC149" s="75">
        <f t="shared" si="64"/>
        <v>0</v>
      </c>
      <c r="AD149" s="75">
        <f t="shared" si="64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64"/>
        <v>6.96</v>
      </c>
      <c r="T150" s="75">
        <f t="shared" si="64"/>
        <v>6.96</v>
      </c>
      <c r="U150" s="75">
        <f t="shared" si="64"/>
        <v>6.96</v>
      </c>
      <c r="V150" s="75">
        <f t="shared" si="64"/>
        <v>6.96</v>
      </c>
      <c r="W150" s="75">
        <f t="shared" si="64"/>
        <v>6.96</v>
      </c>
      <c r="X150" s="75">
        <f t="shared" si="64"/>
        <v>6.96</v>
      </c>
      <c r="Y150" s="75">
        <f t="shared" si="64"/>
        <v>6.96</v>
      </c>
      <c r="Z150" s="75">
        <f t="shared" si="64"/>
        <v>6.96</v>
      </c>
      <c r="AA150" s="75">
        <f t="shared" si="64"/>
        <v>6.96</v>
      </c>
      <c r="AB150" s="75">
        <f t="shared" si="64"/>
        <v>6.96</v>
      </c>
      <c r="AC150" s="75">
        <f t="shared" si="64"/>
        <v>6.96</v>
      </c>
      <c r="AD150" s="75">
        <f t="shared" si="64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>
        <f t="shared" ref="C153:L153" si="65">+C24</f>
        <v>33.506</v>
      </c>
      <c r="D153" s="31">
        <f t="shared" si="65"/>
        <v>30.260999999999999</v>
      </c>
      <c r="E153" s="31">
        <f t="shared" si="65"/>
        <v>33.506</v>
      </c>
      <c r="F153" s="31">
        <f t="shared" si="65"/>
        <v>32.423000000000002</v>
      </c>
      <c r="G153" s="31">
        <f t="shared" si="65"/>
        <v>33.506</v>
      </c>
      <c r="H153" s="31">
        <f t="shared" si="65"/>
        <v>32.423000000000002</v>
      </c>
      <c r="I153" s="31">
        <f t="shared" si="65"/>
        <v>33.506</v>
      </c>
      <c r="J153" s="31">
        <f t="shared" si="65"/>
        <v>0</v>
      </c>
      <c r="K153" s="31">
        <f t="shared" si="65"/>
        <v>0</v>
      </c>
      <c r="L153" s="31">
        <f t="shared" si="65"/>
        <v>0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>
        <f t="shared" ref="C157:L161" si="66">+C32*0.87</f>
        <v>203.15259999999998</v>
      </c>
      <c r="D157" s="31">
        <f t="shared" si="66"/>
        <v>212.21600000000001</v>
      </c>
      <c r="E157" s="31">
        <f t="shared" si="66"/>
        <v>193.84210000000002</v>
      </c>
      <c r="F157" s="31">
        <f t="shared" si="66"/>
        <v>151.88149999999999</v>
      </c>
      <c r="G157" s="31">
        <f t="shared" si="66"/>
        <v>157.14830000000001</v>
      </c>
      <c r="H157" s="31">
        <f t="shared" si="66"/>
        <v>148.54480000000001</v>
      </c>
      <c r="I157" s="31">
        <f t="shared" si="66"/>
        <v>153.41579999999999</v>
      </c>
      <c r="J157" s="31">
        <f t="shared" si="66"/>
        <v>0</v>
      </c>
      <c r="K157" s="31">
        <f t="shared" si="66"/>
        <v>0</v>
      </c>
      <c r="L157" s="31">
        <f t="shared" si="66"/>
        <v>0</v>
      </c>
    </row>
    <row r="158" spans="2:31" hidden="1">
      <c r="B158" s="68" t="s">
        <v>58</v>
      </c>
      <c r="C158" s="31">
        <f t="shared" si="66"/>
        <v>163.58960000000002</v>
      </c>
      <c r="D158" s="31">
        <f t="shared" si="66"/>
        <v>140.23739999999995</v>
      </c>
      <c r="E158" s="31">
        <f t="shared" si="66"/>
        <v>128.21610000000001</v>
      </c>
      <c r="F158" s="31">
        <f t="shared" si="66"/>
        <v>137.3382</v>
      </c>
      <c r="G158" s="31">
        <f t="shared" si="66"/>
        <v>103.69180000000001</v>
      </c>
      <c r="H158" s="31">
        <f t="shared" si="66"/>
        <v>102.89429999999997</v>
      </c>
      <c r="I158" s="31">
        <f t="shared" si="66"/>
        <v>100.66319999999999</v>
      </c>
      <c r="J158" s="31">
        <f t="shared" si="66"/>
        <v>0</v>
      </c>
      <c r="K158" s="31">
        <f t="shared" si="66"/>
        <v>0</v>
      </c>
      <c r="L158" s="31">
        <f t="shared" si="66"/>
        <v>0</v>
      </c>
    </row>
    <row r="159" spans="2:31" hidden="1">
      <c r="B159" s="68" t="s">
        <v>59</v>
      </c>
      <c r="C159" s="31">
        <f t="shared" si="66"/>
        <v>1.2389000000000001</v>
      </c>
      <c r="D159" s="31">
        <f t="shared" si="66"/>
        <v>1.3634000000000002</v>
      </c>
      <c r="E159" s="31">
        <f t="shared" si="66"/>
        <v>1.6232</v>
      </c>
      <c r="F159" s="31">
        <f t="shared" si="66"/>
        <v>1.2390000000000001</v>
      </c>
      <c r="G159" s="31">
        <f t="shared" si="66"/>
        <v>1.5364</v>
      </c>
      <c r="H159" s="31">
        <f t="shared" si="66"/>
        <v>1.5188999999999999</v>
      </c>
      <c r="I159" s="31">
        <f t="shared" si="66"/>
        <v>1.5238</v>
      </c>
      <c r="J159" s="31">
        <f t="shared" si="66"/>
        <v>0</v>
      </c>
      <c r="K159" s="31">
        <f t="shared" si="66"/>
        <v>0</v>
      </c>
      <c r="L159" s="31">
        <f t="shared" si="66"/>
        <v>0</v>
      </c>
    </row>
    <row r="160" spans="2:31" hidden="1">
      <c r="B160" s="68" t="s">
        <v>60</v>
      </c>
      <c r="C160" s="31">
        <f t="shared" si="66"/>
        <v>34.601300000000002</v>
      </c>
      <c r="D160" s="31">
        <f t="shared" si="66"/>
        <v>31.408200000000004</v>
      </c>
      <c r="E160" s="31">
        <f t="shared" si="66"/>
        <v>35.096800000000002</v>
      </c>
      <c r="F160" s="31">
        <f t="shared" si="66"/>
        <v>34.188099999999999</v>
      </c>
      <c r="G160" s="31">
        <f t="shared" si="66"/>
        <v>36.029699999999998</v>
      </c>
      <c r="H160" s="31">
        <f t="shared" si="66"/>
        <v>35.006099999999996</v>
      </c>
      <c r="I160" s="31">
        <f t="shared" si="66"/>
        <v>36.787599999999998</v>
      </c>
      <c r="J160" s="31">
        <f t="shared" si="66"/>
        <v>0</v>
      </c>
      <c r="K160" s="31">
        <f t="shared" si="66"/>
        <v>0</v>
      </c>
      <c r="L160" s="31">
        <f t="shared" si="66"/>
        <v>0</v>
      </c>
    </row>
    <row r="161" spans="2:12" hidden="1">
      <c r="B161" s="68" t="s">
        <v>56</v>
      </c>
      <c r="C161" s="31">
        <f t="shared" si="66"/>
        <v>47.467799999999997</v>
      </c>
      <c r="D161" s="31">
        <f t="shared" si="66"/>
        <v>46.613900000000001</v>
      </c>
      <c r="E161" s="31">
        <f t="shared" si="66"/>
        <v>42.989999999999995</v>
      </c>
      <c r="F161" s="31">
        <f t="shared" si="66"/>
        <v>43.866200000000006</v>
      </c>
      <c r="G161" s="31">
        <f t="shared" si="66"/>
        <v>43.510100000000001</v>
      </c>
      <c r="H161" s="31">
        <f t="shared" si="66"/>
        <v>40.357399999999998</v>
      </c>
      <c r="I161" s="31">
        <f t="shared" si="66"/>
        <v>43.606400000000001</v>
      </c>
      <c r="J161" s="31">
        <f t="shared" si="66"/>
        <v>0</v>
      </c>
      <c r="K161" s="31">
        <f t="shared" si="66"/>
        <v>0</v>
      </c>
      <c r="L161" s="31">
        <f t="shared" si="66"/>
        <v>0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#REF!</v>
      </c>
      <c r="D165" s="77" t="e">
        <f>+D157/#REF!*100</f>
        <v>#REF!</v>
      </c>
      <c r="E165" s="77" t="e">
        <f>+E157/#REF!*100</f>
        <v>#REF!</v>
      </c>
      <c r="F165" s="77" t="e">
        <f>+F157/#REF!*100</f>
        <v>#REF!</v>
      </c>
      <c r="G165" s="77" t="e">
        <f>+G157/#REF!*100</f>
        <v>#REF!</v>
      </c>
      <c r="H165" s="77" t="e">
        <f>+H157/#REF!*100</f>
        <v>#REF!</v>
      </c>
      <c r="I165" s="77" t="e">
        <f>+I157/#REF!*100</f>
        <v>#REF!</v>
      </c>
      <c r="J165" s="77" t="e">
        <f>+J157/#REF!*100</f>
        <v>#REF!</v>
      </c>
      <c r="K165" s="77" t="e">
        <f>+K157/#REF!*100</f>
        <v>#REF!</v>
      </c>
      <c r="L165" s="77" t="e">
        <f>+L157/#REF!*100</f>
        <v>#REF!</v>
      </c>
    </row>
    <row r="166" spans="2:12" hidden="1">
      <c r="B166" s="68" t="s">
        <v>58</v>
      </c>
      <c r="C166" s="77" t="e">
        <f>+C158/#REF!*100</f>
        <v>#REF!</v>
      </c>
      <c r="D166" s="77" t="e">
        <f>+D158/#REF!*100</f>
        <v>#REF!</v>
      </c>
      <c r="E166" s="77" t="e">
        <f>+E158/#REF!*100</f>
        <v>#REF!</v>
      </c>
      <c r="F166" s="77" t="e">
        <f>+F158/#REF!*100</f>
        <v>#REF!</v>
      </c>
      <c r="G166" s="77" t="e">
        <f>+G158/#REF!*100</f>
        <v>#REF!</v>
      </c>
      <c r="H166" s="77" t="e">
        <f>+H158/#REF!*100</f>
        <v>#REF!</v>
      </c>
      <c r="I166" s="77" t="e">
        <f>+I158/#REF!*100</f>
        <v>#REF!</v>
      </c>
      <c r="J166" s="77" t="e">
        <f>+J158/#REF!*100</f>
        <v>#REF!</v>
      </c>
      <c r="K166" s="77" t="e">
        <f>+K158/#REF!*100</f>
        <v>#REF!</v>
      </c>
      <c r="L166" s="77" t="e">
        <f>+L158/#REF!*100</f>
        <v>#REF!</v>
      </c>
    </row>
    <row r="167" spans="2:12" hidden="1">
      <c r="B167" s="68" t="s">
        <v>59</v>
      </c>
      <c r="C167" s="77" t="e">
        <f>+C159/#REF!*100</f>
        <v>#REF!</v>
      </c>
      <c r="D167" s="77" t="e">
        <f>+D159/#REF!*100</f>
        <v>#REF!</v>
      </c>
      <c r="E167" s="77" t="e">
        <f>+E159/#REF!*100</f>
        <v>#REF!</v>
      </c>
      <c r="F167" s="77" t="e">
        <f>+F159/#REF!*100</f>
        <v>#REF!</v>
      </c>
      <c r="G167" s="77" t="e">
        <f>+G159/#REF!*100</f>
        <v>#REF!</v>
      </c>
      <c r="H167" s="77" t="e">
        <f>+H159/#REF!*100</f>
        <v>#REF!</v>
      </c>
      <c r="I167" s="77" t="e">
        <f>+I159/#REF!*100</f>
        <v>#REF!</v>
      </c>
      <c r="J167" s="77" t="e">
        <f>+J159/#REF!*100</f>
        <v>#REF!</v>
      </c>
      <c r="K167" s="77" t="e">
        <f>+K159/#REF!*100</f>
        <v>#REF!</v>
      </c>
      <c r="L167" s="77" t="e">
        <f>+L159/#REF!*100</f>
        <v>#REF!</v>
      </c>
    </row>
    <row r="168" spans="2:12" hidden="1">
      <c r="B168" s="68" t="s">
        <v>60</v>
      </c>
      <c r="C168" s="77" t="e">
        <f>+C160/#REF!*100</f>
        <v>#REF!</v>
      </c>
      <c r="D168" s="77" t="e">
        <f>+D160/#REF!*100</f>
        <v>#REF!</v>
      </c>
      <c r="E168" s="77" t="e">
        <f>+E160/#REF!*100</f>
        <v>#REF!</v>
      </c>
      <c r="F168" s="77" t="e">
        <f>+F160/#REF!*100</f>
        <v>#REF!</v>
      </c>
      <c r="G168" s="77" t="e">
        <f>+G160/#REF!*100</f>
        <v>#REF!</v>
      </c>
      <c r="H168" s="77" t="e">
        <f>+H160/#REF!*100</f>
        <v>#REF!</v>
      </c>
      <c r="I168" s="77" t="e">
        <f>+I160/#REF!*100</f>
        <v>#REF!</v>
      </c>
      <c r="J168" s="77" t="e">
        <f>+J160/#REF!*100</f>
        <v>#REF!</v>
      </c>
      <c r="K168" s="77" t="e">
        <f>+K160/#REF!*100</f>
        <v>#REF!</v>
      </c>
      <c r="L168" s="77" t="e">
        <f>+L160/#REF!*100</f>
        <v>#REF!</v>
      </c>
    </row>
    <row r="169" spans="2:12" hidden="1">
      <c r="B169" s="68" t="s">
        <v>56</v>
      </c>
      <c r="C169" s="77">
        <f t="shared" ref="C169:I169" si="67">+C161/C153*100</f>
        <v>141.66955172207963</v>
      </c>
      <c r="D169" s="77">
        <f t="shared" si="67"/>
        <v>154.03952281814878</v>
      </c>
      <c r="E169" s="77">
        <f t="shared" si="67"/>
        <v>128.30537814122843</v>
      </c>
      <c r="F169" s="77">
        <f t="shared" si="67"/>
        <v>135.29346451593005</v>
      </c>
      <c r="G169" s="77">
        <f t="shared" si="67"/>
        <v>129.85763743807078</v>
      </c>
      <c r="H169" s="77">
        <f t="shared" si="67"/>
        <v>124.47151713289948</v>
      </c>
      <c r="I169" s="77">
        <f t="shared" si="67"/>
        <v>130.14504864800332</v>
      </c>
      <c r="J169" s="77" t="e">
        <f>+J161/J153*100</f>
        <v>#DIV/0!</v>
      </c>
      <c r="K169" s="77" t="e">
        <f>+K161/K153*100</f>
        <v>#DIV/0!</v>
      </c>
      <c r="L169" s="77" t="e">
        <f>+L161/L153*100</f>
        <v>#DIV/0!</v>
      </c>
    </row>
    <row r="170" spans="2:12" hidden="1"/>
    <row r="171" spans="2:12" hidden="1">
      <c r="B171" s="68" t="s">
        <v>39</v>
      </c>
      <c r="C171" s="77" t="e">
        <f>(C157/$C$150)/#REF!*100</f>
        <v>#REF!</v>
      </c>
      <c r="D171" s="77" t="e">
        <f>(D157/$C$150)/#REF!*100</f>
        <v>#REF!</v>
      </c>
      <c r="E171" s="77" t="e">
        <f>(E157/$C$150)/#REF!*100</f>
        <v>#REF!</v>
      </c>
      <c r="F171" s="77" t="e">
        <f>(F157/$C$150)/#REF!*100</f>
        <v>#REF!</v>
      </c>
      <c r="G171" s="77" t="e">
        <f>(G157/$C$150)/#REF!*100</f>
        <v>#REF!</v>
      </c>
      <c r="H171" s="77" t="e">
        <f>(H157/$C$150)/#REF!*100</f>
        <v>#REF!</v>
      </c>
      <c r="I171" s="77" t="e">
        <f>(I157/$C$150)/#REF!*100</f>
        <v>#REF!</v>
      </c>
      <c r="J171" s="77" t="e">
        <f>(J157/$C$150)/#REF!*100</f>
        <v>#REF!</v>
      </c>
      <c r="K171" s="77" t="e">
        <f>(K157/$C$150)/#REF!*100</f>
        <v>#REF!</v>
      </c>
      <c r="L171" s="77" t="e">
        <f>(L157/$C$150)/#REF!*100</f>
        <v>#REF!</v>
      </c>
    </row>
    <row r="172" spans="2:12" hidden="1">
      <c r="B172" s="68" t="s">
        <v>58</v>
      </c>
      <c r="C172" s="77" t="e">
        <f>(C158/$C$150)/#REF!*100</f>
        <v>#REF!</v>
      </c>
      <c r="D172" s="77" t="e">
        <f>(D158/$C$150)/#REF!*100</f>
        <v>#REF!</v>
      </c>
      <c r="E172" s="77" t="e">
        <f>(E158/$C$150)/#REF!*100</f>
        <v>#REF!</v>
      </c>
      <c r="F172" s="77" t="e">
        <f>(F158/$C$150)/#REF!*100</f>
        <v>#REF!</v>
      </c>
      <c r="G172" s="77" t="e">
        <f>(G158/$C$150)/#REF!*100</f>
        <v>#REF!</v>
      </c>
      <c r="H172" s="77" t="e">
        <f>(H158/$C$150)/#REF!*100</f>
        <v>#REF!</v>
      </c>
      <c r="I172" s="77" t="e">
        <f>(I158/$C$150)/#REF!*100</f>
        <v>#REF!</v>
      </c>
      <c r="J172" s="77" t="e">
        <f>(J158/$C$150)/#REF!*100</f>
        <v>#REF!</v>
      </c>
      <c r="K172" s="77" t="e">
        <f>(K158/$C$150)/#REF!*100</f>
        <v>#REF!</v>
      </c>
      <c r="L172" s="77" t="e">
        <f>(L158/$C$150)/#REF!*100</f>
        <v>#REF!</v>
      </c>
    </row>
    <row r="173" spans="2:12" hidden="1">
      <c r="B173" s="68" t="s">
        <v>59</v>
      </c>
      <c r="C173" s="77" t="e">
        <f>(C159/$C$150)/#REF!*100</f>
        <v>#REF!</v>
      </c>
      <c r="D173" s="77" t="e">
        <f>(D159/$C$150)/#REF!*100</f>
        <v>#REF!</v>
      </c>
      <c r="E173" s="77" t="e">
        <f>(E159/$C$150)/#REF!*100</f>
        <v>#REF!</v>
      </c>
      <c r="F173" s="77" t="e">
        <f>(F159/$C$150)/#REF!*100</f>
        <v>#REF!</v>
      </c>
      <c r="G173" s="77" t="e">
        <f>(G159/$C$150)/#REF!*100</f>
        <v>#REF!</v>
      </c>
      <c r="H173" s="77" t="e">
        <f>(H159/$C$150)/#REF!*100</f>
        <v>#REF!</v>
      </c>
      <c r="I173" s="77" t="e">
        <f>(I159/$C$150)/#REF!*100</f>
        <v>#REF!</v>
      </c>
      <c r="J173" s="77" t="e">
        <f>(J159/$C$150)/#REF!*100</f>
        <v>#REF!</v>
      </c>
      <c r="K173" s="77" t="e">
        <f>(K159/$C$150)/#REF!*100</f>
        <v>#REF!</v>
      </c>
      <c r="L173" s="77" t="e">
        <f>(L159/$C$150)/#REF!*100</f>
        <v>#REF!</v>
      </c>
    </row>
    <row r="174" spans="2:12" hidden="1">
      <c r="B174" s="68" t="s">
        <v>60</v>
      </c>
      <c r="C174" s="77" t="e">
        <f>(C160/$C$150)/#REF!*100</f>
        <v>#REF!</v>
      </c>
      <c r="D174" s="77" t="e">
        <f>(D160/$C$150)/#REF!*100</f>
        <v>#REF!</v>
      </c>
      <c r="E174" s="77" t="e">
        <f>(E160/$C$150)/#REF!*100</f>
        <v>#REF!</v>
      </c>
      <c r="F174" s="77" t="e">
        <f>(F160/$C$150)/#REF!*100</f>
        <v>#REF!</v>
      </c>
      <c r="G174" s="77" t="e">
        <f>(G160/$C$150)/#REF!*100</f>
        <v>#REF!</v>
      </c>
      <c r="H174" s="77" t="e">
        <f>(H160/$C$150)/#REF!*100</f>
        <v>#REF!</v>
      </c>
      <c r="I174" s="77" t="e">
        <f>(I160/$C$150)/#REF!*100</f>
        <v>#REF!</v>
      </c>
      <c r="J174" s="77" t="e">
        <f>(J160/$C$150)/#REF!*100</f>
        <v>#REF!</v>
      </c>
      <c r="K174" s="77" t="e">
        <f>(K160/$C$150)/#REF!*100</f>
        <v>#REF!</v>
      </c>
      <c r="L174" s="77" t="e">
        <f>(L160/$C$150)/#REF!*100</f>
        <v>#REF!</v>
      </c>
    </row>
    <row r="175" spans="2:12" hidden="1">
      <c r="B175" s="68" t="s">
        <v>56</v>
      </c>
      <c r="C175" s="77">
        <f t="shared" ref="C175:I175" si="68">(C161/$C$150)/C153*100</f>
        <v>20.354820649724083</v>
      </c>
      <c r="D175" s="77">
        <f t="shared" si="68"/>
        <v>22.132115347435168</v>
      </c>
      <c r="E175" s="77">
        <f t="shared" si="68"/>
        <v>18.434680767417877</v>
      </c>
      <c r="F175" s="77">
        <f t="shared" si="68"/>
        <v>19.438716166081907</v>
      </c>
      <c r="G175" s="77">
        <f t="shared" si="68"/>
        <v>18.657706528458448</v>
      </c>
      <c r="H175" s="77">
        <f t="shared" si="68"/>
        <v>17.883838668520038</v>
      </c>
      <c r="I175" s="77">
        <f t="shared" si="68"/>
        <v>18.699001242529217</v>
      </c>
      <c r="J175" s="77" t="e">
        <f>(J161/$C$150)/J153*100</f>
        <v>#DIV/0!</v>
      </c>
      <c r="K175" s="77" t="e">
        <f>(K161/$C$150)/K153*100</f>
        <v>#DIV/0!</v>
      </c>
      <c r="L175" s="77" t="e">
        <f>(L161/$C$150)/L153*100</f>
        <v>#DIV/0!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</sheetData>
  <mergeCells count="4">
    <mergeCell ref="B2:F2"/>
    <mergeCell ref="R2:V2"/>
    <mergeCell ref="B3:G3"/>
    <mergeCell ref="B4:F4"/>
  </mergeCells>
  <conditionalFormatting sqref="I68:N91 I98:N121 I40:N61 I127:N65467 I1:N9">
    <cfRule type="containsText" dxfId="387" priority="13" stopIfTrue="1" operator="containsText" text="*">
      <formula>NOT(ISERROR(SEARCH("*",I1)))</formula>
    </cfRule>
  </conditionalFormatting>
  <conditionalFormatting sqref="C68:H91 C40:H61 C122:N126 C127:H65467 C98:H121 C1:H2 H3:H4 O28 C38:N39 C5:H9 C27:N31 C10:N20">
    <cfRule type="containsText" dxfId="386" priority="11" stopIfTrue="1" operator="containsText" text="*">
      <formula>NOT(ISERROR(SEARCH("*",C1)))</formula>
    </cfRule>
    <cfRule type="containsText" priority="12" stopIfTrue="1" operator="containsText" text="*">
      <formula>NOT(ISERROR(SEARCH("*",C1)))</formula>
    </cfRule>
  </conditionalFormatting>
  <conditionalFormatting sqref="C21:N26">
    <cfRule type="containsText" dxfId="385" priority="9" stopIfTrue="1" operator="containsText" text="*">
      <formula>NOT(ISERROR(SEARCH("*",C21)))</formula>
    </cfRule>
    <cfRule type="containsText" priority="10" stopIfTrue="1" operator="containsText" text="*">
      <formula>NOT(ISERROR(SEARCH("*",C21)))</formula>
    </cfRule>
  </conditionalFormatting>
  <conditionalFormatting sqref="C32:N37">
    <cfRule type="containsText" dxfId="384" priority="7" stopIfTrue="1" operator="containsText" text="*">
      <formula>NOT(ISERROR(SEARCH("*",C32)))</formula>
    </cfRule>
    <cfRule type="containsText" priority="8" stopIfTrue="1" operator="containsText" text="*">
      <formula>NOT(ISERROR(SEARCH("*",C32)))</formula>
    </cfRule>
  </conditionalFormatting>
  <conditionalFormatting sqref="C62:N67">
    <cfRule type="containsText" dxfId="383" priority="5" stopIfTrue="1" operator="containsText" text="*">
      <formula>NOT(ISERROR(SEARCH("*",C62)))</formula>
    </cfRule>
    <cfRule type="containsText" priority="6" stopIfTrue="1" operator="containsText" text="*">
      <formula>NOT(ISERROR(SEARCH("*",C62)))</formula>
    </cfRule>
  </conditionalFormatting>
  <conditionalFormatting sqref="C92:N97">
    <cfRule type="containsText" dxfId="382" priority="3" stopIfTrue="1" operator="containsText" text="*">
      <formula>NOT(ISERROR(SEARCH("*",C92)))</formula>
    </cfRule>
    <cfRule type="containsText" priority="4" stopIfTrue="1" operator="containsText" text="*">
      <formula>NOT(ISERROR(SEARCH("*",C92)))</formula>
    </cfRule>
  </conditionalFormatting>
  <conditionalFormatting sqref="C3:G4">
    <cfRule type="containsText" dxfId="381" priority="1" stopIfTrue="1" operator="containsText" text="*">
      <formula>NOT(ISERROR(SEARCH("*",C3)))</formula>
    </cfRule>
    <cfRule type="containsText" priority="2" stopIfTrue="1" operator="containsText" text="*">
      <formula>NOT(ISERROR(SEARCH("*",C3)))</formula>
    </cfRule>
  </conditionalFormatting>
  <pageMargins left="0.51181102362204722" right="0.51181102362204722" top="0.55118110236220474" bottom="0.55118110236220474" header="0.31496062992125984" footer="0.31496062992125984"/>
  <pageSetup paperSize="9"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B1:BI80"/>
  <sheetViews>
    <sheetView showGridLines="0" zoomScale="70" zoomScaleNormal="70" workbookViewId="0">
      <selection activeCell="K39" sqref="K39"/>
    </sheetView>
  </sheetViews>
  <sheetFormatPr baseColWidth="10" defaultRowHeight="15.75"/>
  <cols>
    <col min="1" max="1" width="1.28515625" style="2" customWidth="1"/>
    <col min="2" max="2" width="20.140625" style="2" customWidth="1"/>
    <col min="3" max="10" width="11.42578125" style="2" customWidth="1"/>
    <col min="11" max="11" width="14.5703125" style="2" bestFit="1" customWidth="1"/>
    <col min="12" max="14" width="11.42578125" style="2" customWidth="1"/>
    <col min="15" max="15" width="14.140625" style="2" bestFit="1" customWidth="1"/>
    <col min="16" max="16" width="3.85546875" style="2" customWidth="1"/>
    <col min="17" max="17" width="4.140625" style="2" customWidth="1"/>
    <col min="18" max="18" width="19.5703125" style="2" customWidth="1"/>
    <col min="19" max="26" width="11.42578125" style="2" customWidth="1"/>
    <col min="27" max="27" width="14" style="2" bestFit="1" customWidth="1"/>
    <col min="28" max="30" width="11.42578125" style="2" customWidth="1"/>
    <col min="31" max="31" width="15.42578125" style="2" customWidth="1"/>
    <col min="32" max="32" width="17.7109375" style="2" customWidth="1"/>
    <col min="33" max="35" width="11.42578125" style="2"/>
    <col min="36" max="36" width="22.42578125" style="2" customWidth="1"/>
    <col min="37" max="40" width="12" style="2" bestFit="1" customWidth="1"/>
    <col min="41" max="48" width="11.42578125" style="2"/>
    <col min="49" max="49" width="13.42578125" style="2" bestFit="1" customWidth="1"/>
    <col min="50" max="16384" width="11.42578125" style="2"/>
  </cols>
  <sheetData>
    <row r="1" spans="2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1">
      <c r="B2" s="249" t="s">
        <v>149</v>
      </c>
      <c r="C2" s="250"/>
      <c r="D2" s="250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R2" s="122" t="str">
        <f>+B2</f>
        <v>ENDE - (Sistema Riberalta)</v>
      </c>
      <c r="S2" s="216"/>
      <c r="T2" s="216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2:31">
      <c r="B3" s="249" t="str">
        <f>+'Cre-Valles'!B3</f>
        <v>CONSOLIDADO - con IVA</v>
      </c>
      <c r="C3" s="250"/>
      <c r="D3" s="250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R3" s="122" t="str">
        <f>+'Cre-Valles'!R3</f>
        <v>CONSOLIDADO - sin IVA</v>
      </c>
      <c r="S3" s="216"/>
      <c r="T3" s="21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2:31">
      <c r="B4" s="249" t="str">
        <f>+'Cre-Valles'!B4</f>
        <v>ESTADÍSTICAS GESTIÓN 2025</v>
      </c>
      <c r="C4" s="250"/>
      <c r="D4" s="250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R4" s="122" t="str">
        <f>+'Cre-Valles'!R4</f>
        <v>ESTADÍSTICAS GESTIÓN 2025</v>
      </c>
      <c r="S4" s="216"/>
      <c r="T4" s="216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2:31">
      <c r="M5" s="8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</row>
    <row r="6" spans="2:31">
      <c r="B6" s="3" t="s">
        <v>72</v>
      </c>
      <c r="R6" s="10" t="s">
        <v>72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2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</row>
    <row r="8" spans="2:31">
      <c r="B8" s="14" t="s">
        <v>73</v>
      </c>
      <c r="C8" s="13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80" t="s">
        <v>73</v>
      </c>
      <c r="S8" s="81" t="s">
        <v>2</v>
      </c>
      <c r="T8" s="81" t="s">
        <v>3</v>
      </c>
      <c r="U8" s="81" t="s">
        <v>4</v>
      </c>
      <c r="V8" s="81" t="s">
        <v>5</v>
      </c>
      <c r="W8" s="81" t="s">
        <v>6</v>
      </c>
      <c r="X8" s="81" t="s">
        <v>7</v>
      </c>
      <c r="Y8" s="81" t="s">
        <v>8</v>
      </c>
      <c r="Z8" s="81" t="s">
        <v>9</v>
      </c>
      <c r="AA8" s="81" t="s">
        <v>10</v>
      </c>
      <c r="AB8" s="81" t="s">
        <v>11</v>
      </c>
      <c r="AC8" s="81" t="s">
        <v>12</v>
      </c>
      <c r="AD8" s="81" t="s">
        <v>13</v>
      </c>
      <c r="AE8" s="82" t="s">
        <v>74</v>
      </c>
    </row>
    <row r="9" spans="2:31">
      <c r="B9" s="64" t="s">
        <v>15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7"/>
      <c r="R9" s="15" t="s">
        <v>15</v>
      </c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18"/>
    </row>
    <row r="10" spans="2:31">
      <c r="B10" s="20" t="s">
        <v>39</v>
      </c>
      <c r="C10" s="21">
        <f>+[42]CONSOLIDADO!C10</f>
        <v>22024</v>
      </c>
      <c r="D10" s="21">
        <f>+[42]CONSOLIDADO!D10</f>
        <v>22080</v>
      </c>
      <c r="E10" s="21">
        <f>+[42]CONSOLIDADO!E10</f>
        <v>22211</v>
      </c>
      <c r="F10" s="21">
        <f>+[42]CONSOLIDADO!F10</f>
        <v>22129</v>
      </c>
      <c r="G10" s="21">
        <f>+[42]CONSOLIDADO!G10</f>
        <v>22300</v>
      </c>
      <c r="H10" s="21">
        <f>+[42]CONSOLIDADO!H10</f>
        <v>22534</v>
      </c>
      <c r="I10" s="21">
        <f>+[42]CONSOLIDADO!I10</f>
        <v>22578</v>
      </c>
      <c r="J10" s="21">
        <f>+[42]CONSOLIDADO!J10</f>
        <v>0</v>
      </c>
      <c r="K10" s="21">
        <f>+[42]CONSOLIDADO!K10</f>
        <v>0</v>
      </c>
      <c r="L10" s="21">
        <f>+[42]CONSOLIDADO!L10</f>
        <v>0</v>
      </c>
      <c r="M10" s="21">
        <f>+[42]CONSOLIDADO!M10</f>
        <v>0</v>
      </c>
      <c r="N10" s="21">
        <f>+[42]CONSOLIDADO!N10</f>
        <v>0</v>
      </c>
      <c r="O10" s="22">
        <f>+N10</f>
        <v>0</v>
      </c>
      <c r="R10" s="17" t="s">
        <v>39</v>
      </c>
      <c r="S10" s="24">
        <f t="shared" ref="S10:AD14" si="0">+C10</f>
        <v>22024</v>
      </c>
      <c r="T10" s="24">
        <f t="shared" si="0"/>
        <v>22080</v>
      </c>
      <c r="U10" s="24">
        <f>+E10</f>
        <v>22211</v>
      </c>
      <c r="V10" s="24">
        <f>+F10</f>
        <v>22129</v>
      </c>
      <c r="W10" s="24">
        <f t="shared" si="0"/>
        <v>22300</v>
      </c>
      <c r="X10" s="24">
        <f t="shared" si="0"/>
        <v>22534</v>
      </c>
      <c r="Y10" s="24">
        <f t="shared" si="0"/>
        <v>22578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23">
        <f>+AD10</f>
        <v>0</v>
      </c>
    </row>
    <row r="11" spans="2:31">
      <c r="B11" s="20" t="s">
        <v>17</v>
      </c>
      <c r="C11" s="21">
        <f>+[42]CONSOLIDADO!C11</f>
        <v>2619</v>
      </c>
      <c r="D11" s="21">
        <f>+[42]CONSOLIDADO!D11</f>
        <v>2615</v>
      </c>
      <c r="E11" s="21">
        <f>+[42]CONSOLIDADO!E11</f>
        <v>2636</v>
      </c>
      <c r="F11" s="21">
        <f>+[42]CONSOLIDADO!F11</f>
        <v>2643</v>
      </c>
      <c r="G11" s="21">
        <f>+[42]CONSOLIDADO!G11</f>
        <v>2649</v>
      </c>
      <c r="H11" s="21">
        <f>+[42]CONSOLIDADO!H11</f>
        <v>2675</v>
      </c>
      <c r="I11" s="21">
        <f>+[42]CONSOLIDADO!I11</f>
        <v>2681</v>
      </c>
      <c r="J11" s="21">
        <f>+[42]CONSOLIDADO!J11</f>
        <v>0</v>
      </c>
      <c r="K11" s="21">
        <f>+[42]CONSOLIDADO!K11</f>
        <v>0</v>
      </c>
      <c r="L11" s="21">
        <f>+[42]CONSOLIDADO!L11</f>
        <v>0</v>
      </c>
      <c r="M11" s="21">
        <f>+[42]CONSOLIDADO!M11</f>
        <v>0</v>
      </c>
      <c r="N11" s="21">
        <f>+[42]CONSOLIDADO!N11</f>
        <v>0</v>
      </c>
      <c r="O11" s="22">
        <f t="shared" ref="O11:O14" si="1">+N11</f>
        <v>0</v>
      </c>
      <c r="R11" s="17" t="s">
        <v>17</v>
      </c>
      <c r="S11" s="24">
        <f t="shared" si="0"/>
        <v>2619</v>
      </c>
      <c r="T11" s="24">
        <f t="shared" si="0"/>
        <v>2615</v>
      </c>
      <c r="U11" s="24">
        <f>+E11</f>
        <v>2636</v>
      </c>
      <c r="V11" s="24">
        <f>+F11</f>
        <v>2643</v>
      </c>
      <c r="W11" s="24">
        <f t="shared" si="0"/>
        <v>2649</v>
      </c>
      <c r="X11" s="24">
        <f t="shared" si="0"/>
        <v>2675</v>
      </c>
      <c r="Y11" s="24">
        <f t="shared" si="0"/>
        <v>2681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23">
        <f t="shared" ref="AE11:AE14" si="2">+AD11</f>
        <v>0</v>
      </c>
    </row>
    <row r="12" spans="2:31">
      <c r="B12" s="20" t="s">
        <v>18</v>
      </c>
      <c r="C12" s="21">
        <f>+[42]CONSOLIDADO!C12</f>
        <v>69</v>
      </c>
      <c r="D12" s="21">
        <f>+[42]CONSOLIDADO!D12</f>
        <v>69</v>
      </c>
      <c r="E12" s="21">
        <f>+[42]CONSOLIDADO!E12</f>
        <v>68</v>
      </c>
      <c r="F12" s="21">
        <f>+[42]CONSOLIDADO!F12</f>
        <v>67</v>
      </c>
      <c r="G12" s="21">
        <f>+[42]CONSOLIDADO!G12</f>
        <v>67</v>
      </c>
      <c r="H12" s="21">
        <f>+[42]CONSOLIDADO!H12</f>
        <v>67</v>
      </c>
      <c r="I12" s="21">
        <f>+[42]CONSOLIDADO!I12</f>
        <v>70</v>
      </c>
      <c r="J12" s="21">
        <f>+[42]CONSOLIDADO!J12</f>
        <v>0</v>
      </c>
      <c r="K12" s="21">
        <f>+[42]CONSOLIDADO!K12</f>
        <v>0</v>
      </c>
      <c r="L12" s="21">
        <f>+[42]CONSOLIDADO!L12</f>
        <v>0</v>
      </c>
      <c r="M12" s="21">
        <f>+[42]CONSOLIDADO!M12</f>
        <v>0</v>
      </c>
      <c r="N12" s="21">
        <f>+[42]CONSOLIDADO!N12</f>
        <v>0</v>
      </c>
      <c r="O12" s="22">
        <f t="shared" si="1"/>
        <v>0</v>
      </c>
      <c r="R12" s="17" t="s">
        <v>18</v>
      </c>
      <c r="S12" s="24">
        <f t="shared" si="0"/>
        <v>69</v>
      </c>
      <c r="T12" s="24">
        <f t="shared" si="0"/>
        <v>69</v>
      </c>
      <c r="U12" s="24">
        <f t="shared" si="0"/>
        <v>68</v>
      </c>
      <c r="V12" s="24">
        <f t="shared" si="0"/>
        <v>67</v>
      </c>
      <c r="W12" s="24">
        <f t="shared" si="0"/>
        <v>67</v>
      </c>
      <c r="X12" s="24">
        <f t="shared" si="0"/>
        <v>67</v>
      </c>
      <c r="Y12" s="24">
        <f t="shared" si="0"/>
        <v>70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4">
        <f t="shared" si="0"/>
        <v>0</v>
      </c>
      <c r="AE12" s="23">
        <f t="shared" si="2"/>
        <v>0</v>
      </c>
    </row>
    <row r="13" spans="2:31">
      <c r="B13" s="20" t="s">
        <v>44</v>
      </c>
      <c r="C13" s="21">
        <f>+[42]CONSOLIDADO!C14</f>
        <v>13</v>
      </c>
      <c r="D13" s="21">
        <f>+[42]CONSOLIDADO!D14</f>
        <v>13</v>
      </c>
      <c r="E13" s="21">
        <f>+[42]CONSOLIDADO!E14</f>
        <v>13</v>
      </c>
      <c r="F13" s="21">
        <f>+[42]CONSOLIDADO!F14</f>
        <v>13</v>
      </c>
      <c r="G13" s="21">
        <f>+[42]CONSOLIDADO!G14</f>
        <v>13</v>
      </c>
      <c r="H13" s="21">
        <f>+[42]CONSOLIDADO!H14</f>
        <v>13</v>
      </c>
      <c r="I13" s="21">
        <f>+[42]CONSOLIDADO!I14</f>
        <v>13</v>
      </c>
      <c r="J13" s="21">
        <f>+[42]CONSOLIDADO!J14</f>
        <v>0</v>
      </c>
      <c r="K13" s="21">
        <f>+[42]CONSOLIDADO!K14</f>
        <v>0</v>
      </c>
      <c r="L13" s="21">
        <f>+[42]CONSOLIDADO!L14</f>
        <v>0</v>
      </c>
      <c r="M13" s="21">
        <f>+[42]CONSOLIDADO!M14</f>
        <v>0</v>
      </c>
      <c r="N13" s="21">
        <f>+[42]CONSOLIDADO!N14</f>
        <v>0</v>
      </c>
      <c r="O13" s="22">
        <f t="shared" si="1"/>
        <v>0</v>
      </c>
      <c r="R13" s="17" t="s">
        <v>44</v>
      </c>
      <c r="S13" s="24">
        <f t="shared" si="0"/>
        <v>13</v>
      </c>
      <c r="T13" s="24">
        <f t="shared" si="0"/>
        <v>13</v>
      </c>
      <c r="U13" s="24">
        <f t="shared" si="0"/>
        <v>13</v>
      </c>
      <c r="V13" s="24">
        <f t="shared" si="0"/>
        <v>13</v>
      </c>
      <c r="W13" s="24">
        <f t="shared" si="0"/>
        <v>13</v>
      </c>
      <c r="X13" s="24">
        <f t="shared" si="0"/>
        <v>13</v>
      </c>
      <c r="Y13" s="24">
        <f t="shared" si="0"/>
        <v>13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23">
        <f t="shared" si="2"/>
        <v>0</v>
      </c>
    </row>
    <row r="14" spans="2:31">
      <c r="B14" s="25" t="s">
        <v>20</v>
      </c>
      <c r="C14" s="21">
        <f>+[42]CONSOLIDADO!C15</f>
        <v>12</v>
      </c>
      <c r="D14" s="21">
        <f>+[42]CONSOLIDADO!D15</f>
        <v>12</v>
      </c>
      <c r="E14" s="21">
        <f>+[42]CONSOLIDADO!E15</f>
        <v>12</v>
      </c>
      <c r="F14" s="21">
        <f>+[42]CONSOLIDADO!F15</f>
        <v>12</v>
      </c>
      <c r="G14" s="21">
        <f>+[42]CONSOLIDADO!G15</f>
        <v>13</v>
      </c>
      <c r="H14" s="21">
        <f>+[42]CONSOLIDADO!H15</f>
        <v>13</v>
      </c>
      <c r="I14" s="21">
        <f>+[42]CONSOLIDADO!I15</f>
        <v>13</v>
      </c>
      <c r="J14" s="21">
        <f>+[42]CONSOLIDADO!J15</f>
        <v>0</v>
      </c>
      <c r="K14" s="21">
        <f>+[42]CONSOLIDADO!K15</f>
        <v>0</v>
      </c>
      <c r="L14" s="21">
        <f>+[42]CONSOLIDADO!L15</f>
        <v>0</v>
      </c>
      <c r="M14" s="21">
        <f>+[42]CONSOLIDADO!M15</f>
        <v>0</v>
      </c>
      <c r="N14" s="21">
        <f>+[42]CONSOLIDADO!N15</f>
        <v>0</v>
      </c>
      <c r="O14" s="22">
        <f t="shared" si="1"/>
        <v>0</v>
      </c>
      <c r="R14" s="17" t="s">
        <v>20</v>
      </c>
      <c r="S14" s="24">
        <f t="shared" si="0"/>
        <v>12</v>
      </c>
      <c r="T14" s="24">
        <f t="shared" si="0"/>
        <v>12</v>
      </c>
      <c r="U14" s="24">
        <f t="shared" si="0"/>
        <v>12</v>
      </c>
      <c r="V14" s="24">
        <f t="shared" si="0"/>
        <v>12</v>
      </c>
      <c r="W14" s="24">
        <f t="shared" si="0"/>
        <v>13</v>
      </c>
      <c r="X14" s="24">
        <f t="shared" si="0"/>
        <v>13</v>
      </c>
      <c r="Y14" s="24">
        <f t="shared" si="0"/>
        <v>13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4">
        <f t="shared" si="0"/>
        <v>0</v>
      </c>
      <c r="AE14" s="23">
        <f t="shared" si="2"/>
        <v>0</v>
      </c>
    </row>
    <row r="15" spans="2:31">
      <c r="B15" s="26" t="s">
        <v>14</v>
      </c>
      <c r="C15" s="28">
        <f t="shared" ref="C15:E15" si="3">SUM(C10:C14)</f>
        <v>24737</v>
      </c>
      <c r="D15" s="28">
        <f t="shared" ref="D15:I15" si="4">SUM(D10:D14)</f>
        <v>24789</v>
      </c>
      <c r="E15" s="28">
        <f t="shared" si="4"/>
        <v>24940</v>
      </c>
      <c r="F15" s="28">
        <f t="shared" si="4"/>
        <v>24864</v>
      </c>
      <c r="G15" s="28">
        <f t="shared" si="4"/>
        <v>25042</v>
      </c>
      <c r="H15" s="28">
        <f t="shared" si="4"/>
        <v>25302</v>
      </c>
      <c r="I15" s="28">
        <f t="shared" si="4"/>
        <v>25355</v>
      </c>
      <c r="J15" s="28">
        <f t="shared" ref="F15:N15" si="5">SUM(J10:J14)</f>
        <v>0</v>
      </c>
      <c r="K15" s="28">
        <f t="shared" si="5"/>
        <v>0</v>
      </c>
      <c r="L15" s="28">
        <f t="shared" si="5"/>
        <v>0</v>
      </c>
      <c r="M15" s="28">
        <f t="shared" si="5"/>
        <v>0</v>
      </c>
      <c r="N15" s="28">
        <f t="shared" si="5"/>
        <v>0</v>
      </c>
      <c r="O15" s="30">
        <f>SUM(O9:O14)</f>
        <v>0</v>
      </c>
      <c r="R15" s="26" t="s">
        <v>14</v>
      </c>
      <c r="S15" s="27">
        <f t="shared" ref="S15:AD15" si="6">SUM(S10:S14)</f>
        <v>24737</v>
      </c>
      <c r="T15" s="29">
        <f t="shared" si="6"/>
        <v>24789</v>
      </c>
      <c r="U15" s="29">
        <f t="shared" si="6"/>
        <v>24940</v>
      </c>
      <c r="V15" s="29">
        <f t="shared" si="6"/>
        <v>24864</v>
      </c>
      <c r="W15" s="29">
        <f t="shared" si="6"/>
        <v>25042</v>
      </c>
      <c r="X15" s="29">
        <f t="shared" si="6"/>
        <v>25302</v>
      </c>
      <c r="Y15" s="29">
        <f t="shared" si="6"/>
        <v>25355</v>
      </c>
      <c r="Z15" s="29">
        <f t="shared" si="6"/>
        <v>0</v>
      </c>
      <c r="AA15" s="29">
        <f t="shared" si="6"/>
        <v>0</v>
      </c>
      <c r="AB15" s="29">
        <f t="shared" si="6"/>
        <v>0</v>
      </c>
      <c r="AC15" s="29">
        <f t="shared" si="6"/>
        <v>0</v>
      </c>
      <c r="AD15" s="29">
        <f t="shared" si="6"/>
        <v>0</v>
      </c>
      <c r="AE15" s="28">
        <f>+SUM(AE10:AE14)</f>
        <v>0</v>
      </c>
    </row>
    <row r="16" spans="2:31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R16" s="4"/>
      <c r="S16" s="4"/>
      <c r="T16" s="24"/>
      <c r="U16" s="24"/>
      <c r="V16" s="24"/>
      <c r="W16" s="24"/>
      <c r="X16" s="24"/>
      <c r="Y16" s="24"/>
      <c r="Z16" s="24"/>
      <c r="AA16" s="24"/>
      <c r="AB16" s="4"/>
      <c r="AC16" s="4"/>
      <c r="AD16" s="4"/>
      <c r="AE16" s="4"/>
    </row>
    <row r="17" spans="2:31">
      <c r="B17" s="3" t="s">
        <v>75</v>
      </c>
      <c r="R17" s="10" t="s">
        <v>75</v>
      </c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2:31"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2:31">
      <c r="B19" s="14" t="s">
        <v>73</v>
      </c>
      <c r="C19" s="13" t="s">
        <v>2</v>
      </c>
      <c r="D19" s="13" t="s">
        <v>3</v>
      </c>
      <c r="E19" s="13" t="s">
        <v>4</v>
      </c>
      <c r="F19" s="13" t="s">
        <v>5</v>
      </c>
      <c r="G19" s="13" t="s">
        <v>6</v>
      </c>
      <c r="H19" s="13" t="s">
        <v>7</v>
      </c>
      <c r="I19" s="13" t="s">
        <v>8</v>
      </c>
      <c r="J19" s="13" t="s">
        <v>9</v>
      </c>
      <c r="K19" s="13" t="s">
        <v>10</v>
      </c>
      <c r="L19" s="13" t="s">
        <v>11</v>
      </c>
      <c r="M19" s="13" t="s">
        <v>12</v>
      </c>
      <c r="N19" s="13" t="s">
        <v>13</v>
      </c>
      <c r="O19" s="14" t="s">
        <v>22</v>
      </c>
      <c r="R19" s="80" t="s">
        <v>73</v>
      </c>
      <c r="S19" s="81" t="s">
        <v>2</v>
      </c>
      <c r="T19" s="81" t="s">
        <v>3</v>
      </c>
      <c r="U19" s="81" t="s">
        <v>4</v>
      </c>
      <c r="V19" s="81" t="s">
        <v>5</v>
      </c>
      <c r="W19" s="81" t="s">
        <v>6</v>
      </c>
      <c r="X19" s="81" t="s">
        <v>7</v>
      </c>
      <c r="Y19" s="81" t="s">
        <v>8</v>
      </c>
      <c r="Z19" s="81" t="s">
        <v>9</v>
      </c>
      <c r="AA19" s="81" t="s">
        <v>10</v>
      </c>
      <c r="AB19" s="81" t="s">
        <v>11</v>
      </c>
      <c r="AC19" s="81" t="s">
        <v>12</v>
      </c>
      <c r="AD19" s="81" t="s">
        <v>13</v>
      </c>
      <c r="AE19" s="82" t="s">
        <v>22</v>
      </c>
    </row>
    <row r="20" spans="2:31">
      <c r="B20" s="64" t="s">
        <v>15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17"/>
      <c r="R20" s="15" t="s">
        <v>15</v>
      </c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18"/>
    </row>
    <row r="21" spans="2:31">
      <c r="B21" s="123" t="s">
        <v>39</v>
      </c>
      <c r="C21" s="84">
        <f>+[42]CONSOLIDADO!C22</f>
        <v>2525.4410000000003</v>
      </c>
      <c r="D21" s="84">
        <f>+[42]CONSOLIDADO!D22</f>
        <v>2366.5080000000003</v>
      </c>
      <c r="E21" s="84">
        <f>+[42]CONSOLIDADO!E22</f>
        <v>2446.92</v>
      </c>
      <c r="F21" s="84">
        <f>+[42]CONSOLIDADO!F22</f>
        <v>2954.652</v>
      </c>
      <c r="G21" s="84">
        <f>+[42]CONSOLIDADO!G22</f>
        <v>2433.8779999999997</v>
      </c>
      <c r="H21" s="84">
        <f>+[42]CONSOLIDADO!H22</f>
        <v>2412.6769999999997</v>
      </c>
      <c r="I21" s="84">
        <f>+[42]CONSOLIDADO!I22</f>
        <v>2284.1840000000002</v>
      </c>
      <c r="J21" s="84">
        <f>+[42]CONSOLIDADO!J22</f>
        <v>0</v>
      </c>
      <c r="K21" s="84">
        <f>+[42]CONSOLIDADO!K22</f>
        <v>0</v>
      </c>
      <c r="L21" s="84">
        <f>+[42]CONSOLIDADO!L22</f>
        <v>0</v>
      </c>
      <c r="M21" s="84">
        <f>+[42]CONSOLIDADO!M22</f>
        <v>0</v>
      </c>
      <c r="N21" s="84">
        <f>+[42]CONSOLIDADO!N22</f>
        <v>0</v>
      </c>
      <c r="O21" s="85">
        <f t="shared" ref="O21:O26" si="7">SUM(C21:N21)</f>
        <v>17424.260000000002</v>
      </c>
      <c r="P21" s="43"/>
      <c r="Q21" s="43"/>
      <c r="R21" s="17" t="s">
        <v>39</v>
      </c>
      <c r="S21" s="86">
        <f>+C21</f>
        <v>2525.4410000000003</v>
      </c>
      <c r="T21" s="86">
        <f t="shared" ref="T21:AD25" si="8">+D21</f>
        <v>2366.5080000000003</v>
      </c>
      <c r="U21" s="86">
        <f t="shared" si="8"/>
        <v>2446.92</v>
      </c>
      <c r="V21" s="86">
        <f t="shared" si="8"/>
        <v>2954.652</v>
      </c>
      <c r="W21" s="86">
        <f t="shared" si="8"/>
        <v>2433.8779999999997</v>
      </c>
      <c r="X21" s="86">
        <f t="shared" si="8"/>
        <v>2412.6769999999997</v>
      </c>
      <c r="Y21" s="86">
        <f t="shared" si="8"/>
        <v>2284.1840000000002</v>
      </c>
      <c r="Z21" s="86">
        <f t="shared" si="8"/>
        <v>0</v>
      </c>
      <c r="AA21" s="86">
        <f t="shared" si="8"/>
        <v>0</v>
      </c>
      <c r="AB21" s="86">
        <f t="shared" si="8"/>
        <v>0</v>
      </c>
      <c r="AC21" s="86">
        <f t="shared" si="8"/>
        <v>0</v>
      </c>
      <c r="AD21" s="86">
        <f t="shared" si="8"/>
        <v>0</v>
      </c>
      <c r="AE21" s="85">
        <f>SUM(S21:AD21)</f>
        <v>17424.260000000002</v>
      </c>
    </row>
    <row r="22" spans="2:31">
      <c r="B22" s="123" t="s">
        <v>17</v>
      </c>
      <c r="C22" s="84">
        <f>+[42]CONSOLIDADO!C23</f>
        <v>1314.2989999999998</v>
      </c>
      <c r="D22" s="84">
        <f>+[42]CONSOLIDADO!D23</f>
        <v>1262.5919999999999</v>
      </c>
      <c r="E22" s="84">
        <f>+[42]CONSOLIDADO!E23</f>
        <v>1297.0740000000001</v>
      </c>
      <c r="F22" s="84">
        <f>+[42]CONSOLIDADO!F23</f>
        <v>1599.2650000000001</v>
      </c>
      <c r="G22" s="84">
        <f>+[42]CONSOLIDADO!G23</f>
        <v>1299.2650000000001</v>
      </c>
      <c r="H22" s="84">
        <f>+[42]CONSOLIDADO!H23</f>
        <v>1302.981</v>
      </c>
      <c r="I22" s="84">
        <f>+[42]CONSOLIDADO!I23</f>
        <v>1157.9770000000001</v>
      </c>
      <c r="J22" s="84">
        <f>+[42]CONSOLIDADO!J23</f>
        <v>0</v>
      </c>
      <c r="K22" s="84">
        <f>+[42]CONSOLIDADO!K23</f>
        <v>0</v>
      </c>
      <c r="L22" s="84">
        <f>+[42]CONSOLIDADO!L23</f>
        <v>0</v>
      </c>
      <c r="M22" s="84">
        <f>+[42]CONSOLIDADO!M23</f>
        <v>0</v>
      </c>
      <c r="N22" s="84">
        <f>+[42]CONSOLIDADO!N23</f>
        <v>0</v>
      </c>
      <c r="O22" s="85">
        <f t="shared" si="7"/>
        <v>9233.4529999999995</v>
      </c>
      <c r="P22" s="43"/>
      <c r="Q22" s="43"/>
      <c r="R22" s="17" t="s">
        <v>17</v>
      </c>
      <c r="S22" s="86">
        <f t="shared" ref="S22:S25" si="9">+C22</f>
        <v>1314.2989999999998</v>
      </c>
      <c r="T22" s="86">
        <f t="shared" si="8"/>
        <v>1262.5919999999999</v>
      </c>
      <c r="U22" s="86">
        <f t="shared" si="8"/>
        <v>1297.0740000000001</v>
      </c>
      <c r="V22" s="86">
        <f t="shared" si="8"/>
        <v>1599.2650000000001</v>
      </c>
      <c r="W22" s="86">
        <f t="shared" si="8"/>
        <v>1299.2650000000001</v>
      </c>
      <c r="X22" s="86">
        <f t="shared" si="8"/>
        <v>1302.981</v>
      </c>
      <c r="Y22" s="86">
        <f t="shared" si="8"/>
        <v>1157.9770000000001</v>
      </c>
      <c r="Z22" s="86">
        <f t="shared" si="8"/>
        <v>0</v>
      </c>
      <c r="AA22" s="86">
        <f t="shared" si="8"/>
        <v>0</v>
      </c>
      <c r="AB22" s="86">
        <f t="shared" si="8"/>
        <v>0</v>
      </c>
      <c r="AC22" s="86">
        <f t="shared" si="8"/>
        <v>0</v>
      </c>
      <c r="AD22" s="86">
        <f t="shared" si="8"/>
        <v>0</v>
      </c>
      <c r="AE22" s="85">
        <f t="shared" ref="AE22:AE25" si="10">SUM(S22:AD22)</f>
        <v>9233.4529999999995</v>
      </c>
    </row>
    <row r="23" spans="2:31">
      <c r="B23" s="123" t="s">
        <v>18</v>
      </c>
      <c r="C23" s="84">
        <f>+[42]CONSOLIDADO!C24</f>
        <v>321.33100000000002</v>
      </c>
      <c r="D23" s="84">
        <f>+[42]CONSOLIDADO!D24</f>
        <v>498.73899999999998</v>
      </c>
      <c r="E23" s="84">
        <f>+[42]CONSOLIDADO!E24</f>
        <v>477.50799999999998</v>
      </c>
      <c r="F23" s="84">
        <f>+[42]CONSOLIDADO!F24</f>
        <v>632.36500000000001</v>
      </c>
      <c r="G23" s="84">
        <f>+[42]CONSOLIDADO!G24</f>
        <v>465.32600000000002</v>
      </c>
      <c r="H23" s="84">
        <f>+[42]CONSOLIDADO!H24</f>
        <v>427.54199999999997</v>
      </c>
      <c r="I23" s="84">
        <f>+[42]CONSOLIDADO!I24</f>
        <v>352.33800000000002</v>
      </c>
      <c r="J23" s="84">
        <f>+[42]CONSOLIDADO!J24</f>
        <v>0</v>
      </c>
      <c r="K23" s="84">
        <f>+[42]CONSOLIDADO!K24</f>
        <v>0</v>
      </c>
      <c r="L23" s="84">
        <f>+[42]CONSOLIDADO!L24</f>
        <v>0</v>
      </c>
      <c r="M23" s="84">
        <f>+[42]CONSOLIDADO!M24</f>
        <v>0</v>
      </c>
      <c r="N23" s="84">
        <f>+[42]CONSOLIDADO!N24</f>
        <v>0</v>
      </c>
      <c r="O23" s="85">
        <f t="shared" si="7"/>
        <v>3175.1490000000003</v>
      </c>
      <c r="P23" s="43"/>
      <c r="Q23" s="43"/>
      <c r="R23" s="17" t="s">
        <v>18</v>
      </c>
      <c r="S23" s="86">
        <f t="shared" si="9"/>
        <v>321.33100000000002</v>
      </c>
      <c r="T23" s="86">
        <f t="shared" si="8"/>
        <v>498.73899999999998</v>
      </c>
      <c r="U23" s="86">
        <f t="shared" si="8"/>
        <v>477.50799999999998</v>
      </c>
      <c r="V23" s="86">
        <f t="shared" si="8"/>
        <v>632.36500000000001</v>
      </c>
      <c r="W23" s="86">
        <f t="shared" si="8"/>
        <v>465.32600000000002</v>
      </c>
      <c r="X23" s="86">
        <f t="shared" si="8"/>
        <v>427.54199999999997</v>
      </c>
      <c r="Y23" s="86">
        <f t="shared" si="8"/>
        <v>352.33800000000002</v>
      </c>
      <c r="Z23" s="86">
        <f t="shared" si="8"/>
        <v>0</v>
      </c>
      <c r="AA23" s="86">
        <f t="shared" si="8"/>
        <v>0</v>
      </c>
      <c r="AB23" s="86">
        <f t="shared" si="8"/>
        <v>0</v>
      </c>
      <c r="AC23" s="86">
        <f t="shared" si="8"/>
        <v>0</v>
      </c>
      <c r="AD23" s="86">
        <f t="shared" si="8"/>
        <v>0</v>
      </c>
      <c r="AE23" s="85">
        <f t="shared" si="10"/>
        <v>3175.1490000000003</v>
      </c>
    </row>
    <row r="24" spans="2:31">
      <c r="B24" s="123" t="s">
        <v>44</v>
      </c>
      <c r="C24" s="84">
        <f>+[42]CONSOLIDADO!C26</f>
        <v>332.41899999999998</v>
      </c>
      <c r="D24" s="84">
        <f>+[42]CONSOLIDADO!D26</f>
        <v>331.05699999999996</v>
      </c>
      <c r="E24" s="84">
        <f>+[42]CONSOLIDADO!E26</f>
        <v>317.536</v>
      </c>
      <c r="F24" s="84">
        <f>+[42]CONSOLIDADO!F26</f>
        <v>338.52900000000005</v>
      </c>
      <c r="G24" s="84">
        <f>+[42]CONSOLIDADO!G26</f>
        <v>364.76800000000003</v>
      </c>
      <c r="H24" s="84">
        <f>+[42]CONSOLIDADO!H26</f>
        <v>354.464</v>
      </c>
      <c r="I24" s="84">
        <f>+[42]CONSOLIDADO!I26</f>
        <v>342.995</v>
      </c>
      <c r="J24" s="84">
        <f>+[42]CONSOLIDADO!J26</f>
        <v>0</v>
      </c>
      <c r="K24" s="84">
        <f>+[42]CONSOLIDADO!K26</f>
        <v>0</v>
      </c>
      <c r="L24" s="84">
        <f>+[42]CONSOLIDADO!L26</f>
        <v>0</v>
      </c>
      <c r="M24" s="84">
        <f>+[42]CONSOLIDADO!M26</f>
        <v>0</v>
      </c>
      <c r="N24" s="84">
        <f>+[42]CONSOLIDADO!N26</f>
        <v>0</v>
      </c>
      <c r="O24" s="85">
        <f t="shared" si="7"/>
        <v>2381.768</v>
      </c>
      <c r="P24" s="43"/>
      <c r="Q24" s="43"/>
      <c r="R24" s="17" t="s">
        <v>44</v>
      </c>
      <c r="S24" s="86">
        <f t="shared" si="9"/>
        <v>332.41899999999998</v>
      </c>
      <c r="T24" s="86">
        <f t="shared" si="8"/>
        <v>331.05699999999996</v>
      </c>
      <c r="U24" s="86">
        <f t="shared" si="8"/>
        <v>317.536</v>
      </c>
      <c r="V24" s="86">
        <f t="shared" si="8"/>
        <v>338.52900000000005</v>
      </c>
      <c r="W24" s="86">
        <f t="shared" si="8"/>
        <v>364.76800000000003</v>
      </c>
      <c r="X24" s="86">
        <f t="shared" si="8"/>
        <v>354.464</v>
      </c>
      <c r="Y24" s="86">
        <f t="shared" si="8"/>
        <v>342.995</v>
      </c>
      <c r="Z24" s="86">
        <f t="shared" si="8"/>
        <v>0</v>
      </c>
      <c r="AA24" s="86">
        <f t="shared" si="8"/>
        <v>0</v>
      </c>
      <c r="AB24" s="86">
        <f t="shared" si="8"/>
        <v>0</v>
      </c>
      <c r="AC24" s="86">
        <f t="shared" si="8"/>
        <v>0</v>
      </c>
      <c r="AD24" s="86">
        <f t="shared" si="8"/>
        <v>0</v>
      </c>
      <c r="AE24" s="85">
        <f t="shared" si="10"/>
        <v>2381.768</v>
      </c>
    </row>
    <row r="25" spans="2:31">
      <c r="B25" s="124" t="s">
        <v>20</v>
      </c>
      <c r="C25" s="84">
        <f>+[42]CONSOLIDADO!C27</f>
        <v>82.908999999999992</v>
      </c>
      <c r="D25" s="84">
        <f>+[42]CONSOLIDADO!D27</f>
        <v>75.775999999999996</v>
      </c>
      <c r="E25" s="84">
        <f>+[42]CONSOLIDADO!E27</f>
        <v>75.283999999999992</v>
      </c>
      <c r="F25" s="84">
        <f>+[42]CONSOLIDADO!F27</f>
        <v>78.83</v>
      </c>
      <c r="G25" s="84">
        <f>+[42]CONSOLIDADO!G27</f>
        <v>64.387</v>
      </c>
      <c r="H25" s="84">
        <f>+[42]CONSOLIDADO!H27</f>
        <v>65.006999999999991</v>
      </c>
      <c r="I25" s="84">
        <f>+[42]CONSOLIDADO!I27</f>
        <v>67.890999999999991</v>
      </c>
      <c r="J25" s="84">
        <f>+[42]CONSOLIDADO!J27</f>
        <v>0</v>
      </c>
      <c r="K25" s="84">
        <f>+[42]CONSOLIDADO!K27</f>
        <v>0</v>
      </c>
      <c r="L25" s="84">
        <f>+[42]CONSOLIDADO!L27</f>
        <v>0</v>
      </c>
      <c r="M25" s="84">
        <f>+[42]CONSOLIDADO!M27</f>
        <v>0</v>
      </c>
      <c r="N25" s="84">
        <f>+[42]CONSOLIDADO!N27</f>
        <v>0</v>
      </c>
      <c r="O25" s="85">
        <f t="shared" si="7"/>
        <v>510.08399999999995</v>
      </c>
      <c r="P25" s="43"/>
      <c r="Q25" s="43"/>
      <c r="R25" s="17" t="s">
        <v>20</v>
      </c>
      <c r="S25" s="86">
        <f t="shared" si="9"/>
        <v>82.908999999999992</v>
      </c>
      <c r="T25" s="86">
        <f t="shared" si="8"/>
        <v>75.775999999999996</v>
      </c>
      <c r="U25" s="86">
        <f t="shared" si="8"/>
        <v>75.283999999999992</v>
      </c>
      <c r="V25" s="86">
        <f t="shared" si="8"/>
        <v>78.83</v>
      </c>
      <c r="W25" s="86">
        <f t="shared" si="8"/>
        <v>64.387</v>
      </c>
      <c r="X25" s="86">
        <f t="shared" si="8"/>
        <v>65.006999999999991</v>
      </c>
      <c r="Y25" s="86">
        <f t="shared" si="8"/>
        <v>67.890999999999991</v>
      </c>
      <c r="Z25" s="86">
        <f t="shared" si="8"/>
        <v>0</v>
      </c>
      <c r="AA25" s="86">
        <f t="shared" si="8"/>
        <v>0</v>
      </c>
      <c r="AB25" s="86">
        <f t="shared" si="8"/>
        <v>0</v>
      </c>
      <c r="AC25" s="86">
        <f t="shared" si="8"/>
        <v>0</v>
      </c>
      <c r="AD25" s="86">
        <f t="shared" si="8"/>
        <v>0</v>
      </c>
      <c r="AE25" s="85">
        <f t="shared" si="10"/>
        <v>510.08399999999995</v>
      </c>
    </row>
    <row r="26" spans="2:31">
      <c r="B26" s="87" t="s">
        <v>14</v>
      </c>
      <c r="C26" s="87">
        <f t="shared" ref="C26:E26" si="11">SUM(C21:C25)</f>
        <v>4576.3989999999994</v>
      </c>
      <c r="D26" s="87">
        <f t="shared" ref="D26:I26" si="12">SUM(D21:D25)</f>
        <v>4534.6719999999996</v>
      </c>
      <c r="E26" s="87">
        <f t="shared" si="12"/>
        <v>4614.3220000000001</v>
      </c>
      <c r="F26" s="87">
        <f t="shared" si="12"/>
        <v>5603.6410000000005</v>
      </c>
      <c r="G26" s="87">
        <f t="shared" si="12"/>
        <v>4627.6239999999998</v>
      </c>
      <c r="H26" s="87">
        <f t="shared" si="12"/>
        <v>4562.6709999999994</v>
      </c>
      <c r="I26" s="87">
        <f t="shared" si="12"/>
        <v>4205.3850000000002</v>
      </c>
      <c r="J26" s="87">
        <f t="shared" ref="F26:N26" si="13">SUM(J21:J25)</f>
        <v>0</v>
      </c>
      <c r="K26" s="87">
        <f t="shared" si="13"/>
        <v>0</v>
      </c>
      <c r="L26" s="87">
        <f t="shared" si="13"/>
        <v>0</v>
      </c>
      <c r="M26" s="87">
        <f t="shared" si="13"/>
        <v>0</v>
      </c>
      <c r="N26" s="87">
        <f t="shared" si="13"/>
        <v>0</v>
      </c>
      <c r="O26" s="87">
        <f t="shared" si="7"/>
        <v>32724.714</v>
      </c>
      <c r="P26" s="43"/>
      <c r="Q26" s="43"/>
      <c r="R26" s="26" t="s">
        <v>14</v>
      </c>
      <c r="S26" s="88">
        <f t="shared" ref="S26:AD26" si="14">SUM(S21:S25)</f>
        <v>4576.3989999999994</v>
      </c>
      <c r="T26" s="89">
        <f t="shared" si="14"/>
        <v>4534.6719999999996</v>
      </c>
      <c r="U26" s="89">
        <f t="shared" si="14"/>
        <v>4614.3220000000001</v>
      </c>
      <c r="V26" s="89">
        <f t="shared" si="14"/>
        <v>5603.6410000000005</v>
      </c>
      <c r="W26" s="89">
        <f t="shared" si="14"/>
        <v>4627.6239999999998</v>
      </c>
      <c r="X26" s="89">
        <f t="shared" si="14"/>
        <v>4562.6709999999994</v>
      </c>
      <c r="Y26" s="89">
        <f t="shared" si="14"/>
        <v>4205.3850000000002</v>
      </c>
      <c r="Z26" s="89">
        <f t="shared" si="14"/>
        <v>0</v>
      </c>
      <c r="AA26" s="89">
        <f t="shared" si="14"/>
        <v>0</v>
      </c>
      <c r="AB26" s="89">
        <f t="shared" si="14"/>
        <v>0</v>
      </c>
      <c r="AC26" s="89">
        <f t="shared" si="14"/>
        <v>0</v>
      </c>
      <c r="AD26" s="89">
        <f t="shared" si="14"/>
        <v>0</v>
      </c>
      <c r="AE26" s="87">
        <f>SUM(S26:AD26)</f>
        <v>32724.714</v>
      </c>
    </row>
    <row r="27" spans="2:31"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</row>
    <row r="28" spans="2:31">
      <c r="B28" s="3" t="s">
        <v>23</v>
      </c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Q28" s="43"/>
      <c r="R28" s="10" t="s">
        <v>23</v>
      </c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</row>
    <row r="29" spans="2:31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Q29" s="43"/>
      <c r="R29" s="4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2:31">
      <c r="B30" s="14" t="s">
        <v>1</v>
      </c>
      <c r="C30" s="13" t="s">
        <v>2</v>
      </c>
      <c r="D30" s="13" t="s">
        <v>3</v>
      </c>
      <c r="E30" s="13" t="s">
        <v>4</v>
      </c>
      <c r="F30" s="13" t="s">
        <v>5</v>
      </c>
      <c r="G30" s="13" t="s">
        <v>6</v>
      </c>
      <c r="H30" s="13" t="s">
        <v>7</v>
      </c>
      <c r="I30" s="13" t="s">
        <v>8</v>
      </c>
      <c r="J30" s="13" t="s">
        <v>9</v>
      </c>
      <c r="K30" s="13" t="s">
        <v>10</v>
      </c>
      <c r="L30" s="13" t="s">
        <v>11</v>
      </c>
      <c r="M30" s="13" t="s">
        <v>12</v>
      </c>
      <c r="N30" s="13" t="s">
        <v>13</v>
      </c>
      <c r="O30" s="127" t="s">
        <v>14</v>
      </c>
      <c r="Q30" s="43"/>
      <c r="R30" s="80" t="s">
        <v>1</v>
      </c>
      <c r="S30" s="81" t="s">
        <v>2</v>
      </c>
      <c r="T30" s="81" t="s">
        <v>3</v>
      </c>
      <c r="U30" s="81" t="s">
        <v>4</v>
      </c>
      <c r="V30" s="81" t="s">
        <v>5</v>
      </c>
      <c r="W30" s="81" t="s">
        <v>6</v>
      </c>
      <c r="X30" s="81" t="s">
        <v>7</v>
      </c>
      <c r="Y30" s="81" t="s">
        <v>8</v>
      </c>
      <c r="Z30" s="81" t="s">
        <v>9</v>
      </c>
      <c r="AA30" s="81" t="s">
        <v>10</v>
      </c>
      <c r="AB30" s="81" t="s">
        <v>11</v>
      </c>
      <c r="AC30" s="81" t="s">
        <v>12</v>
      </c>
      <c r="AD30" s="81" t="s">
        <v>13</v>
      </c>
      <c r="AE30" s="82" t="s">
        <v>22</v>
      </c>
    </row>
    <row r="31" spans="2:31">
      <c r="B31" s="17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9"/>
      <c r="P31" s="52"/>
      <c r="Q31" s="43"/>
      <c r="R31" s="15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18"/>
    </row>
    <row r="32" spans="2:31">
      <c r="B32" s="123" t="s">
        <v>39</v>
      </c>
      <c r="C32" s="84">
        <f>+[42]CONSOLIDADO!C34</f>
        <v>2610.8174200002036</v>
      </c>
      <c r="D32" s="84">
        <f>+[42]CONSOLIDADO!D34</f>
        <v>2450.2922199999725</v>
      </c>
      <c r="E32" s="84">
        <f>+[42]CONSOLIDADO!E34</f>
        <v>2554.7523999998689</v>
      </c>
      <c r="F32" s="84">
        <f>+[42]CONSOLIDADO!F34</f>
        <v>3127.7935900001999</v>
      </c>
      <c r="G32" s="84">
        <f>+[42]CONSOLIDADO!G34</f>
        <v>2576.4713999998303</v>
      </c>
      <c r="H32" s="84">
        <f>+[42]CONSOLIDADO!H34</f>
        <v>2561.5048600000482</v>
      </c>
      <c r="I32" s="84">
        <f>+[42]CONSOLIDADO!I34</f>
        <v>2459.4648500001313</v>
      </c>
      <c r="J32" s="84">
        <f>+[42]CONSOLIDADO!J34</f>
        <v>0</v>
      </c>
      <c r="K32" s="84">
        <f>+[42]CONSOLIDADO!K34</f>
        <v>0</v>
      </c>
      <c r="L32" s="84">
        <f>+[42]CONSOLIDADO!L34</f>
        <v>0</v>
      </c>
      <c r="M32" s="84">
        <f>+[42]CONSOLIDADO!M34</f>
        <v>0</v>
      </c>
      <c r="N32" s="84">
        <f>+[42]CONSOLIDADO!N34</f>
        <v>0</v>
      </c>
      <c r="O32" s="85">
        <f>SUM(C32:N32)</f>
        <v>18341.096740000256</v>
      </c>
      <c r="P32" s="52"/>
      <c r="Q32" s="43"/>
      <c r="R32" s="17" t="s">
        <v>39</v>
      </c>
      <c r="S32" s="86">
        <f>+C32*0.87</f>
        <v>2271.411155400177</v>
      </c>
      <c r="T32" s="86">
        <f>+D32*0.87</f>
        <v>2131.7542313999761</v>
      </c>
      <c r="U32" s="86">
        <f>+E32*0.87</f>
        <v>2222.6345879998858</v>
      </c>
      <c r="V32" s="86">
        <f t="shared" ref="T32:AD36" si="15">+F32*0.87</f>
        <v>2721.180423300174</v>
      </c>
      <c r="W32" s="86">
        <f t="shared" si="15"/>
        <v>2241.5301179998523</v>
      </c>
      <c r="X32" s="86">
        <f t="shared" si="15"/>
        <v>2228.5092282000419</v>
      </c>
      <c r="Y32" s="86">
        <f t="shared" si="15"/>
        <v>2139.7344195001142</v>
      </c>
      <c r="Z32" s="86">
        <f t="shared" si="15"/>
        <v>0</v>
      </c>
      <c r="AA32" s="86">
        <f t="shared" si="15"/>
        <v>0</v>
      </c>
      <c r="AB32" s="86">
        <f t="shared" si="15"/>
        <v>0</v>
      </c>
      <c r="AC32" s="86">
        <f t="shared" si="15"/>
        <v>0</v>
      </c>
      <c r="AD32" s="86">
        <f t="shared" si="15"/>
        <v>0</v>
      </c>
      <c r="AE32" s="85">
        <f t="shared" ref="AE32:AE36" si="16">SUM(S32:AD32)</f>
        <v>15956.754163800222</v>
      </c>
    </row>
    <row r="33" spans="2:32">
      <c r="B33" s="123" t="s">
        <v>17</v>
      </c>
      <c r="C33" s="84">
        <f>+[42]CONSOLIDADO!C35</f>
        <v>2084.4799300000054</v>
      </c>
      <c r="D33" s="84">
        <f>+[42]CONSOLIDADO!D35</f>
        <v>2013.0257699999779</v>
      </c>
      <c r="E33" s="84">
        <f>+[42]CONSOLIDADO!E35</f>
        <v>2086.4274100000057</v>
      </c>
      <c r="F33" s="84">
        <f>+[42]CONSOLIDADO!F35</f>
        <v>2590.1976400000203</v>
      </c>
      <c r="G33" s="84">
        <f>+[42]CONSOLIDADO!G35</f>
        <v>2120.0354600000019</v>
      </c>
      <c r="H33" s="84">
        <f>+[42]CONSOLIDADO!H35</f>
        <v>2135.2140199999826</v>
      </c>
      <c r="I33" s="84">
        <f>+[42]CONSOLIDADO!I35</f>
        <v>1930.1490400000098</v>
      </c>
      <c r="J33" s="84">
        <f>+[42]CONSOLIDADO!J35</f>
        <v>0</v>
      </c>
      <c r="K33" s="84">
        <f>+[42]CONSOLIDADO!K35</f>
        <v>0</v>
      </c>
      <c r="L33" s="84">
        <f>+[42]CONSOLIDADO!L35</f>
        <v>0</v>
      </c>
      <c r="M33" s="84">
        <f>+[42]CONSOLIDADO!M35</f>
        <v>0</v>
      </c>
      <c r="N33" s="84">
        <f>+[42]CONSOLIDADO!N35</f>
        <v>0</v>
      </c>
      <c r="O33" s="85">
        <f t="shared" ref="O33:O36" si="17">SUM(C33:N33)</f>
        <v>14959.529270000003</v>
      </c>
      <c r="P33" s="52"/>
      <c r="Q33" s="43"/>
      <c r="R33" s="17" t="s">
        <v>17</v>
      </c>
      <c r="S33" s="86">
        <f t="shared" ref="S33:S36" si="18">+C33*0.87</f>
        <v>1813.4975391000048</v>
      </c>
      <c r="T33" s="86">
        <f t="shared" si="15"/>
        <v>1751.3324198999808</v>
      </c>
      <c r="U33" s="86">
        <f>+E33*0.87</f>
        <v>1815.191846700005</v>
      </c>
      <c r="V33" s="86">
        <f t="shared" si="15"/>
        <v>2253.4719468000176</v>
      </c>
      <c r="W33" s="86">
        <f t="shared" si="15"/>
        <v>1844.4308502000017</v>
      </c>
      <c r="X33" s="86">
        <f t="shared" si="15"/>
        <v>1857.6361973999849</v>
      </c>
      <c r="Y33" s="86">
        <f t="shared" si="15"/>
        <v>1679.2296648000085</v>
      </c>
      <c r="Z33" s="86">
        <f t="shared" si="15"/>
        <v>0</v>
      </c>
      <c r="AA33" s="86">
        <f t="shared" si="15"/>
        <v>0</v>
      </c>
      <c r="AB33" s="86">
        <f t="shared" si="15"/>
        <v>0</v>
      </c>
      <c r="AC33" s="86">
        <f t="shared" si="15"/>
        <v>0</v>
      </c>
      <c r="AD33" s="86">
        <f t="shared" si="15"/>
        <v>0</v>
      </c>
      <c r="AE33" s="85">
        <f t="shared" si="16"/>
        <v>13014.790464900003</v>
      </c>
    </row>
    <row r="34" spans="2:32">
      <c r="B34" s="123" t="s">
        <v>18</v>
      </c>
      <c r="C34" s="84">
        <f>+[42]CONSOLIDADO!C36</f>
        <v>494.10025000000013</v>
      </c>
      <c r="D34" s="84">
        <f>+[42]CONSOLIDADO!D36</f>
        <v>768.92779999999993</v>
      </c>
      <c r="E34" s="84">
        <f>+[42]CONSOLIDADO!E36</f>
        <v>743.01188999999977</v>
      </c>
      <c r="F34" s="84">
        <f>+[42]CONSOLIDADO!F36</f>
        <v>989.2459600000002</v>
      </c>
      <c r="G34" s="84">
        <f>+[42]CONSOLIDADO!G36</f>
        <v>734.45003999999983</v>
      </c>
      <c r="H34" s="84">
        <f>+[42]CONSOLIDADO!H36</f>
        <v>678.11322000000007</v>
      </c>
      <c r="I34" s="84">
        <f>+[42]CONSOLIDADO!I36</f>
        <v>570.02273000000002</v>
      </c>
      <c r="J34" s="84">
        <f>+[42]CONSOLIDADO!J36</f>
        <v>0</v>
      </c>
      <c r="K34" s="84">
        <f>+[42]CONSOLIDADO!K36</f>
        <v>0</v>
      </c>
      <c r="L34" s="84">
        <f>+[42]CONSOLIDADO!L36</f>
        <v>0</v>
      </c>
      <c r="M34" s="84">
        <f>+[42]CONSOLIDADO!M36</f>
        <v>0</v>
      </c>
      <c r="N34" s="84">
        <f>+[42]CONSOLIDADO!N36</f>
        <v>0</v>
      </c>
      <c r="O34" s="85">
        <f t="shared" si="17"/>
        <v>4977.8718899999994</v>
      </c>
      <c r="P34" s="52"/>
      <c r="Q34" s="43"/>
      <c r="R34" s="17" t="s">
        <v>18</v>
      </c>
      <c r="S34" s="86">
        <f t="shared" si="18"/>
        <v>429.86721750000009</v>
      </c>
      <c r="T34" s="86">
        <f t="shared" si="15"/>
        <v>668.96718599999997</v>
      </c>
      <c r="U34" s="86">
        <f t="shared" si="15"/>
        <v>646.42034429999978</v>
      </c>
      <c r="V34" s="86">
        <f t="shared" si="15"/>
        <v>860.6439852000002</v>
      </c>
      <c r="W34" s="86">
        <f t="shared" si="15"/>
        <v>638.97153479999986</v>
      </c>
      <c r="X34" s="86">
        <f t="shared" si="15"/>
        <v>589.95850140000005</v>
      </c>
      <c r="Y34" s="86">
        <f t="shared" si="15"/>
        <v>495.91977510000004</v>
      </c>
      <c r="Z34" s="86">
        <f t="shared" si="15"/>
        <v>0</v>
      </c>
      <c r="AA34" s="86">
        <f t="shared" si="15"/>
        <v>0</v>
      </c>
      <c r="AB34" s="86">
        <f t="shared" si="15"/>
        <v>0</v>
      </c>
      <c r="AC34" s="86">
        <f t="shared" si="15"/>
        <v>0</v>
      </c>
      <c r="AD34" s="86">
        <f t="shared" si="15"/>
        <v>0</v>
      </c>
      <c r="AE34" s="85">
        <f t="shared" si="16"/>
        <v>4330.7485442999996</v>
      </c>
    </row>
    <row r="35" spans="2:32">
      <c r="B35" s="123" t="s">
        <v>44</v>
      </c>
      <c r="C35" s="84">
        <f>+[42]CONSOLIDADO!C38</f>
        <v>586.53522000000009</v>
      </c>
      <c r="D35" s="84">
        <f>+[42]CONSOLIDADO!D38</f>
        <v>586.76825999999983</v>
      </c>
      <c r="E35" s="84">
        <f>+[42]CONSOLIDADO!E38</f>
        <v>567.83165999999994</v>
      </c>
      <c r="F35" s="84">
        <f>+[42]CONSOLIDADO!F38</f>
        <v>609.30061000000001</v>
      </c>
      <c r="G35" s="84">
        <f>+[42]CONSOLIDADO!G38</f>
        <v>662.34800000000007</v>
      </c>
      <c r="H35" s="84">
        <f>+[42]CONSOLIDADO!H38</f>
        <v>646.15156000000002</v>
      </c>
      <c r="I35" s="84">
        <f>+[42]CONSOLIDADO!I38</f>
        <v>636.69792000000007</v>
      </c>
      <c r="J35" s="84">
        <f>+[42]CONSOLIDADO!J38</f>
        <v>0</v>
      </c>
      <c r="K35" s="84">
        <f>+[42]CONSOLIDADO!K38</f>
        <v>0</v>
      </c>
      <c r="L35" s="84">
        <f>+[42]CONSOLIDADO!L38</f>
        <v>0</v>
      </c>
      <c r="M35" s="84">
        <f>+[42]CONSOLIDADO!M38</f>
        <v>0</v>
      </c>
      <c r="N35" s="84">
        <f>+[42]CONSOLIDADO!N38</f>
        <v>0</v>
      </c>
      <c r="O35" s="85">
        <f t="shared" si="17"/>
        <v>4295.6332299999995</v>
      </c>
      <c r="P35" s="52"/>
      <c r="Q35" s="43"/>
      <c r="R35" s="17" t="s">
        <v>44</v>
      </c>
      <c r="S35" s="86">
        <f t="shared" si="18"/>
        <v>510.28564140000009</v>
      </c>
      <c r="T35" s="86">
        <f t="shared" si="15"/>
        <v>510.48838619999987</v>
      </c>
      <c r="U35" s="86">
        <f t="shared" si="15"/>
        <v>494.01354419999996</v>
      </c>
      <c r="V35" s="86">
        <f t="shared" si="15"/>
        <v>530.09153070000002</v>
      </c>
      <c r="W35" s="86">
        <f t="shared" si="15"/>
        <v>576.24276000000009</v>
      </c>
      <c r="X35" s="86">
        <f t="shared" si="15"/>
        <v>562.15185719999999</v>
      </c>
      <c r="Y35" s="86">
        <f t="shared" si="15"/>
        <v>553.92719040000009</v>
      </c>
      <c r="Z35" s="86">
        <f t="shared" si="15"/>
        <v>0</v>
      </c>
      <c r="AA35" s="86">
        <f t="shared" si="15"/>
        <v>0</v>
      </c>
      <c r="AB35" s="86">
        <f t="shared" si="15"/>
        <v>0</v>
      </c>
      <c r="AC35" s="86">
        <f t="shared" si="15"/>
        <v>0</v>
      </c>
      <c r="AD35" s="86">
        <f t="shared" si="15"/>
        <v>0</v>
      </c>
      <c r="AE35" s="85">
        <f t="shared" si="16"/>
        <v>3737.2009101000003</v>
      </c>
    </row>
    <row r="36" spans="2:32">
      <c r="B36" s="124" t="s">
        <v>20</v>
      </c>
      <c r="C36" s="84">
        <f>+[42]CONSOLIDADO!C39</f>
        <v>112.62838000000002</v>
      </c>
      <c r="D36" s="84">
        <f>+[42]CONSOLIDADO!D39</f>
        <v>103.61121000000001</v>
      </c>
      <c r="E36" s="84">
        <f>+[42]CONSOLIDADO!E39</f>
        <v>103.71386</v>
      </c>
      <c r="F36" s="84">
        <f>+[42]CONSOLIDADO!F39</f>
        <v>109.52524999999997</v>
      </c>
      <c r="G36" s="84">
        <f>+[42]CONSOLIDADO!G39</f>
        <v>90.11112</v>
      </c>
      <c r="H36" s="84">
        <f>+[42]CONSOLIDADO!H39</f>
        <v>91.180349999999976</v>
      </c>
      <c r="I36" s="84">
        <f>+[42]CONSOLIDADO!I39</f>
        <v>96.872180000000014</v>
      </c>
      <c r="J36" s="84">
        <f>+[42]CONSOLIDADO!J39</f>
        <v>0</v>
      </c>
      <c r="K36" s="84">
        <f>+[42]CONSOLIDADO!K39</f>
        <v>0</v>
      </c>
      <c r="L36" s="84">
        <f>+[42]CONSOLIDADO!L39</f>
        <v>0</v>
      </c>
      <c r="M36" s="84">
        <f>+[42]CONSOLIDADO!M39</f>
        <v>0</v>
      </c>
      <c r="N36" s="84">
        <f>+[42]CONSOLIDADO!N39</f>
        <v>0</v>
      </c>
      <c r="O36" s="85">
        <f t="shared" si="17"/>
        <v>707.64235000000008</v>
      </c>
      <c r="P36" s="52"/>
      <c r="Q36" s="43"/>
      <c r="R36" s="17" t="s">
        <v>20</v>
      </c>
      <c r="S36" s="86">
        <f t="shared" si="18"/>
        <v>97.986690600000017</v>
      </c>
      <c r="T36" s="86">
        <f t="shared" si="15"/>
        <v>90.141752700000012</v>
      </c>
      <c r="U36" s="86">
        <f t="shared" si="15"/>
        <v>90.231058199999993</v>
      </c>
      <c r="V36" s="86">
        <f t="shared" si="15"/>
        <v>95.286967499999975</v>
      </c>
      <c r="W36" s="86">
        <f t="shared" si="15"/>
        <v>78.396674399999995</v>
      </c>
      <c r="X36" s="86">
        <f t="shared" si="15"/>
        <v>79.326904499999983</v>
      </c>
      <c r="Y36" s="86">
        <f t="shared" si="15"/>
        <v>84.278796600000007</v>
      </c>
      <c r="Z36" s="86">
        <f t="shared" si="15"/>
        <v>0</v>
      </c>
      <c r="AA36" s="86">
        <f t="shared" si="15"/>
        <v>0</v>
      </c>
      <c r="AB36" s="86">
        <f t="shared" si="15"/>
        <v>0</v>
      </c>
      <c r="AC36" s="86">
        <f t="shared" si="15"/>
        <v>0</v>
      </c>
      <c r="AD36" s="86">
        <f t="shared" si="15"/>
        <v>0</v>
      </c>
      <c r="AE36" s="85">
        <f t="shared" si="16"/>
        <v>615.6488445</v>
      </c>
    </row>
    <row r="37" spans="2:32">
      <c r="B37" s="87" t="s">
        <v>14</v>
      </c>
      <c r="C37" s="87">
        <f t="shared" ref="C37:N37" si="19">SUM(C32:C36)</f>
        <v>5888.5612000002093</v>
      </c>
      <c r="D37" s="87">
        <f t="shared" ref="D37:K37" si="20">SUM(D32:D36)</f>
        <v>5922.6252599999498</v>
      </c>
      <c r="E37" s="87">
        <f t="shared" si="20"/>
        <v>6055.7372199998736</v>
      </c>
      <c r="F37" s="87">
        <f t="shared" si="20"/>
        <v>7426.0630500002198</v>
      </c>
      <c r="G37" s="87">
        <f t="shared" si="20"/>
        <v>6183.4160199998314</v>
      </c>
      <c r="H37" s="87">
        <f t="shared" si="20"/>
        <v>6112.1640100000313</v>
      </c>
      <c r="I37" s="87">
        <f t="shared" si="20"/>
        <v>5693.2067200001402</v>
      </c>
      <c r="J37" s="87">
        <f t="shared" si="20"/>
        <v>0</v>
      </c>
      <c r="K37" s="87">
        <f t="shared" si="20"/>
        <v>0</v>
      </c>
      <c r="L37" s="87">
        <f t="shared" si="19"/>
        <v>0</v>
      </c>
      <c r="M37" s="87">
        <f t="shared" si="19"/>
        <v>0</v>
      </c>
      <c r="N37" s="87">
        <f t="shared" si="19"/>
        <v>0</v>
      </c>
      <c r="O37" s="87">
        <f>SUM(C37:N37)</f>
        <v>43281.773480000251</v>
      </c>
      <c r="P37" s="52"/>
      <c r="Q37" s="43"/>
      <c r="R37" s="26" t="s">
        <v>14</v>
      </c>
      <c r="S37" s="88">
        <f t="shared" ref="S37:AD37" si="21">SUM(S32:S36)</f>
        <v>5123.0482440001815</v>
      </c>
      <c r="T37" s="89">
        <f t="shared" si="21"/>
        <v>5152.6839761999572</v>
      </c>
      <c r="U37" s="89">
        <f t="shared" si="21"/>
        <v>5268.491381399891</v>
      </c>
      <c r="V37" s="89">
        <f t="shared" si="21"/>
        <v>6460.6748535001916</v>
      </c>
      <c r="W37" s="89">
        <f t="shared" si="21"/>
        <v>5379.5719373998536</v>
      </c>
      <c r="X37" s="89">
        <f t="shared" si="21"/>
        <v>5317.5826887000276</v>
      </c>
      <c r="Y37" s="89">
        <f t="shared" si="21"/>
        <v>4953.089846400122</v>
      </c>
      <c r="Z37" s="89">
        <f t="shared" si="21"/>
        <v>0</v>
      </c>
      <c r="AA37" s="89">
        <f t="shared" si="21"/>
        <v>0</v>
      </c>
      <c r="AB37" s="89">
        <f t="shared" si="21"/>
        <v>0</v>
      </c>
      <c r="AC37" s="89">
        <f t="shared" si="21"/>
        <v>0</v>
      </c>
      <c r="AD37" s="89">
        <f t="shared" si="21"/>
        <v>0</v>
      </c>
      <c r="AE37" s="87">
        <f>SUM(S37:AD37)</f>
        <v>37655.142927600224</v>
      </c>
    </row>
    <row r="38" spans="2:32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R38" s="4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pans="2:32">
      <c r="B39" s="3" t="s">
        <v>76</v>
      </c>
      <c r="C39" s="74"/>
      <c r="D39" s="74"/>
      <c r="E39" s="43"/>
      <c r="F39" s="52"/>
      <c r="G39" s="43"/>
      <c r="H39" s="53"/>
      <c r="I39" s="43"/>
      <c r="J39" s="43"/>
      <c r="K39" s="43"/>
      <c r="L39" s="43"/>
      <c r="M39" s="52"/>
      <c r="N39" s="43"/>
      <c r="O39" s="43"/>
      <c r="Q39" s="43"/>
      <c r="R39" s="3" t="s">
        <v>76</v>
      </c>
      <c r="S39" s="43"/>
      <c r="T39" s="43"/>
      <c r="U39" s="43"/>
      <c r="V39" s="52"/>
      <c r="W39" s="43"/>
      <c r="X39" s="53"/>
      <c r="Y39" s="43"/>
      <c r="Z39" s="43"/>
      <c r="AA39" s="43"/>
      <c r="AB39" s="43"/>
      <c r="AC39" s="52"/>
      <c r="AD39" s="43"/>
      <c r="AE39" s="43"/>
    </row>
    <row r="40" spans="2:32">
      <c r="C40" s="43"/>
      <c r="D40" s="43"/>
      <c r="E40" s="43"/>
      <c r="F40" s="43"/>
      <c r="G40" s="43"/>
      <c r="H40" s="54"/>
      <c r="I40" s="43"/>
      <c r="J40" s="43"/>
      <c r="K40" s="43"/>
      <c r="L40" s="43"/>
      <c r="M40" s="43"/>
      <c r="N40" s="43"/>
      <c r="O40" s="43"/>
      <c r="Q40" s="43"/>
      <c r="S40" s="43"/>
      <c r="T40" s="43"/>
      <c r="U40" s="43"/>
      <c r="V40" s="43"/>
      <c r="W40" s="43"/>
      <c r="X40" s="54"/>
      <c r="Y40" s="43"/>
      <c r="Z40" s="43"/>
      <c r="AA40" s="43"/>
      <c r="AB40" s="43"/>
      <c r="AC40" s="43"/>
      <c r="AD40" s="43"/>
      <c r="AE40" s="43"/>
    </row>
    <row r="41" spans="2:32" ht="31.5">
      <c r="B41" s="14" t="s">
        <v>1</v>
      </c>
      <c r="C41" s="13" t="s">
        <v>2</v>
      </c>
      <c r="D41" s="13" t="s">
        <v>3</v>
      </c>
      <c r="E41" s="13" t="s">
        <v>4</v>
      </c>
      <c r="F41" s="126" t="s">
        <v>5</v>
      </c>
      <c r="G41" s="126" t="s">
        <v>6</v>
      </c>
      <c r="H41" s="126" t="s">
        <v>7</v>
      </c>
      <c r="I41" s="126" t="s">
        <v>8</v>
      </c>
      <c r="J41" s="126" t="s">
        <v>9</v>
      </c>
      <c r="K41" s="126" t="s">
        <v>10</v>
      </c>
      <c r="L41" s="126" t="s">
        <v>11</v>
      </c>
      <c r="M41" s="126" t="s">
        <v>12</v>
      </c>
      <c r="N41" s="126" t="s">
        <v>13</v>
      </c>
      <c r="O41" s="127" t="s">
        <v>14</v>
      </c>
      <c r="Q41" s="43"/>
      <c r="R41" s="80" t="s">
        <v>1</v>
      </c>
      <c r="S41" s="81" t="s">
        <v>2</v>
      </c>
      <c r="T41" s="81" t="s">
        <v>3</v>
      </c>
      <c r="U41" s="81" t="s">
        <v>4</v>
      </c>
      <c r="V41" s="81" t="s">
        <v>5</v>
      </c>
      <c r="W41" s="81" t="s">
        <v>6</v>
      </c>
      <c r="X41" s="81" t="s">
        <v>7</v>
      </c>
      <c r="Y41" s="81" t="s">
        <v>8</v>
      </c>
      <c r="Z41" s="81" t="s">
        <v>9</v>
      </c>
      <c r="AA41" s="81" t="s">
        <v>10</v>
      </c>
      <c r="AB41" s="81" t="s">
        <v>11</v>
      </c>
      <c r="AC41" s="81" t="s">
        <v>12</v>
      </c>
      <c r="AD41" s="81" t="s">
        <v>13</v>
      </c>
      <c r="AE41" s="82" t="s">
        <v>14</v>
      </c>
      <c r="AF41" s="82" t="s">
        <v>156</v>
      </c>
    </row>
    <row r="42" spans="2:32">
      <c r="B42" s="17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9"/>
      <c r="Q42" s="43"/>
      <c r="R42" s="15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18"/>
      <c r="AF42" s="18"/>
    </row>
    <row r="43" spans="2:32">
      <c r="B43" s="123" t="s">
        <v>39</v>
      </c>
      <c r="C43" s="84">
        <f t="shared" ref="C43:N47" si="22">+C32/C$77</f>
        <v>375.11744540232809</v>
      </c>
      <c r="D43" s="84">
        <f t="shared" si="22"/>
        <v>352.05347988505355</v>
      </c>
      <c r="E43" s="84">
        <f t="shared" si="22"/>
        <v>367.06212643676275</v>
      </c>
      <c r="F43" s="84">
        <f t="shared" si="22"/>
        <v>449.39563074715517</v>
      </c>
      <c r="G43" s="84">
        <f t="shared" si="22"/>
        <v>370.18267241376873</v>
      </c>
      <c r="H43" s="84">
        <f t="shared" si="22"/>
        <v>368.03230747127128</v>
      </c>
      <c r="I43" s="84">
        <f t="shared" si="22"/>
        <v>353.37138649427175</v>
      </c>
      <c r="J43" s="84">
        <f t="shared" si="22"/>
        <v>0</v>
      </c>
      <c r="K43" s="84">
        <f t="shared" si="22"/>
        <v>0</v>
      </c>
      <c r="L43" s="84">
        <f t="shared" si="22"/>
        <v>0</v>
      </c>
      <c r="M43" s="84">
        <f t="shared" si="22"/>
        <v>0</v>
      </c>
      <c r="N43" s="84">
        <f t="shared" si="22"/>
        <v>0</v>
      </c>
      <c r="O43" s="85">
        <f t="shared" ref="O43:O47" si="23">SUM(C43:N43)</f>
        <v>2635.2150488506113</v>
      </c>
      <c r="Q43" s="43"/>
      <c r="R43" s="17" t="s">
        <v>39</v>
      </c>
      <c r="S43" s="86">
        <f>+C43*0.87</f>
        <v>326.35217750002545</v>
      </c>
      <c r="T43" s="86">
        <f t="shared" ref="T43:AD47" si="24">+D43*0.87</f>
        <v>306.28652749999657</v>
      </c>
      <c r="U43" s="86">
        <f>+U32/U$77</f>
        <v>319.34404999998361</v>
      </c>
      <c r="V43" s="86">
        <f t="shared" si="24"/>
        <v>390.97419875002498</v>
      </c>
      <c r="W43" s="86">
        <f t="shared" si="24"/>
        <v>322.05892499997879</v>
      </c>
      <c r="X43" s="86">
        <f>+H43*0.87</f>
        <v>320.18810750000603</v>
      </c>
      <c r="Y43" s="86">
        <f t="shared" si="24"/>
        <v>307.43310625001641</v>
      </c>
      <c r="Z43" s="86">
        <f t="shared" si="24"/>
        <v>0</v>
      </c>
      <c r="AA43" s="86">
        <f t="shared" si="24"/>
        <v>0</v>
      </c>
      <c r="AB43" s="86">
        <f t="shared" si="24"/>
        <v>0</v>
      </c>
      <c r="AC43" s="86">
        <f t="shared" si="24"/>
        <v>0</v>
      </c>
      <c r="AD43" s="86">
        <f t="shared" si="24"/>
        <v>0</v>
      </c>
      <c r="AE43" s="85">
        <f t="shared" ref="AE43:AE48" si="25">SUM(S43:AD43)</f>
        <v>2292.6370925000319</v>
      </c>
      <c r="AF43" s="85">
        <f>SUM(X43:AD43)</f>
        <v>627.62121375002243</v>
      </c>
    </row>
    <row r="44" spans="2:32">
      <c r="B44" s="123" t="s">
        <v>17</v>
      </c>
      <c r="C44" s="84">
        <f t="shared" si="22"/>
        <v>299.49424281609271</v>
      </c>
      <c r="D44" s="84">
        <f t="shared" si="22"/>
        <v>289.22784051723823</v>
      </c>
      <c r="E44" s="84">
        <f t="shared" si="22"/>
        <v>299.77405316092035</v>
      </c>
      <c r="F44" s="84">
        <f t="shared" si="22"/>
        <v>372.15483333333623</v>
      </c>
      <c r="G44" s="84">
        <f t="shared" si="22"/>
        <v>304.60279597701174</v>
      </c>
      <c r="H44" s="84">
        <f t="shared" si="22"/>
        <v>306.78362356321588</v>
      </c>
      <c r="I44" s="84">
        <f t="shared" si="22"/>
        <v>277.32026436781751</v>
      </c>
      <c r="J44" s="84">
        <f t="shared" si="22"/>
        <v>0</v>
      </c>
      <c r="K44" s="84">
        <f t="shared" si="22"/>
        <v>0</v>
      </c>
      <c r="L44" s="84">
        <f t="shared" si="22"/>
        <v>0</v>
      </c>
      <c r="M44" s="84">
        <f t="shared" si="22"/>
        <v>0</v>
      </c>
      <c r="N44" s="84">
        <f t="shared" si="22"/>
        <v>0</v>
      </c>
      <c r="O44" s="85">
        <f t="shared" si="23"/>
        <v>2149.3576537356325</v>
      </c>
      <c r="Q44" s="43"/>
      <c r="R44" s="17" t="s">
        <v>17</v>
      </c>
      <c r="S44" s="86">
        <f t="shared" ref="S44:S47" si="26">+C44*0.87</f>
        <v>260.55999125000068</v>
      </c>
      <c r="T44" s="86">
        <f t="shared" si="24"/>
        <v>251.62822124999727</v>
      </c>
      <c r="U44" s="86">
        <f>+U33/U$77</f>
        <v>260.80342625000071</v>
      </c>
      <c r="V44" s="86">
        <f t="shared" si="24"/>
        <v>323.77470500000254</v>
      </c>
      <c r="W44" s="86">
        <f t="shared" si="24"/>
        <v>265.00443250000023</v>
      </c>
      <c r="X44" s="86">
        <f t="shared" si="24"/>
        <v>266.90175249999783</v>
      </c>
      <c r="Y44" s="86">
        <f t="shared" si="24"/>
        <v>241.26863000000122</v>
      </c>
      <c r="Z44" s="86">
        <f t="shared" si="24"/>
        <v>0</v>
      </c>
      <c r="AA44" s="86">
        <f t="shared" si="24"/>
        <v>0</v>
      </c>
      <c r="AB44" s="86">
        <f t="shared" si="24"/>
        <v>0</v>
      </c>
      <c r="AC44" s="86">
        <f t="shared" si="24"/>
        <v>0</v>
      </c>
      <c r="AD44" s="86">
        <f t="shared" si="24"/>
        <v>0</v>
      </c>
      <c r="AE44" s="85">
        <f t="shared" si="25"/>
        <v>1869.9411587500003</v>
      </c>
      <c r="AF44" s="85">
        <f t="shared" ref="AF44:AF47" si="27">SUM(X44:AD44)</f>
        <v>508.17038249999905</v>
      </c>
    </row>
    <row r="45" spans="2:32">
      <c r="B45" s="123" t="s">
        <v>18</v>
      </c>
      <c r="C45" s="84">
        <f t="shared" si="22"/>
        <v>70.991415229885078</v>
      </c>
      <c r="D45" s="84">
        <f t="shared" si="22"/>
        <v>110.47813218390803</v>
      </c>
      <c r="E45" s="84">
        <f t="shared" si="22"/>
        <v>106.75458189655168</v>
      </c>
      <c r="F45" s="84">
        <f t="shared" si="22"/>
        <v>142.1330402298851</v>
      </c>
      <c r="G45" s="84">
        <f t="shared" si="22"/>
        <v>105.52443103448273</v>
      </c>
      <c r="H45" s="84">
        <f t="shared" si="22"/>
        <v>97.430060344827595</v>
      </c>
      <c r="I45" s="84">
        <f t="shared" si="22"/>
        <v>81.899817528735639</v>
      </c>
      <c r="J45" s="84">
        <f t="shared" si="22"/>
        <v>0</v>
      </c>
      <c r="K45" s="84">
        <f t="shared" si="22"/>
        <v>0</v>
      </c>
      <c r="L45" s="84">
        <f t="shared" si="22"/>
        <v>0</v>
      </c>
      <c r="M45" s="84">
        <f t="shared" si="22"/>
        <v>0</v>
      </c>
      <c r="N45" s="84">
        <f t="shared" si="22"/>
        <v>0</v>
      </c>
      <c r="O45" s="85">
        <f t="shared" si="23"/>
        <v>715.21147844827578</v>
      </c>
      <c r="Q45" s="43"/>
      <c r="R45" s="17" t="s">
        <v>18</v>
      </c>
      <c r="S45" s="86">
        <f t="shared" si="26"/>
        <v>61.762531250000016</v>
      </c>
      <c r="T45" s="86">
        <f t="shared" si="24"/>
        <v>96.115974999999992</v>
      </c>
      <c r="U45" s="86">
        <f>+U34/U$77</f>
        <v>92.876486249999971</v>
      </c>
      <c r="V45" s="86">
        <f t="shared" si="24"/>
        <v>123.65574500000004</v>
      </c>
      <c r="W45" s="86">
        <f t="shared" si="24"/>
        <v>91.806254999999979</v>
      </c>
      <c r="X45" s="86">
        <f t="shared" si="24"/>
        <v>84.764152500000009</v>
      </c>
      <c r="Y45" s="86">
        <f t="shared" si="24"/>
        <v>71.252841250000003</v>
      </c>
      <c r="Z45" s="86">
        <f t="shared" si="24"/>
        <v>0</v>
      </c>
      <c r="AA45" s="86">
        <f t="shared" si="24"/>
        <v>0</v>
      </c>
      <c r="AB45" s="86">
        <f t="shared" si="24"/>
        <v>0</v>
      </c>
      <c r="AC45" s="86">
        <f t="shared" si="24"/>
        <v>0</v>
      </c>
      <c r="AD45" s="86">
        <f t="shared" si="24"/>
        <v>0</v>
      </c>
      <c r="AE45" s="85">
        <f t="shared" si="25"/>
        <v>622.23398624999993</v>
      </c>
      <c r="AF45" s="85">
        <f t="shared" si="27"/>
        <v>156.01699375000001</v>
      </c>
    </row>
    <row r="46" spans="2:32">
      <c r="B46" s="123" t="s">
        <v>44</v>
      </c>
      <c r="C46" s="84">
        <f t="shared" si="22"/>
        <v>84.272301724137947</v>
      </c>
      <c r="D46" s="84">
        <f t="shared" si="22"/>
        <v>84.305784482758597</v>
      </c>
      <c r="E46" s="84">
        <f t="shared" si="22"/>
        <v>81.585008620689649</v>
      </c>
      <c r="F46" s="84">
        <f t="shared" si="22"/>
        <v>87.543191091954029</v>
      </c>
      <c r="G46" s="84">
        <f t="shared" si="22"/>
        <v>95.164942528735637</v>
      </c>
      <c r="H46" s="84">
        <f t="shared" si="22"/>
        <v>92.837867816091958</v>
      </c>
      <c r="I46" s="84">
        <f t="shared" si="22"/>
        <v>91.479586206896556</v>
      </c>
      <c r="J46" s="84">
        <f t="shared" si="22"/>
        <v>0</v>
      </c>
      <c r="K46" s="84">
        <f t="shared" si="22"/>
        <v>0</v>
      </c>
      <c r="L46" s="84">
        <f t="shared" si="22"/>
        <v>0</v>
      </c>
      <c r="M46" s="84">
        <f t="shared" si="22"/>
        <v>0</v>
      </c>
      <c r="N46" s="84">
        <f t="shared" si="22"/>
        <v>0</v>
      </c>
      <c r="O46" s="85">
        <f t="shared" si="23"/>
        <v>617.18868247126443</v>
      </c>
      <c r="Q46" s="43"/>
      <c r="R46" s="17" t="s">
        <v>44</v>
      </c>
      <c r="S46" s="86">
        <f t="shared" si="26"/>
        <v>73.316902500000012</v>
      </c>
      <c r="T46" s="86">
        <f t="shared" si="24"/>
        <v>73.346032499999978</v>
      </c>
      <c r="U46" s="86">
        <f>+U35/U$77</f>
        <v>70.978957499999993</v>
      </c>
      <c r="V46" s="86">
        <f t="shared" si="24"/>
        <v>76.162576250000001</v>
      </c>
      <c r="W46" s="86">
        <f t="shared" si="24"/>
        <v>82.793500000000009</v>
      </c>
      <c r="X46" s="86">
        <f t="shared" si="24"/>
        <v>80.768945000000002</v>
      </c>
      <c r="Y46" s="86">
        <f t="shared" si="24"/>
        <v>79.587240000000008</v>
      </c>
      <c r="Z46" s="86">
        <f t="shared" si="24"/>
        <v>0</v>
      </c>
      <c r="AA46" s="86">
        <f t="shared" si="24"/>
        <v>0</v>
      </c>
      <c r="AB46" s="86">
        <f t="shared" si="24"/>
        <v>0</v>
      </c>
      <c r="AC46" s="86">
        <f t="shared" si="24"/>
        <v>0</v>
      </c>
      <c r="AD46" s="86">
        <f t="shared" si="24"/>
        <v>0</v>
      </c>
      <c r="AE46" s="85">
        <f t="shared" si="25"/>
        <v>536.95415374999993</v>
      </c>
      <c r="AF46" s="85">
        <f t="shared" si="27"/>
        <v>160.35618500000001</v>
      </c>
    </row>
    <row r="47" spans="2:32">
      <c r="B47" s="124" t="s">
        <v>20</v>
      </c>
      <c r="C47" s="84">
        <f t="shared" si="22"/>
        <v>16.182238505747129</v>
      </c>
      <c r="D47" s="84">
        <f t="shared" si="22"/>
        <v>14.886668103448278</v>
      </c>
      <c r="E47" s="84">
        <f t="shared" si="22"/>
        <v>14.901416666666666</v>
      </c>
      <c r="F47" s="84">
        <f t="shared" si="22"/>
        <v>15.736386494252869</v>
      </c>
      <c r="G47" s="84">
        <f t="shared" si="22"/>
        <v>12.946999999999999</v>
      </c>
      <c r="H47" s="84">
        <f t="shared" si="22"/>
        <v>13.100624999999997</v>
      </c>
      <c r="I47" s="84">
        <f t="shared" si="22"/>
        <v>13.918416666666669</v>
      </c>
      <c r="J47" s="84">
        <f t="shared" si="22"/>
        <v>0</v>
      </c>
      <c r="K47" s="84">
        <f t="shared" si="22"/>
        <v>0</v>
      </c>
      <c r="L47" s="84">
        <f t="shared" si="22"/>
        <v>0</v>
      </c>
      <c r="M47" s="84">
        <f t="shared" si="22"/>
        <v>0</v>
      </c>
      <c r="N47" s="84">
        <f t="shared" si="22"/>
        <v>0</v>
      </c>
      <c r="O47" s="85">
        <f t="shared" si="23"/>
        <v>101.67275143678161</v>
      </c>
      <c r="Q47" s="43"/>
      <c r="R47" s="17" t="s">
        <v>20</v>
      </c>
      <c r="S47" s="86">
        <f t="shared" si="26"/>
        <v>14.078547500000003</v>
      </c>
      <c r="T47" s="86">
        <f t="shared" si="24"/>
        <v>12.951401250000002</v>
      </c>
      <c r="U47" s="86">
        <f>+U36/U$77</f>
        <v>12.9642325</v>
      </c>
      <c r="V47" s="86">
        <f t="shared" si="24"/>
        <v>13.690656249999996</v>
      </c>
      <c r="W47" s="86">
        <f t="shared" si="24"/>
        <v>11.26389</v>
      </c>
      <c r="X47" s="86">
        <f t="shared" si="24"/>
        <v>11.397543749999997</v>
      </c>
      <c r="Y47" s="86">
        <f t="shared" si="24"/>
        <v>12.109022500000002</v>
      </c>
      <c r="Z47" s="86">
        <f t="shared" si="24"/>
        <v>0</v>
      </c>
      <c r="AA47" s="86">
        <f t="shared" si="24"/>
        <v>0</v>
      </c>
      <c r="AB47" s="86">
        <f t="shared" si="24"/>
        <v>0</v>
      </c>
      <c r="AC47" s="86">
        <f t="shared" si="24"/>
        <v>0</v>
      </c>
      <c r="AD47" s="86">
        <f t="shared" si="24"/>
        <v>0</v>
      </c>
      <c r="AE47" s="85">
        <f t="shared" si="25"/>
        <v>88.45529375000001</v>
      </c>
      <c r="AF47" s="85">
        <f t="shared" si="27"/>
        <v>23.506566249999999</v>
      </c>
    </row>
    <row r="48" spans="2:32">
      <c r="B48" s="87" t="s">
        <v>14</v>
      </c>
      <c r="C48" s="87">
        <f t="shared" ref="C48:N48" si="28">SUM(C43:C47)</f>
        <v>846.05764367819097</v>
      </c>
      <c r="D48" s="87">
        <f t="shared" si="28"/>
        <v>850.95190517240667</v>
      </c>
      <c r="E48" s="87">
        <f t="shared" si="28"/>
        <v>870.07718678159119</v>
      </c>
      <c r="F48" s="87">
        <f t="shared" si="28"/>
        <v>1066.9630818965834</v>
      </c>
      <c r="G48" s="87">
        <f t="shared" si="28"/>
        <v>888.42184195399886</v>
      </c>
      <c r="H48" s="87">
        <f t="shared" si="28"/>
        <v>878.18448419540675</v>
      </c>
      <c r="I48" s="87">
        <f t="shared" si="28"/>
        <v>817.98947126438816</v>
      </c>
      <c r="J48" s="87">
        <f t="shared" si="28"/>
        <v>0</v>
      </c>
      <c r="K48" s="87">
        <f t="shared" si="28"/>
        <v>0</v>
      </c>
      <c r="L48" s="87">
        <f t="shared" si="28"/>
        <v>0</v>
      </c>
      <c r="M48" s="87">
        <f t="shared" si="28"/>
        <v>0</v>
      </c>
      <c r="N48" s="87">
        <f t="shared" si="28"/>
        <v>0</v>
      </c>
      <c r="O48" s="87">
        <f>SUM(C48:N48)</f>
        <v>6218.6456149425667</v>
      </c>
      <c r="Q48" s="43"/>
      <c r="R48" s="26" t="s">
        <v>14</v>
      </c>
      <c r="S48" s="88">
        <f t="shared" ref="S48:AD48" si="29">SUM(S43:S47)</f>
        <v>736.07015000002616</v>
      </c>
      <c r="T48" s="89">
        <f t="shared" si="29"/>
        <v>740.32815749999372</v>
      </c>
      <c r="U48" s="89">
        <f t="shared" si="29"/>
        <v>756.96715249998419</v>
      </c>
      <c r="V48" s="89">
        <f t="shared" si="29"/>
        <v>928.25788125002748</v>
      </c>
      <c r="W48" s="89">
        <f t="shared" si="29"/>
        <v>772.92700249997893</v>
      </c>
      <c r="X48" s="89">
        <f t="shared" si="29"/>
        <v>764.02050125000392</v>
      </c>
      <c r="Y48" s="89">
        <f t="shared" si="29"/>
        <v>711.65084000001752</v>
      </c>
      <c r="Z48" s="89">
        <f t="shared" si="29"/>
        <v>0</v>
      </c>
      <c r="AA48" s="89">
        <f t="shared" si="29"/>
        <v>0</v>
      </c>
      <c r="AB48" s="89">
        <f t="shared" si="29"/>
        <v>0</v>
      </c>
      <c r="AC48" s="89">
        <f t="shared" si="29"/>
        <v>0</v>
      </c>
      <c r="AD48" s="89">
        <f t="shared" si="29"/>
        <v>0</v>
      </c>
      <c r="AE48" s="87">
        <f t="shared" si="25"/>
        <v>5410.2216850000314</v>
      </c>
      <c r="AF48" s="87">
        <f>SUM(X48:AD48)</f>
        <v>1475.6713412500214</v>
      </c>
    </row>
    <row r="49" spans="2:32">
      <c r="B49" s="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Q49" s="43"/>
      <c r="R49" s="10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pans="2:32">
      <c r="B50" s="3" t="s">
        <v>77</v>
      </c>
      <c r="C50" s="43"/>
      <c r="D50" s="43"/>
      <c r="E50" s="43"/>
      <c r="F50" s="52"/>
      <c r="G50" s="43"/>
      <c r="H50" s="53"/>
      <c r="I50" s="43"/>
      <c r="J50" s="43"/>
      <c r="K50" s="43"/>
      <c r="L50" s="43"/>
      <c r="M50" s="52"/>
      <c r="N50" s="43"/>
      <c r="O50" s="43"/>
      <c r="Q50" s="43"/>
      <c r="R50" s="3" t="s">
        <v>49</v>
      </c>
      <c r="S50" s="43"/>
      <c r="T50" s="43"/>
      <c r="U50" s="43"/>
      <c r="V50" s="52"/>
      <c r="W50" s="43"/>
      <c r="X50" s="53"/>
      <c r="Y50" s="43"/>
      <c r="Z50" s="43"/>
      <c r="AA50" s="43"/>
      <c r="AB50" s="43"/>
      <c r="AC50" s="52"/>
      <c r="AD50" s="43"/>
      <c r="AE50" s="43"/>
    </row>
    <row r="51" spans="2:32">
      <c r="B51" s="10"/>
      <c r="C51" s="43"/>
      <c r="D51" s="43"/>
      <c r="E51" s="43"/>
      <c r="F51" s="43"/>
      <c r="G51" s="43"/>
      <c r="H51" s="54"/>
      <c r="I51" s="43"/>
      <c r="J51" s="43"/>
      <c r="K51" s="43"/>
      <c r="L51" s="43"/>
      <c r="M51" s="43"/>
      <c r="N51" s="43"/>
      <c r="O51" s="43"/>
      <c r="Q51" s="43"/>
      <c r="R51" s="10"/>
      <c r="S51" s="43"/>
      <c r="T51" s="43"/>
      <c r="U51" s="43"/>
      <c r="V51" s="43"/>
      <c r="W51" s="43"/>
      <c r="X51" s="54"/>
      <c r="Y51" s="43"/>
      <c r="Z51" s="43"/>
      <c r="AA51" s="43"/>
      <c r="AB51" s="43"/>
      <c r="AC51" s="43"/>
      <c r="AD51" s="43"/>
      <c r="AE51" s="43"/>
    </row>
    <row r="52" spans="2:32">
      <c r="B52" s="14" t="s">
        <v>1</v>
      </c>
      <c r="C52" s="13" t="s">
        <v>2</v>
      </c>
      <c r="D52" s="13" t="s">
        <v>3</v>
      </c>
      <c r="E52" s="13" t="s">
        <v>4</v>
      </c>
      <c r="F52" s="126" t="s">
        <v>5</v>
      </c>
      <c r="G52" s="126" t="s">
        <v>6</v>
      </c>
      <c r="H52" s="126" t="s">
        <v>7</v>
      </c>
      <c r="I52" s="126" t="s">
        <v>8</v>
      </c>
      <c r="J52" s="126" t="s">
        <v>9</v>
      </c>
      <c r="K52" s="126" t="s">
        <v>10</v>
      </c>
      <c r="L52" s="126" t="s">
        <v>11</v>
      </c>
      <c r="M52" s="126" t="s">
        <v>12</v>
      </c>
      <c r="N52" s="126" t="s">
        <v>13</v>
      </c>
      <c r="O52" s="130" t="s">
        <v>14</v>
      </c>
      <c r="Q52" s="43"/>
      <c r="R52" s="80" t="s">
        <v>1</v>
      </c>
      <c r="S52" s="81" t="s">
        <v>2</v>
      </c>
      <c r="T52" s="81" t="s">
        <v>3</v>
      </c>
      <c r="U52" s="81" t="s">
        <v>4</v>
      </c>
      <c r="V52" s="81" t="s">
        <v>5</v>
      </c>
      <c r="W52" s="81" t="s">
        <v>6</v>
      </c>
      <c r="X52" s="81" t="s">
        <v>7</v>
      </c>
      <c r="Y52" s="81" t="s">
        <v>8</v>
      </c>
      <c r="Z52" s="81" t="s">
        <v>9</v>
      </c>
      <c r="AA52" s="81" t="s">
        <v>10</v>
      </c>
      <c r="AB52" s="81" t="s">
        <v>11</v>
      </c>
      <c r="AC52" s="81" t="s">
        <v>12</v>
      </c>
      <c r="AD52" s="81" t="s">
        <v>13</v>
      </c>
      <c r="AE52" s="82" t="s">
        <v>14</v>
      </c>
    </row>
    <row r="53" spans="2:32">
      <c r="B53" s="17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9"/>
      <c r="Q53" s="43"/>
      <c r="R53" s="15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18"/>
    </row>
    <row r="54" spans="2:32">
      <c r="B54" s="123" t="s">
        <v>39</v>
      </c>
      <c r="C54" s="84">
        <f t="shared" ref="C54:O59" si="30">+C32/C21*100</f>
        <v>103.38065391352256</v>
      </c>
      <c r="D54" s="84">
        <f t="shared" si="30"/>
        <v>103.54041566730272</v>
      </c>
      <c r="E54" s="84">
        <f t="shared" si="30"/>
        <v>104.40686250469442</v>
      </c>
      <c r="F54" s="84">
        <f t="shared" si="30"/>
        <v>105.85996557294057</v>
      </c>
      <c r="G54" s="84">
        <f t="shared" si="30"/>
        <v>105.85869135592789</v>
      </c>
      <c r="H54" s="84">
        <f t="shared" si="30"/>
        <v>106.16857789086764</v>
      </c>
      <c r="I54" s="84">
        <f t="shared" si="30"/>
        <v>107.67367471272591</v>
      </c>
      <c r="J54" s="84" t="e">
        <f t="shared" si="30"/>
        <v>#DIV/0!</v>
      </c>
      <c r="K54" s="84" t="e">
        <f t="shared" si="30"/>
        <v>#DIV/0!</v>
      </c>
      <c r="L54" s="84" t="e">
        <f t="shared" si="30"/>
        <v>#DIV/0!</v>
      </c>
      <c r="M54" s="84" t="e">
        <f t="shared" si="30"/>
        <v>#DIV/0!</v>
      </c>
      <c r="N54" s="84" t="e">
        <f t="shared" si="30"/>
        <v>#DIV/0!</v>
      </c>
      <c r="O54" s="85">
        <f t="shared" si="30"/>
        <v>105.26184033066686</v>
      </c>
      <c r="Q54" s="43"/>
      <c r="R54" s="17" t="s">
        <v>39</v>
      </c>
      <c r="S54" s="86">
        <f t="shared" ref="S54:AE59" si="31">+S32/S21*100</f>
        <v>89.941168904764623</v>
      </c>
      <c r="T54" s="86">
        <f t="shared" si="31"/>
        <v>90.080161630553363</v>
      </c>
      <c r="U54" s="86">
        <f t="shared" si="31"/>
        <v>90.833970379084136</v>
      </c>
      <c r="V54" s="86">
        <f t="shared" si="31"/>
        <v>92.0981700484583</v>
      </c>
      <c r="W54" s="86">
        <f t="shared" si="31"/>
        <v>92.097061479657256</v>
      </c>
      <c r="X54" s="86">
        <f t="shared" si="31"/>
        <v>92.366662765054841</v>
      </c>
      <c r="Y54" s="86">
        <f t="shared" si="31"/>
        <v>93.676097000071536</v>
      </c>
      <c r="Z54" s="86" t="e">
        <f t="shared" si="31"/>
        <v>#DIV/0!</v>
      </c>
      <c r="AA54" s="86" t="e">
        <f t="shared" si="31"/>
        <v>#DIV/0!</v>
      </c>
      <c r="AB54" s="86" t="e">
        <f t="shared" si="31"/>
        <v>#DIV/0!</v>
      </c>
      <c r="AC54" s="86" t="e">
        <f t="shared" si="31"/>
        <v>#DIV/0!</v>
      </c>
      <c r="AD54" s="86" t="e">
        <f t="shared" si="31"/>
        <v>#DIV/0!</v>
      </c>
      <c r="AE54" s="85">
        <f t="shared" si="31"/>
        <v>91.577801087680172</v>
      </c>
    </row>
    <row r="55" spans="2:32">
      <c r="B55" s="123" t="s">
        <v>17</v>
      </c>
      <c r="C55" s="84">
        <f t="shared" si="30"/>
        <v>158.60013056389801</v>
      </c>
      <c r="D55" s="84">
        <f t="shared" si="30"/>
        <v>159.4359674384107</v>
      </c>
      <c r="E55" s="84">
        <f t="shared" si="30"/>
        <v>160.85646694020585</v>
      </c>
      <c r="F55" s="84">
        <f t="shared" si="30"/>
        <v>161.96175368059829</v>
      </c>
      <c r="G55" s="84">
        <f t="shared" si="30"/>
        <v>163.17190565435087</v>
      </c>
      <c r="H55" s="84">
        <f t="shared" si="30"/>
        <v>163.87146243882165</v>
      </c>
      <c r="I55" s="84">
        <f t="shared" si="30"/>
        <v>166.68284775949866</v>
      </c>
      <c r="J55" s="84" t="e">
        <f t="shared" si="30"/>
        <v>#DIV/0!</v>
      </c>
      <c r="K55" s="84" t="e">
        <f t="shared" si="30"/>
        <v>#DIV/0!</v>
      </c>
      <c r="L55" s="84" t="e">
        <f t="shared" si="30"/>
        <v>#DIV/0!</v>
      </c>
      <c r="M55" s="84" t="e">
        <f t="shared" si="30"/>
        <v>#DIV/0!</v>
      </c>
      <c r="N55" s="84" t="e">
        <f t="shared" si="30"/>
        <v>#DIV/0!</v>
      </c>
      <c r="O55" s="85">
        <f t="shared" si="30"/>
        <v>162.01446273674651</v>
      </c>
      <c r="Q55" s="43"/>
      <c r="R55" s="17" t="s">
        <v>17</v>
      </c>
      <c r="S55" s="86">
        <f t="shared" si="31"/>
        <v>137.98211359059127</v>
      </c>
      <c r="T55" s="86">
        <f t="shared" si="31"/>
        <v>138.70929167141728</v>
      </c>
      <c r="U55" s="86">
        <f t="shared" si="31"/>
        <v>139.94512623797911</v>
      </c>
      <c r="V55" s="86">
        <f t="shared" si="31"/>
        <v>140.9067257021205</v>
      </c>
      <c r="W55" s="86">
        <f t="shared" si="31"/>
        <v>141.95955791928526</v>
      </c>
      <c r="X55" s="86">
        <f t="shared" si="31"/>
        <v>142.56817232177482</v>
      </c>
      <c r="Y55" s="86">
        <f t="shared" si="31"/>
        <v>145.01407755076383</v>
      </c>
      <c r="Z55" s="86" t="e">
        <f t="shared" si="31"/>
        <v>#DIV/0!</v>
      </c>
      <c r="AA55" s="86" t="e">
        <f t="shared" si="31"/>
        <v>#DIV/0!</v>
      </c>
      <c r="AB55" s="86" t="e">
        <f t="shared" si="31"/>
        <v>#DIV/0!</v>
      </c>
      <c r="AC55" s="86" t="e">
        <f t="shared" si="31"/>
        <v>#DIV/0!</v>
      </c>
      <c r="AD55" s="86" t="e">
        <f t="shared" si="31"/>
        <v>#DIV/0!</v>
      </c>
      <c r="AE55" s="85">
        <f t="shared" si="31"/>
        <v>140.95258258096948</v>
      </c>
    </row>
    <row r="56" spans="2:32">
      <c r="B56" s="123" t="s">
        <v>18</v>
      </c>
      <c r="C56" s="84">
        <f t="shared" si="30"/>
        <v>153.76675453037524</v>
      </c>
      <c r="D56" s="84">
        <f t="shared" si="30"/>
        <v>154.17438780604684</v>
      </c>
      <c r="E56" s="84">
        <f t="shared" si="30"/>
        <v>155.60197734907055</v>
      </c>
      <c r="F56" s="84">
        <f t="shared" si="30"/>
        <v>156.43591280352331</v>
      </c>
      <c r="G56" s="84">
        <f t="shared" si="30"/>
        <v>157.83559053222896</v>
      </c>
      <c r="H56" s="84">
        <f t="shared" si="30"/>
        <v>158.60739295788485</v>
      </c>
      <c r="I56" s="84">
        <f t="shared" si="30"/>
        <v>161.78292718923305</v>
      </c>
      <c r="J56" s="84" t="e">
        <f t="shared" si="30"/>
        <v>#DIV/0!</v>
      </c>
      <c r="K56" s="84" t="e">
        <f t="shared" si="30"/>
        <v>#DIV/0!</v>
      </c>
      <c r="L56" s="84" t="e">
        <f t="shared" si="30"/>
        <v>#DIV/0!</v>
      </c>
      <c r="M56" s="84" t="e">
        <f t="shared" si="30"/>
        <v>#DIV/0!</v>
      </c>
      <c r="N56" s="84" t="e">
        <f t="shared" si="30"/>
        <v>#DIV/0!</v>
      </c>
      <c r="O56" s="85">
        <f t="shared" si="30"/>
        <v>156.77600925184925</v>
      </c>
      <c r="Q56" s="43"/>
      <c r="R56" s="17" t="s">
        <v>18</v>
      </c>
      <c r="S56" s="86">
        <f t="shared" si="31"/>
        <v>133.77707644142646</v>
      </c>
      <c r="T56" s="86">
        <f t="shared" si="31"/>
        <v>134.13171739126076</v>
      </c>
      <c r="U56" s="86">
        <f t="shared" si="31"/>
        <v>135.37372029369138</v>
      </c>
      <c r="V56" s="86">
        <f t="shared" si="31"/>
        <v>136.09924413906529</v>
      </c>
      <c r="W56" s="86">
        <f t="shared" si="31"/>
        <v>137.31696376303921</v>
      </c>
      <c r="X56" s="86">
        <f t="shared" si="31"/>
        <v>137.98843187335984</v>
      </c>
      <c r="Y56" s="86">
        <f t="shared" si="31"/>
        <v>140.75114665463278</v>
      </c>
      <c r="Z56" s="86" t="e">
        <f t="shared" si="31"/>
        <v>#DIV/0!</v>
      </c>
      <c r="AA56" s="86" t="e">
        <f t="shared" si="31"/>
        <v>#DIV/0!</v>
      </c>
      <c r="AB56" s="86" t="e">
        <f t="shared" si="31"/>
        <v>#DIV/0!</v>
      </c>
      <c r="AC56" s="86" t="e">
        <f t="shared" si="31"/>
        <v>#DIV/0!</v>
      </c>
      <c r="AD56" s="86" t="e">
        <f t="shared" si="31"/>
        <v>#DIV/0!</v>
      </c>
      <c r="AE56" s="85">
        <f t="shared" si="31"/>
        <v>136.39512804910885</v>
      </c>
    </row>
    <row r="57" spans="2:32">
      <c r="B57" s="123" t="s">
        <v>44</v>
      </c>
      <c r="C57" s="84">
        <f t="shared" si="30"/>
        <v>176.44455341000366</v>
      </c>
      <c r="D57" s="84">
        <f t="shared" si="30"/>
        <v>177.24085580428746</v>
      </c>
      <c r="E57" s="84">
        <f t="shared" si="30"/>
        <v>178.82434117706336</v>
      </c>
      <c r="F57" s="84">
        <f t="shared" si="30"/>
        <v>179.98476053750193</v>
      </c>
      <c r="G57" s="84">
        <f t="shared" si="30"/>
        <v>181.58062110711467</v>
      </c>
      <c r="H57" s="84">
        <f t="shared" si="30"/>
        <v>182.28975580030695</v>
      </c>
      <c r="I57" s="84">
        <f t="shared" si="30"/>
        <v>185.62892170439804</v>
      </c>
      <c r="J57" s="84" t="e">
        <f t="shared" si="30"/>
        <v>#DIV/0!</v>
      </c>
      <c r="K57" s="84" t="e">
        <f t="shared" si="30"/>
        <v>#DIV/0!</v>
      </c>
      <c r="L57" s="84" t="e">
        <f t="shared" si="30"/>
        <v>#DIV/0!</v>
      </c>
      <c r="M57" s="84" t="e">
        <f t="shared" si="30"/>
        <v>#DIV/0!</v>
      </c>
      <c r="N57" s="84" t="e">
        <f t="shared" si="30"/>
        <v>#DIV/0!</v>
      </c>
      <c r="O57" s="85">
        <f t="shared" si="30"/>
        <v>180.35481331515072</v>
      </c>
      <c r="Q57" s="43"/>
      <c r="R57" s="17" t="s">
        <v>44</v>
      </c>
      <c r="S57" s="86">
        <f t="shared" si="31"/>
        <v>153.50676146670321</v>
      </c>
      <c r="T57" s="86">
        <f t="shared" si="31"/>
        <v>154.19954454973009</v>
      </c>
      <c r="U57" s="86">
        <f t="shared" si="31"/>
        <v>155.57717682404513</v>
      </c>
      <c r="V57" s="86">
        <f t="shared" si="31"/>
        <v>156.58674166762668</v>
      </c>
      <c r="W57" s="86">
        <f t="shared" si="31"/>
        <v>157.97514036318975</v>
      </c>
      <c r="X57" s="86">
        <f t="shared" si="31"/>
        <v>158.59208754626704</v>
      </c>
      <c r="Y57" s="86">
        <f t="shared" si="31"/>
        <v>161.4971618828263</v>
      </c>
      <c r="Z57" s="86" t="e">
        <f t="shared" si="31"/>
        <v>#DIV/0!</v>
      </c>
      <c r="AA57" s="86" t="e">
        <f t="shared" si="31"/>
        <v>#DIV/0!</v>
      </c>
      <c r="AB57" s="86" t="e">
        <f t="shared" si="31"/>
        <v>#DIV/0!</v>
      </c>
      <c r="AC57" s="86" t="e">
        <f t="shared" si="31"/>
        <v>#DIV/0!</v>
      </c>
      <c r="AD57" s="86" t="e">
        <f t="shared" si="31"/>
        <v>#DIV/0!</v>
      </c>
      <c r="AE57" s="85">
        <f t="shared" si="31"/>
        <v>156.90868758418117</v>
      </c>
    </row>
    <row r="58" spans="2:32">
      <c r="B58" s="124" t="s">
        <v>20</v>
      </c>
      <c r="C58" s="84">
        <f t="shared" si="30"/>
        <v>135.845782725639</v>
      </c>
      <c r="D58" s="84">
        <f t="shared" si="30"/>
        <v>136.73354360219597</v>
      </c>
      <c r="E58" s="84">
        <f t="shared" si="30"/>
        <v>137.76348228043145</v>
      </c>
      <c r="F58" s="84">
        <f t="shared" si="30"/>
        <v>138.93853862742606</v>
      </c>
      <c r="G58" s="84">
        <f t="shared" si="30"/>
        <v>139.95235062978551</v>
      </c>
      <c r="H58" s="84">
        <f t="shared" si="30"/>
        <v>140.26235636162258</v>
      </c>
      <c r="I58" s="84">
        <f t="shared" si="30"/>
        <v>142.68780839875689</v>
      </c>
      <c r="J58" s="84" t="e">
        <f t="shared" si="30"/>
        <v>#DIV/0!</v>
      </c>
      <c r="K58" s="84" t="e">
        <f t="shared" si="30"/>
        <v>#DIV/0!</v>
      </c>
      <c r="L58" s="84" t="e">
        <f t="shared" si="30"/>
        <v>#DIV/0!</v>
      </c>
      <c r="M58" s="84" t="e">
        <f t="shared" si="30"/>
        <v>#DIV/0!</v>
      </c>
      <c r="N58" s="84" t="e">
        <f t="shared" si="30"/>
        <v>#DIV/0!</v>
      </c>
      <c r="O58" s="85">
        <f t="shared" si="30"/>
        <v>138.73055222277117</v>
      </c>
      <c r="Q58" s="43"/>
      <c r="R58" s="17" t="s">
        <v>20</v>
      </c>
      <c r="S58" s="86">
        <f t="shared" si="31"/>
        <v>118.18583097130593</v>
      </c>
      <c r="T58" s="86">
        <f t="shared" si="31"/>
        <v>118.95818293391049</v>
      </c>
      <c r="U58" s="86">
        <f t="shared" si="31"/>
        <v>119.85422958397535</v>
      </c>
      <c r="V58" s="86">
        <f t="shared" si="31"/>
        <v>120.87652860586068</v>
      </c>
      <c r="W58" s="86">
        <f t="shared" si="31"/>
        <v>121.75854504791339</v>
      </c>
      <c r="X58" s="86">
        <f t="shared" si="31"/>
        <v>122.02825003461164</v>
      </c>
      <c r="Y58" s="86">
        <f t="shared" si="31"/>
        <v>124.13839330691847</v>
      </c>
      <c r="Z58" s="86" t="e">
        <f t="shared" si="31"/>
        <v>#DIV/0!</v>
      </c>
      <c r="AA58" s="86" t="e">
        <f t="shared" si="31"/>
        <v>#DIV/0!</v>
      </c>
      <c r="AB58" s="86" t="e">
        <f t="shared" si="31"/>
        <v>#DIV/0!</v>
      </c>
      <c r="AC58" s="86" t="e">
        <f t="shared" si="31"/>
        <v>#DIV/0!</v>
      </c>
      <c r="AD58" s="86" t="e">
        <f t="shared" si="31"/>
        <v>#DIV/0!</v>
      </c>
      <c r="AE58" s="85">
        <f t="shared" si="31"/>
        <v>120.69558043381092</v>
      </c>
    </row>
    <row r="59" spans="2:32">
      <c r="B59" s="87" t="s">
        <v>14</v>
      </c>
      <c r="C59" s="87">
        <f t="shared" si="30"/>
        <v>128.67237319124075</v>
      </c>
      <c r="D59" s="87">
        <f t="shared" si="30"/>
        <v>130.60757779173335</v>
      </c>
      <c r="E59" s="87">
        <f t="shared" si="30"/>
        <v>131.23785509550208</v>
      </c>
      <c r="F59" s="87">
        <f t="shared" si="30"/>
        <v>132.52210571662636</v>
      </c>
      <c r="G59" s="87">
        <f t="shared" si="30"/>
        <v>133.6196722119133</v>
      </c>
      <c r="H59" s="87">
        <f t="shared" si="30"/>
        <v>133.96021781978214</v>
      </c>
      <c r="I59" s="87">
        <f t="shared" si="30"/>
        <v>135.37896577840411</v>
      </c>
      <c r="J59" s="87" t="e">
        <f t="shared" si="30"/>
        <v>#DIV/0!</v>
      </c>
      <c r="K59" s="87" t="e">
        <f t="shared" si="30"/>
        <v>#DIV/0!</v>
      </c>
      <c r="L59" s="87" t="e">
        <f t="shared" si="30"/>
        <v>#DIV/0!</v>
      </c>
      <c r="M59" s="87" t="e">
        <f t="shared" si="30"/>
        <v>#DIV/0!</v>
      </c>
      <c r="N59" s="87" t="e">
        <f t="shared" si="30"/>
        <v>#DIV/0!</v>
      </c>
      <c r="O59" s="87">
        <f t="shared" si="30"/>
        <v>132.2602039547244</v>
      </c>
      <c r="Q59" s="43"/>
      <c r="R59" s="26" t="s">
        <v>14</v>
      </c>
      <c r="S59" s="88">
        <f t="shared" si="31"/>
        <v>111.94496467637944</v>
      </c>
      <c r="T59" s="89">
        <f t="shared" si="31"/>
        <v>113.62859267880803</v>
      </c>
      <c r="U59" s="89">
        <f t="shared" si="31"/>
        <v>114.17693393308683</v>
      </c>
      <c r="V59" s="89">
        <f t="shared" si="31"/>
        <v>115.29423197346496</v>
      </c>
      <c r="W59" s="89">
        <f t="shared" si="31"/>
        <v>116.2491148243646</v>
      </c>
      <c r="X59" s="89">
        <f t="shared" si="31"/>
        <v>116.54538950321047</v>
      </c>
      <c r="Y59" s="89">
        <f t="shared" si="31"/>
        <v>117.77970022721158</v>
      </c>
      <c r="Z59" s="89" t="e">
        <f t="shared" si="31"/>
        <v>#DIV/0!</v>
      </c>
      <c r="AA59" s="89" t="e">
        <f t="shared" si="31"/>
        <v>#DIV/0!</v>
      </c>
      <c r="AB59" s="89" t="e">
        <f t="shared" si="31"/>
        <v>#DIV/0!</v>
      </c>
      <c r="AC59" s="89" t="e">
        <f t="shared" si="31"/>
        <v>#DIV/0!</v>
      </c>
      <c r="AD59" s="89" t="e">
        <f t="shared" si="31"/>
        <v>#DIV/0!</v>
      </c>
      <c r="AE59" s="87">
        <f t="shared" si="31"/>
        <v>115.06637744061025</v>
      </c>
    </row>
    <row r="60" spans="2:32">
      <c r="B60" s="3"/>
      <c r="C60" s="52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Q60" s="43"/>
      <c r="R60" s="10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pans="2:32">
      <c r="B61" s="3" t="s">
        <v>78</v>
      </c>
      <c r="C61" s="43"/>
      <c r="D61" s="43"/>
      <c r="E61" s="43"/>
      <c r="F61" s="74"/>
      <c r="G61" s="43"/>
      <c r="H61" s="53"/>
      <c r="I61" s="43"/>
      <c r="J61" s="43"/>
      <c r="K61" s="43"/>
      <c r="L61" s="43"/>
      <c r="M61" s="52"/>
      <c r="N61" s="43"/>
      <c r="O61" s="43"/>
      <c r="Q61" s="43"/>
      <c r="R61" s="3" t="s">
        <v>79</v>
      </c>
      <c r="S61" s="43"/>
      <c r="T61" s="43"/>
      <c r="U61" s="43"/>
      <c r="V61" s="52"/>
      <c r="W61" s="43"/>
      <c r="X61" s="53"/>
      <c r="Y61" s="43"/>
      <c r="Z61" s="43"/>
      <c r="AA61" s="43"/>
      <c r="AB61" s="43"/>
      <c r="AC61" s="52"/>
      <c r="AD61" s="43"/>
      <c r="AE61" s="43"/>
    </row>
    <row r="62" spans="2:32">
      <c r="B62" s="10"/>
      <c r="C62" s="43"/>
      <c r="D62" s="43"/>
      <c r="E62" s="43"/>
      <c r="F62" s="43"/>
      <c r="G62" s="43"/>
      <c r="H62" s="54"/>
      <c r="I62" s="43"/>
      <c r="J62" s="43"/>
      <c r="K62" s="43"/>
      <c r="L62" s="43"/>
      <c r="M62" s="43"/>
      <c r="N62" s="43"/>
      <c r="O62" s="43"/>
      <c r="Q62" s="43"/>
      <c r="R62" s="10"/>
      <c r="S62" s="43"/>
      <c r="T62" s="43"/>
      <c r="U62" s="43"/>
      <c r="V62" s="43"/>
      <c r="W62" s="43"/>
      <c r="X62" s="54"/>
      <c r="Y62" s="43"/>
      <c r="Z62" s="43"/>
      <c r="AA62" s="43"/>
      <c r="AB62" s="43"/>
      <c r="AC62" s="43"/>
      <c r="AD62" s="43"/>
      <c r="AE62" s="43"/>
    </row>
    <row r="63" spans="2:32" ht="31.5">
      <c r="B63" s="14" t="s">
        <v>1</v>
      </c>
      <c r="C63" s="13" t="s">
        <v>2</v>
      </c>
      <c r="D63" s="13" t="s">
        <v>3</v>
      </c>
      <c r="E63" s="13" t="s">
        <v>4</v>
      </c>
      <c r="F63" s="126" t="s">
        <v>5</v>
      </c>
      <c r="G63" s="126" t="s">
        <v>6</v>
      </c>
      <c r="H63" s="126" t="s">
        <v>7</v>
      </c>
      <c r="I63" s="126" t="s">
        <v>8</v>
      </c>
      <c r="J63" s="126" t="s">
        <v>9</v>
      </c>
      <c r="K63" s="126" t="s">
        <v>10</v>
      </c>
      <c r="L63" s="126" t="s">
        <v>11</v>
      </c>
      <c r="M63" s="126" t="s">
        <v>12</v>
      </c>
      <c r="N63" s="126" t="s">
        <v>13</v>
      </c>
      <c r="O63" s="130" t="s">
        <v>14</v>
      </c>
      <c r="Q63" s="43"/>
      <c r="R63" s="80" t="s">
        <v>1</v>
      </c>
      <c r="S63" s="81" t="s">
        <v>2</v>
      </c>
      <c r="T63" s="81" t="s">
        <v>3</v>
      </c>
      <c r="U63" s="81" t="s">
        <v>4</v>
      </c>
      <c r="V63" s="81" t="s">
        <v>5</v>
      </c>
      <c r="W63" s="81" t="s">
        <v>6</v>
      </c>
      <c r="X63" s="81" t="s">
        <v>7</v>
      </c>
      <c r="Y63" s="81" t="s">
        <v>8</v>
      </c>
      <c r="Z63" s="81" t="s">
        <v>9</v>
      </c>
      <c r="AA63" s="81" t="s">
        <v>10</v>
      </c>
      <c r="AB63" s="81" t="s">
        <v>11</v>
      </c>
      <c r="AC63" s="81" t="s">
        <v>12</v>
      </c>
      <c r="AD63" s="81" t="s">
        <v>13</v>
      </c>
      <c r="AE63" s="82" t="s">
        <v>14</v>
      </c>
      <c r="AF63" s="82" t="s">
        <v>156</v>
      </c>
    </row>
    <row r="64" spans="2:32">
      <c r="B64" s="17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9"/>
      <c r="Q64" s="43"/>
      <c r="R64" s="15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18"/>
      <c r="AF64" s="18"/>
    </row>
    <row r="65" spans="2:61">
      <c r="B65" s="123" t="s">
        <v>39</v>
      </c>
      <c r="C65" s="84">
        <f t="shared" ref="C65:O70" si="32">+C43/C21*100</f>
        <v>14.853542228954392</v>
      </c>
      <c r="D65" s="84">
        <f t="shared" si="32"/>
        <v>14.876496503922807</v>
      </c>
      <c r="E65" s="84">
        <f t="shared" si="32"/>
        <v>15.000985992053796</v>
      </c>
      <c r="F65" s="84">
        <f t="shared" si="32"/>
        <v>15.209765168525943</v>
      </c>
      <c r="G65" s="84">
        <f t="shared" si="32"/>
        <v>15.209582091368951</v>
      </c>
      <c r="H65" s="84">
        <f t="shared" si="32"/>
        <v>15.254106018802821</v>
      </c>
      <c r="I65" s="84">
        <f t="shared" si="32"/>
        <v>15.470355562173262</v>
      </c>
      <c r="J65" s="84" t="e">
        <f t="shared" si="32"/>
        <v>#DIV/0!</v>
      </c>
      <c r="K65" s="84" t="e">
        <f t="shared" si="32"/>
        <v>#DIV/0!</v>
      </c>
      <c r="L65" s="84" t="e">
        <f t="shared" si="32"/>
        <v>#DIV/0!</v>
      </c>
      <c r="M65" s="84" t="e">
        <f t="shared" si="32"/>
        <v>#DIV/0!</v>
      </c>
      <c r="N65" s="84" t="e">
        <f t="shared" si="32"/>
        <v>#DIV/0!</v>
      </c>
      <c r="O65" s="85">
        <f t="shared" si="32"/>
        <v>15.123827633716502</v>
      </c>
      <c r="Q65" s="43"/>
      <c r="R65" s="17" t="s">
        <v>39</v>
      </c>
      <c r="S65" s="86">
        <f t="shared" ref="S65:AE70" si="33">+S43/S21*100</f>
        <v>12.922581739190321</v>
      </c>
      <c r="T65" s="86">
        <f t="shared" si="33"/>
        <v>12.942551958412841</v>
      </c>
      <c r="U65" s="86">
        <f t="shared" si="33"/>
        <v>13.050857813086802</v>
      </c>
      <c r="V65" s="86">
        <f t="shared" si="33"/>
        <v>13.232495696617571</v>
      </c>
      <c r="W65" s="86">
        <f t="shared" si="33"/>
        <v>13.232336419490986</v>
      </c>
      <c r="X65" s="86">
        <f t="shared" si="33"/>
        <v>13.271072236358455</v>
      </c>
      <c r="Y65" s="86">
        <f t="shared" si="33"/>
        <v>13.459209339090739</v>
      </c>
      <c r="Z65" s="86" t="e">
        <f t="shared" si="33"/>
        <v>#DIV/0!</v>
      </c>
      <c r="AA65" s="86" t="e">
        <f t="shared" si="33"/>
        <v>#DIV/0!</v>
      </c>
      <c r="AB65" s="86" t="e">
        <f t="shared" si="33"/>
        <v>#DIV/0!</v>
      </c>
      <c r="AC65" s="86" t="e">
        <f t="shared" si="33"/>
        <v>#DIV/0!</v>
      </c>
      <c r="AD65" s="86" t="e">
        <f t="shared" si="33"/>
        <v>#DIV/0!</v>
      </c>
      <c r="AE65" s="85">
        <f t="shared" si="33"/>
        <v>13.157730041333357</v>
      </c>
      <c r="AF65" s="85" t="e">
        <f t="shared" ref="AF65" si="34">+AF43/AF21*100</f>
        <v>#DIV/0!</v>
      </c>
    </row>
    <row r="66" spans="2:61">
      <c r="B66" s="123" t="s">
        <v>17</v>
      </c>
      <c r="C66" s="84">
        <f t="shared" si="32"/>
        <v>22.787375081019825</v>
      </c>
      <c r="D66" s="84">
        <f t="shared" si="32"/>
        <v>22.907466585978547</v>
      </c>
      <c r="E66" s="84">
        <f t="shared" si="32"/>
        <v>23.111561341983595</v>
      </c>
      <c r="F66" s="84">
        <f t="shared" si="32"/>
        <v>23.270366908131937</v>
      </c>
      <c r="G66" s="84">
        <f t="shared" si="32"/>
        <v>23.444239318153855</v>
      </c>
      <c r="H66" s="84">
        <f t="shared" si="32"/>
        <v>23.544750350405408</v>
      </c>
      <c r="I66" s="84">
        <f t="shared" si="32"/>
        <v>23.948685022916475</v>
      </c>
      <c r="J66" s="84" t="e">
        <f t="shared" si="32"/>
        <v>#DIV/0!</v>
      </c>
      <c r="K66" s="84" t="e">
        <f t="shared" si="32"/>
        <v>#DIV/0!</v>
      </c>
      <c r="L66" s="84" t="e">
        <f t="shared" si="32"/>
        <v>#DIV/0!</v>
      </c>
      <c r="M66" s="84" t="e">
        <f t="shared" si="32"/>
        <v>#DIV/0!</v>
      </c>
      <c r="N66" s="84" t="e">
        <f t="shared" si="32"/>
        <v>#DIV/0!</v>
      </c>
      <c r="O66" s="85">
        <f t="shared" si="32"/>
        <v>23.277940048383119</v>
      </c>
      <c r="Q66" s="43"/>
      <c r="R66" s="17" t="s">
        <v>17</v>
      </c>
      <c r="S66" s="86">
        <f t="shared" si="33"/>
        <v>19.825016320487251</v>
      </c>
      <c r="T66" s="86">
        <f t="shared" si="33"/>
        <v>19.929495929801337</v>
      </c>
      <c r="U66" s="86">
        <f t="shared" si="33"/>
        <v>20.107058367525731</v>
      </c>
      <c r="V66" s="86">
        <f t="shared" si="33"/>
        <v>20.245219210074787</v>
      </c>
      <c r="W66" s="86">
        <f t="shared" si="33"/>
        <v>20.396488206793858</v>
      </c>
      <c r="X66" s="86">
        <f t="shared" si="33"/>
        <v>20.483932804852707</v>
      </c>
      <c r="Y66" s="86">
        <f t="shared" si="33"/>
        <v>20.835355969937332</v>
      </c>
      <c r="Z66" s="86" t="e">
        <f t="shared" si="33"/>
        <v>#DIV/0!</v>
      </c>
      <c r="AA66" s="86" t="e">
        <f t="shared" si="33"/>
        <v>#DIV/0!</v>
      </c>
      <c r="AB66" s="86" t="e">
        <f t="shared" si="33"/>
        <v>#DIV/0!</v>
      </c>
      <c r="AC66" s="86" t="e">
        <f t="shared" si="33"/>
        <v>#DIV/0!</v>
      </c>
      <c r="AD66" s="86" t="e">
        <f t="shared" si="33"/>
        <v>#DIV/0!</v>
      </c>
      <c r="AE66" s="85">
        <f t="shared" si="33"/>
        <v>20.251807842093314</v>
      </c>
      <c r="AF66" s="85" t="e">
        <f t="shared" ref="AF66" si="35">+AF44/AF22*100</f>
        <v>#DIV/0!</v>
      </c>
    </row>
    <row r="67" spans="2:61">
      <c r="B67" s="123" t="s">
        <v>18</v>
      </c>
      <c r="C67" s="84">
        <f t="shared" si="32"/>
        <v>22.0929245014907</v>
      </c>
      <c r="D67" s="84">
        <f t="shared" si="32"/>
        <v>22.151492500868798</v>
      </c>
      <c r="E67" s="84">
        <f t="shared" si="32"/>
        <v>22.35660594095841</v>
      </c>
      <c r="F67" s="84">
        <f t="shared" si="32"/>
        <v>22.476424253379786</v>
      </c>
      <c r="G67" s="84">
        <f t="shared" si="32"/>
        <v>22.677527375320256</v>
      </c>
      <c r="H67" s="84">
        <f t="shared" si="32"/>
        <v>22.788418528431734</v>
      </c>
      <c r="I67" s="84">
        <f t="shared" si="32"/>
        <v>23.244673446728889</v>
      </c>
      <c r="J67" s="84" t="e">
        <f t="shared" si="32"/>
        <v>#DIV/0!</v>
      </c>
      <c r="K67" s="84" t="e">
        <f t="shared" si="32"/>
        <v>#DIV/0!</v>
      </c>
      <c r="L67" s="84" t="e">
        <f t="shared" si="32"/>
        <v>#DIV/0!</v>
      </c>
      <c r="M67" s="84" t="e">
        <f t="shared" si="32"/>
        <v>#DIV/0!</v>
      </c>
      <c r="N67" s="84" t="e">
        <f t="shared" si="32"/>
        <v>#DIV/0!</v>
      </c>
      <c r="O67" s="85">
        <f t="shared" si="32"/>
        <v>22.525288685610526</v>
      </c>
      <c r="Q67" s="43"/>
      <c r="R67" s="17" t="s">
        <v>18</v>
      </c>
      <c r="S67" s="86">
        <f t="shared" si="33"/>
        <v>19.220844316296905</v>
      </c>
      <c r="T67" s="86">
        <f t="shared" si="33"/>
        <v>19.271798475755855</v>
      </c>
      <c r="U67" s="86">
        <f t="shared" si="33"/>
        <v>19.450247168633819</v>
      </c>
      <c r="V67" s="86">
        <f t="shared" si="33"/>
        <v>19.554489100440417</v>
      </c>
      <c r="W67" s="86">
        <f t="shared" si="33"/>
        <v>19.72944881652862</v>
      </c>
      <c r="X67" s="86">
        <f t="shared" si="33"/>
        <v>19.825924119735607</v>
      </c>
      <c r="Y67" s="86">
        <f t="shared" si="33"/>
        <v>20.222865898654131</v>
      </c>
      <c r="Z67" s="86" t="e">
        <f t="shared" si="33"/>
        <v>#DIV/0!</v>
      </c>
      <c r="AA67" s="86" t="e">
        <f t="shared" si="33"/>
        <v>#DIV/0!</v>
      </c>
      <c r="AB67" s="86" t="e">
        <f t="shared" si="33"/>
        <v>#DIV/0!</v>
      </c>
      <c r="AC67" s="86" t="e">
        <f t="shared" si="33"/>
        <v>#DIV/0!</v>
      </c>
      <c r="AD67" s="86" t="e">
        <f t="shared" si="33"/>
        <v>#DIV/0!</v>
      </c>
      <c r="AE67" s="85">
        <f t="shared" si="33"/>
        <v>19.597001156481156</v>
      </c>
      <c r="AF67" s="85" t="e">
        <f t="shared" ref="AF67" si="36">+AF45/AF23*100</f>
        <v>#DIV/0!</v>
      </c>
    </row>
    <row r="68" spans="2:61">
      <c r="B68" s="123" t="s">
        <v>44</v>
      </c>
      <c r="C68" s="84">
        <f t="shared" si="32"/>
        <v>25.351228938218917</v>
      </c>
      <c r="D68" s="84">
        <f t="shared" si="32"/>
        <v>25.465640201765439</v>
      </c>
      <c r="E68" s="84">
        <f t="shared" si="32"/>
        <v>25.693152467968876</v>
      </c>
      <c r="F68" s="84">
        <f t="shared" si="32"/>
        <v>25.859879387572114</v>
      </c>
      <c r="G68" s="84">
        <f t="shared" si="32"/>
        <v>26.089169699298083</v>
      </c>
      <c r="H68" s="84">
        <f t="shared" si="32"/>
        <v>26.191056867860198</v>
      </c>
      <c r="I68" s="84">
        <f t="shared" si="32"/>
        <v>26.670822083965234</v>
      </c>
      <c r="J68" s="84" t="e">
        <f t="shared" si="32"/>
        <v>#DIV/0!</v>
      </c>
      <c r="K68" s="84" t="e">
        <f t="shared" si="32"/>
        <v>#DIV/0!</v>
      </c>
      <c r="L68" s="84" t="e">
        <f t="shared" si="32"/>
        <v>#DIV/0!</v>
      </c>
      <c r="M68" s="84" t="e">
        <f t="shared" si="32"/>
        <v>#DIV/0!</v>
      </c>
      <c r="N68" s="84" t="e">
        <f t="shared" si="32"/>
        <v>#DIV/0!</v>
      </c>
      <c r="O68" s="85">
        <f t="shared" si="32"/>
        <v>25.913047890107872</v>
      </c>
      <c r="Q68" s="43"/>
      <c r="R68" s="17" t="s">
        <v>44</v>
      </c>
      <c r="S68" s="86">
        <f t="shared" si="33"/>
        <v>22.055569176250458</v>
      </c>
      <c r="T68" s="86">
        <f t="shared" si="33"/>
        <v>22.155106975535933</v>
      </c>
      <c r="U68" s="86">
        <f t="shared" si="33"/>
        <v>22.35304264713292</v>
      </c>
      <c r="V68" s="86">
        <f t="shared" si="33"/>
        <v>22.498095067187741</v>
      </c>
      <c r="W68" s="86">
        <f t="shared" si="33"/>
        <v>22.697577638389333</v>
      </c>
      <c r="X68" s="86">
        <f t="shared" si="33"/>
        <v>22.786219475038369</v>
      </c>
      <c r="Y68" s="86">
        <f t="shared" si="33"/>
        <v>23.203615213049755</v>
      </c>
      <c r="Z68" s="86" t="e">
        <f t="shared" si="33"/>
        <v>#DIV/0!</v>
      </c>
      <c r="AA68" s="86" t="e">
        <f t="shared" si="33"/>
        <v>#DIV/0!</v>
      </c>
      <c r="AB68" s="86" t="e">
        <f t="shared" si="33"/>
        <v>#DIV/0!</v>
      </c>
      <c r="AC68" s="86" t="e">
        <f t="shared" si="33"/>
        <v>#DIV/0!</v>
      </c>
      <c r="AD68" s="86" t="e">
        <f t="shared" si="33"/>
        <v>#DIV/0!</v>
      </c>
      <c r="AE68" s="85">
        <f t="shared" si="33"/>
        <v>22.54435166439384</v>
      </c>
      <c r="AF68" s="85" t="e">
        <f t="shared" ref="AF68" si="37">+AF46/AF24*100</f>
        <v>#DIV/0!</v>
      </c>
    </row>
    <row r="69" spans="2:61">
      <c r="B69" s="124" t="s">
        <v>20</v>
      </c>
      <c r="C69" s="84">
        <f t="shared" si="32"/>
        <v>19.518072230695257</v>
      </c>
      <c r="D69" s="84">
        <f t="shared" si="32"/>
        <v>19.645624080775285</v>
      </c>
      <c r="E69" s="84">
        <f t="shared" si="32"/>
        <v>19.793603775924058</v>
      </c>
      <c r="F69" s="84">
        <f t="shared" si="32"/>
        <v>19.962433710837079</v>
      </c>
      <c r="G69" s="84">
        <f t="shared" si="32"/>
        <v>20.108096354854236</v>
      </c>
      <c r="H69" s="84">
        <f t="shared" si="32"/>
        <v>20.152637408279105</v>
      </c>
      <c r="I69" s="84">
        <f t="shared" si="32"/>
        <v>20.501121896373114</v>
      </c>
      <c r="J69" s="84" t="e">
        <f t="shared" si="32"/>
        <v>#DIV/0!</v>
      </c>
      <c r="K69" s="84" t="e">
        <f t="shared" si="32"/>
        <v>#DIV/0!</v>
      </c>
      <c r="L69" s="84" t="e">
        <f t="shared" si="32"/>
        <v>#DIV/0!</v>
      </c>
      <c r="M69" s="84" t="e">
        <f t="shared" si="32"/>
        <v>#DIV/0!</v>
      </c>
      <c r="N69" s="84" t="e">
        <f t="shared" si="32"/>
        <v>#DIV/0!</v>
      </c>
      <c r="O69" s="85">
        <f t="shared" si="32"/>
        <v>19.932550606719996</v>
      </c>
      <c r="Q69" s="43"/>
      <c r="R69" s="17" t="s">
        <v>20</v>
      </c>
      <c r="S69" s="86">
        <f t="shared" si="33"/>
        <v>16.980722840704875</v>
      </c>
      <c r="T69" s="86">
        <f t="shared" si="33"/>
        <v>17.091692950274496</v>
      </c>
      <c r="U69" s="86">
        <f t="shared" si="33"/>
        <v>17.220435285053931</v>
      </c>
      <c r="V69" s="86">
        <f t="shared" si="33"/>
        <v>17.367317328428257</v>
      </c>
      <c r="W69" s="86">
        <f t="shared" si="33"/>
        <v>17.494043828723189</v>
      </c>
      <c r="X69" s="86">
        <f t="shared" si="33"/>
        <v>17.532794545202822</v>
      </c>
      <c r="Y69" s="86">
        <f t="shared" si="33"/>
        <v>17.835976049844611</v>
      </c>
      <c r="Z69" s="86" t="e">
        <f t="shared" si="33"/>
        <v>#DIV/0!</v>
      </c>
      <c r="AA69" s="86" t="e">
        <f t="shared" si="33"/>
        <v>#DIV/0!</v>
      </c>
      <c r="AB69" s="86" t="e">
        <f t="shared" si="33"/>
        <v>#DIV/0!</v>
      </c>
      <c r="AC69" s="86" t="e">
        <f t="shared" si="33"/>
        <v>#DIV/0!</v>
      </c>
      <c r="AD69" s="86" t="e">
        <f t="shared" si="33"/>
        <v>#DIV/0!</v>
      </c>
      <c r="AE69" s="85">
        <f t="shared" si="33"/>
        <v>17.341319027846396</v>
      </c>
      <c r="AF69" s="85" t="e">
        <f t="shared" ref="AF69" si="38">+AF47/AF25*100</f>
        <v>#DIV/0!</v>
      </c>
    </row>
    <row r="70" spans="2:61">
      <c r="B70" s="87" t="s">
        <v>14</v>
      </c>
      <c r="C70" s="87">
        <f t="shared" si="32"/>
        <v>18.487409941270222</v>
      </c>
      <c r="D70" s="87">
        <f t="shared" si="32"/>
        <v>18.765456579272037</v>
      </c>
      <c r="E70" s="87">
        <f t="shared" si="32"/>
        <v>18.856013663146854</v>
      </c>
      <c r="F70" s="87">
        <f t="shared" si="32"/>
        <v>19.040532430549767</v>
      </c>
      <c r="G70" s="87">
        <f t="shared" si="32"/>
        <v>19.198228766079502</v>
      </c>
      <c r="H70" s="87">
        <f t="shared" si="32"/>
        <v>19.24715773272732</v>
      </c>
      <c r="I70" s="87">
        <f t="shared" si="32"/>
        <v>19.45100083023048</v>
      </c>
      <c r="J70" s="87" t="e">
        <f t="shared" si="32"/>
        <v>#DIV/0!</v>
      </c>
      <c r="K70" s="87" t="e">
        <f t="shared" si="32"/>
        <v>#DIV/0!</v>
      </c>
      <c r="L70" s="87" t="e">
        <f t="shared" si="32"/>
        <v>#DIV/0!</v>
      </c>
      <c r="M70" s="87" t="e">
        <f t="shared" si="32"/>
        <v>#DIV/0!</v>
      </c>
      <c r="N70" s="87" t="e">
        <f t="shared" si="32"/>
        <v>#DIV/0!</v>
      </c>
      <c r="O70" s="87">
        <f t="shared" si="32"/>
        <v>19.002902867058111</v>
      </c>
      <c r="Q70" s="43"/>
      <c r="R70" s="26" t="s">
        <v>14</v>
      </c>
      <c r="S70" s="88">
        <f t="shared" si="33"/>
        <v>16.084046648905094</v>
      </c>
      <c r="T70" s="89">
        <f t="shared" si="33"/>
        <v>16.325947223966669</v>
      </c>
      <c r="U70" s="89">
        <f t="shared" si="33"/>
        <v>16.404731886937761</v>
      </c>
      <c r="V70" s="89">
        <f t="shared" si="33"/>
        <v>16.565263214578295</v>
      </c>
      <c r="W70" s="89">
        <f t="shared" si="33"/>
        <v>16.702459026489162</v>
      </c>
      <c r="X70" s="89">
        <f t="shared" si="33"/>
        <v>16.745027227472768</v>
      </c>
      <c r="Y70" s="89">
        <f t="shared" si="33"/>
        <v>16.922370722300514</v>
      </c>
      <c r="Z70" s="89" t="e">
        <f t="shared" si="33"/>
        <v>#DIV/0!</v>
      </c>
      <c r="AA70" s="89" t="e">
        <f t="shared" si="33"/>
        <v>#DIV/0!</v>
      </c>
      <c r="AB70" s="89" t="e">
        <f t="shared" si="33"/>
        <v>#DIV/0!</v>
      </c>
      <c r="AC70" s="89" t="e">
        <f t="shared" si="33"/>
        <v>#DIV/0!</v>
      </c>
      <c r="AD70" s="89" t="e">
        <f t="shared" si="33"/>
        <v>#DIV/0!</v>
      </c>
      <c r="AE70" s="87">
        <f t="shared" si="33"/>
        <v>16.53252549434055</v>
      </c>
      <c r="AF70" s="87" t="e">
        <f t="shared" ref="AF70" si="39">+AF48/AF26*100</f>
        <v>#DIV/0!</v>
      </c>
    </row>
    <row r="71" spans="2:61">
      <c r="B71" s="3"/>
      <c r="C71" s="43"/>
      <c r="D71" s="131"/>
      <c r="E71" s="131"/>
      <c r="F71" s="131"/>
      <c r="G71" s="131"/>
      <c r="H71" s="131"/>
      <c r="I71" s="43"/>
      <c r="J71" s="43"/>
      <c r="K71" s="43"/>
      <c r="L71" s="43"/>
      <c r="M71" s="43"/>
      <c r="N71" s="43"/>
      <c r="O71" s="43"/>
      <c r="Q71" s="43"/>
      <c r="R71" s="10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pans="2:61">
      <c r="B72" s="3"/>
      <c r="C72" s="43"/>
      <c r="D72" s="131"/>
      <c r="E72" s="131"/>
      <c r="F72" s="131"/>
      <c r="G72" s="131"/>
      <c r="H72" s="131"/>
      <c r="I72" s="43"/>
      <c r="J72" s="43"/>
      <c r="K72" s="43"/>
      <c r="L72" s="43"/>
      <c r="M72" s="43"/>
      <c r="N72" s="43"/>
      <c r="O72" s="43"/>
      <c r="Q72" s="43"/>
      <c r="R72" s="10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pans="2:61">
      <c r="B73" s="3"/>
      <c r="C73" s="43"/>
      <c r="D73" s="131"/>
      <c r="E73" s="131"/>
      <c r="F73" s="131"/>
      <c r="G73" s="131"/>
      <c r="H73" s="131"/>
      <c r="I73" s="43"/>
      <c r="J73" s="43"/>
      <c r="K73" s="43"/>
      <c r="L73" s="43"/>
      <c r="M73" s="43"/>
      <c r="N73" s="43"/>
      <c r="O73" s="43"/>
      <c r="Q73" s="43"/>
      <c r="R73" s="10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pans="2:61">
      <c r="B74" s="3"/>
      <c r="C74" s="43"/>
      <c r="D74" s="131"/>
      <c r="E74" s="131"/>
      <c r="F74" s="131"/>
      <c r="G74" s="131"/>
      <c r="H74" s="131"/>
      <c r="I74" s="43"/>
      <c r="J74" s="43"/>
      <c r="K74" s="43"/>
      <c r="L74" s="43"/>
      <c r="M74" s="43"/>
      <c r="N74" s="43"/>
      <c r="O74" s="43"/>
      <c r="Q74" s="43"/>
      <c r="R74" s="10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pans="2:61"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</row>
    <row r="76" spans="2:61">
      <c r="B76" s="11" t="s">
        <v>80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76"/>
      <c r="R76" s="26" t="s">
        <v>80</v>
      </c>
      <c r="S76" s="88">
        <f>+C76</f>
        <v>0</v>
      </c>
      <c r="T76" s="89">
        <f t="shared" ref="T76:AD77" si="40">+D76</f>
        <v>0</v>
      </c>
      <c r="U76" s="89">
        <f t="shared" si="40"/>
        <v>0</v>
      </c>
      <c r="V76" s="89">
        <f t="shared" si="40"/>
        <v>0</v>
      </c>
      <c r="W76" s="89">
        <f t="shared" si="40"/>
        <v>0</v>
      </c>
      <c r="X76" s="89">
        <f t="shared" si="40"/>
        <v>0</v>
      </c>
      <c r="Y76" s="89">
        <f t="shared" si="40"/>
        <v>0</v>
      </c>
      <c r="Z76" s="89">
        <f t="shared" si="40"/>
        <v>0</v>
      </c>
      <c r="AA76" s="89">
        <f t="shared" si="40"/>
        <v>0</v>
      </c>
      <c r="AB76" s="89">
        <f t="shared" si="40"/>
        <v>0</v>
      </c>
      <c r="AC76" s="89">
        <f t="shared" si="40"/>
        <v>0</v>
      </c>
      <c r="AD76" s="89">
        <f t="shared" si="40"/>
        <v>0</v>
      </c>
      <c r="AE76" s="87">
        <f>+O76</f>
        <v>0</v>
      </c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</row>
    <row r="77" spans="2:61">
      <c r="B77" s="11" t="s">
        <v>54</v>
      </c>
      <c r="C77" s="132">
        <v>6.96</v>
      </c>
      <c r="D77" s="132">
        <v>6.96</v>
      </c>
      <c r="E77" s="132">
        <v>6.96</v>
      </c>
      <c r="F77" s="132">
        <v>6.96</v>
      </c>
      <c r="G77" s="132">
        <v>6.96</v>
      </c>
      <c r="H77" s="132">
        <v>6.96</v>
      </c>
      <c r="I77" s="132">
        <v>6.96</v>
      </c>
      <c r="J77" s="132">
        <v>6.96</v>
      </c>
      <c r="K77" s="132">
        <v>6.96</v>
      </c>
      <c r="L77" s="132">
        <v>6.96</v>
      </c>
      <c r="M77" s="132">
        <v>6.96</v>
      </c>
      <c r="N77" s="132">
        <v>6.96</v>
      </c>
      <c r="O77" s="76"/>
      <c r="R77" s="26" t="s">
        <v>54</v>
      </c>
      <c r="S77" s="133">
        <f>+C77</f>
        <v>6.96</v>
      </c>
      <c r="T77" s="134">
        <f t="shared" si="40"/>
        <v>6.96</v>
      </c>
      <c r="U77" s="134">
        <f t="shared" si="40"/>
        <v>6.96</v>
      </c>
      <c r="V77" s="134">
        <f t="shared" si="40"/>
        <v>6.96</v>
      </c>
      <c r="W77" s="134">
        <f t="shared" si="40"/>
        <v>6.96</v>
      </c>
      <c r="X77" s="134">
        <f t="shared" si="40"/>
        <v>6.96</v>
      </c>
      <c r="Y77" s="134">
        <f t="shared" si="40"/>
        <v>6.96</v>
      </c>
      <c r="Z77" s="134">
        <f t="shared" si="40"/>
        <v>6.96</v>
      </c>
      <c r="AA77" s="134">
        <f t="shared" si="40"/>
        <v>6.96</v>
      </c>
      <c r="AB77" s="134">
        <f t="shared" si="40"/>
        <v>6.96</v>
      </c>
      <c r="AC77" s="134">
        <f t="shared" si="40"/>
        <v>6.96</v>
      </c>
      <c r="AD77" s="134">
        <f t="shared" si="40"/>
        <v>6.96</v>
      </c>
      <c r="AE77" s="135">
        <f>+O77</f>
        <v>0</v>
      </c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</row>
    <row r="78" spans="2:61">
      <c r="B78" s="2" t="s">
        <v>55</v>
      </c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</row>
    <row r="79" spans="2:61">
      <c r="B79" s="2" t="s">
        <v>81</v>
      </c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</row>
    <row r="80" spans="2:61"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</row>
  </sheetData>
  <mergeCells count="3">
    <mergeCell ref="B2:D2"/>
    <mergeCell ref="B3:D3"/>
    <mergeCell ref="B4:D4"/>
  </mergeCells>
  <conditionalFormatting sqref="I38:N42 I49:N53 I60:N64 I71:N1048576 I2:N9">
    <cfRule type="containsText" dxfId="312" priority="38" stopIfTrue="1" operator="containsText" text="*">
      <formula>NOT(ISERROR(SEARCH("*",I2)))</formula>
    </cfRule>
  </conditionalFormatting>
  <conditionalFormatting sqref="AE38 Y9:AD9 Y16:AD18 Y27:AD29 Y38:AD40 Y49:AD51 Y60:AD62 Y71:AD75 Y78:AD1048576 Y2:AD7">
    <cfRule type="containsText" dxfId="311" priority="36" stopIfTrue="1" operator="containsText" text="*">
      <formula>NOT(ISERROR(SEARCH("*",Y2)))</formula>
    </cfRule>
    <cfRule type="containsText" priority="37" stopIfTrue="1" operator="containsText" text="*">
      <formula>NOT(ISERROR(SEARCH("*",Y2)))</formula>
    </cfRule>
  </conditionalFormatting>
  <conditionalFormatting sqref="C5:G5 I5:N5 C6:E6 G6:N6 C49:N53 C60:N64 C71:N1048576 C38:N42 C2:N4 C7:N9 C17:N20 C27:N31">
    <cfRule type="containsText" dxfId="310" priority="32" operator="containsText" text="*">
      <formula>NOT(ISERROR(SEARCH("*",C2)))</formula>
    </cfRule>
    <cfRule type="containsText" dxfId="309" priority="33" operator="containsText" text="*">
      <formula>NOT(ISERROR(SEARCH("*",C2)))</formula>
    </cfRule>
    <cfRule type="containsText" priority="34" operator="containsText" text="*">
      <formula>NOT(ISERROR(SEARCH("*",C2)))</formula>
    </cfRule>
  </conditionalFormatting>
  <conditionalFormatting sqref="AE38 S9:AD9 S27:AD29 S38:AD40 S49:AD51 S60:AD62 S71:AD75 S16:AD18 S78:AD1048576 S2:AD7">
    <cfRule type="containsText" dxfId="308" priority="31" operator="containsText" text="*">
      <formula>NOT(ISERROR(SEARCH("*",S2)))</formula>
    </cfRule>
  </conditionalFormatting>
  <conditionalFormatting sqref="C10:N15">
    <cfRule type="containsText" dxfId="307" priority="29" stopIfTrue="1" operator="containsText" text="*">
      <formula>NOT(ISERROR(SEARCH("*",C10)))</formula>
    </cfRule>
    <cfRule type="containsText" priority="30" stopIfTrue="1" operator="containsText" text="*">
      <formula>NOT(ISERROR(SEARCH("*",C10)))</formula>
    </cfRule>
  </conditionalFormatting>
  <conditionalFormatting sqref="C21:N26">
    <cfRule type="containsText" dxfId="306" priority="27" stopIfTrue="1" operator="containsText" text="*">
      <formula>NOT(ISERROR(SEARCH("*",C21)))</formula>
    </cfRule>
    <cfRule type="containsText" priority="28" stopIfTrue="1" operator="containsText" text="*">
      <formula>NOT(ISERROR(SEARCH("*",C21)))</formula>
    </cfRule>
  </conditionalFormatting>
  <conditionalFormatting sqref="C32:N37">
    <cfRule type="containsText" dxfId="305" priority="25" stopIfTrue="1" operator="containsText" text="*">
      <formula>NOT(ISERROR(SEARCH("*",C32)))</formula>
    </cfRule>
    <cfRule type="containsText" priority="26" stopIfTrue="1" operator="containsText" text="*">
      <formula>NOT(ISERROR(SEARCH("*",C32)))</formula>
    </cfRule>
  </conditionalFormatting>
  <conditionalFormatting sqref="C43:N48">
    <cfRule type="containsText" dxfId="304" priority="23" stopIfTrue="1" operator="containsText" text="*">
      <formula>NOT(ISERROR(SEARCH("*",C43)))</formula>
    </cfRule>
    <cfRule type="containsText" priority="24" stopIfTrue="1" operator="containsText" text="*">
      <formula>NOT(ISERROR(SEARCH("*",C43)))</formula>
    </cfRule>
  </conditionalFormatting>
  <conditionalFormatting sqref="C54:N59">
    <cfRule type="containsText" dxfId="303" priority="21" stopIfTrue="1" operator="containsText" text="*">
      <formula>NOT(ISERROR(SEARCH("*",C54)))</formula>
    </cfRule>
    <cfRule type="containsText" priority="22" stopIfTrue="1" operator="containsText" text="*">
      <formula>NOT(ISERROR(SEARCH("*",C54)))</formula>
    </cfRule>
  </conditionalFormatting>
  <conditionalFormatting sqref="C65:N70">
    <cfRule type="containsText" dxfId="302" priority="19" stopIfTrue="1" operator="containsText" text="*">
      <formula>NOT(ISERROR(SEARCH("*",C65)))</formula>
    </cfRule>
    <cfRule type="containsText" priority="20" stopIfTrue="1" operator="containsText" text="*">
      <formula>NOT(ISERROR(SEARCH("*",C65)))</formula>
    </cfRule>
  </conditionalFormatting>
  <conditionalFormatting sqref="Y20:AD20">
    <cfRule type="containsText" dxfId="301" priority="17" stopIfTrue="1" operator="containsText" text="*">
      <formula>NOT(ISERROR(SEARCH("*",Y20)))</formula>
    </cfRule>
    <cfRule type="containsText" priority="18" stopIfTrue="1" operator="containsText" text="*">
      <formula>NOT(ISERROR(SEARCH("*",Y20)))</formula>
    </cfRule>
  </conditionalFormatting>
  <conditionalFormatting sqref="S20:AD20">
    <cfRule type="containsText" dxfId="300" priority="16" operator="containsText" text="*">
      <formula>NOT(ISERROR(SEARCH("*",S20)))</formula>
    </cfRule>
  </conditionalFormatting>
  <conditionalFormatting sqref="Y31:AD31">
    <cfRule type="containsText" dxfId="299" priority="14" stopIfTrue="1" operator="containsText" text="*">
      <formula>NOT(ISERROR(SEARCH("*",Y31)))</formula>
    </cfRule>
    <cfRule type="containsText" priority="15" stopIfTrue="1" operator="containsText" text="*">
      <formula>NOT(ISERROR(SEARCH("*",Y31)))</formula>
    </cfRule>
  </conditionalFormatting>
  <conditionalFormatting sqref="S31:AD31">
    <cfRule type="containsText" dxfId="298" priority="13" operator="containsText" text="*">
      <formula>NOT(ISERROR(SEARCH("*",S31)))</formula>
    </cfRule>
  </conditionalFormatting>
  <conditionalFormatting sqref="Y42:AD42">
    <cfRule type="containsText" dxfId="297" priority="11" stopIfTrue="1" operator="containsText" text="*">
      <formula>NOT(ISERROR(SEARCH("*",Y42)))</formula>
    </cfRule>
    <cfRule type="containsText" priority="12" stopIfTrue="1" operator="containsText" text="*">
      <formula>NOT(ISERROR(SEARCH("*",Y42)))</formula>
    </cfRule>
  </conditionalFormatting>
  <conditionalFormatting sqref="S42:AD42">
    <cfRule type="containsText" dxfId="296" priority="10" operator="containsText" text="*">
      <formula>NOT(ISERROR(SEARCH("*",S42)))</formula>
    </cfRule>
  </conditionalFormatting>
  <conditionalFormatting sqref="Y53:AD53">
    <cfRule type="containsText" dxfId="295" priority="8" stopIfTrue="1" operator="containsText" text="*">
      <formula>NOT(ISERROR(SEARCH("*",Y53)))</formula>
    </cfRule>
    <cfRule type="containsText" priority="9" stopIfTrue="1" operator="containsText" text="*">
      <formula>NOT(ISERROR(SEARCH("*",Y53)))</formula>
    </cfRule>
  </conditionalFormatting>
  <conditionalFormatting sqref="S53:AD53">
    <cfRule type="containsText" dxfId="294" priority="7" operator="containsText" text="*">
      <formula>NOT(ISERROR(SEARCH("*",S53)))</formula>
    </cfRule>
  </conditionalFormatting>
  <conditionalFormatting sqref="Y64:AD64">
    <cfRule type="containsText" dxfId="293" priority="5" stopIfTrue="1" operator="containsText" text="*">
      <formula>NOT(ISERROR(SEARCH("*",Y64)))</formula>
    </cfRule>
    <cfRule type="containsText" priority="6" stopIfTrue="1" operator="containsText" text="*">
      <formula>NOT(ISERROR(SEARCH("*",Y64)))</formula>
    </cfRule>
  </conditionalFormatting>
  <conditionalFormatting sqref="S64:AD64">
    <cfRule type="containsText" dxfId="292" priority="4" operator="containsText" text="*">
      <formula>NOT(ISERROR(SEARCH("*",S64)))</formula>
    </cfRule>
  </conditionalFormatting>
  <conditionalFormatting sqref="I1:N1">
    <cfRule type="containsText" dxfId="291" priority="3" stopIfTrue="1" operator="containsText" text="*">
      <formula>NOT(ISERROR(SEARCH("*",I1)))</formula>
    </cfRule>
  </conditionalFormatting>
  <conditionalFormatting sqref="C1:H1">
    <cfRule type="containsText" dxfId="290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F74"/>
  <sheetViews>
    <sheetView showGridLines="0" topLeftCell="A9" zoomScale="70" zoomScaleNormal="70" workbookViewId="0">
      <selection activeCell="I26" sqref="I26"/>
    </sheetView>
  </sheetViews>
  <sheetFormatPr baseColWidth="10" defaultRowHeight="15.75"/>
  <cols>
    <col min="1" max="1" width="3.5703125" style="2" customWidth="1"/>
    <col min="2" max="2" width="21.140625" style="2" customWidth="1"/>
    <col min="3" max="15" width="11.42578125" style="2"/>
    <col min="16" max="16" width="5.5703125" style="2" customWidth="1"/>
    <col min="17" max="17" width="20.7109375" style="2" customWidth="1"/>
    <col min="18" max="257" width="11.42578125" style="2"/>
    <col min="258" max="258" width="18.85546875" style="2" customWidth="1"/>
    <col min="259" max="272" width="11.42578125" style="2"/>
    <col min="273" max="273" width="19.28515625" style="2" customWidth="1"/>
    <col min="274" max="513" width="11.42578125" style="2"/>
    <col min="514" max="514" width="18.85546875" style="2" customWidth="1"/>
    <col min="515" max="528" width="11.42578125" style="2"/>
    <col min="529" max="529" width="19.28515625" style="2" customWidth="1"/>
    <col min="530" max="769" width="11.42578125" style="2"/>
    <col min="770" max="770" width="18.85546875" style="2" customWidth="1"/>
    <col min="771" max="784" width="11.42578125" style="2"/>
    <col min="785" max="785" width="19.28515625" style="2" customWidth="1"/>
    <col min="786" max="1025" width="11.42578125" style="2"/>
    <col min="1026" max="1026" width="18.85546875" style="2" customWidth="1"/>
    <col min="1027" max="1040" width="11.42578125" style="2"/>
    <col min="1041" max="1041" width="19.28515625" style="2" customWidth="1"/>
    <col min="1042" max="1281" width="11.42578125" style="2"/>
    <col min="1282" max="1282" width="18.85546875" style="2" customWidth="1"/>
    <col min="1283" max="1296" width="11.42578125" style="2"/>
    <col min="1297" max="1297" width="19.28515625" style="2" customWidth="1"/>
    <col min="1298" max="1537" width="11.42578125" style="2"/>
    <col min="1538" max="1538" width="18.85546875" style="2" customWidth="1"/>
    <col min="1539" max="1552" width="11.42578125" style="2"/>
    <col min="1553" max="1553" width="19.28515625" style="2" customWidth="1"/>
    <col min="1554" max="1793" width="11.42578125" style="2"/>
    <col min="1794" max="1794" width="18.85546875" style="2" customWidth="1"/>
    <col min="1795" max="1808" width="11.42578125" style="2"/>
    <col min="1809" max="1809" width="19.28515625" style="2" customWidth="1"/>
    <col min="1810" max="2049" width="11.42578125" style="2"/>
    <col min="2050" max="2050" width="18.85546875" style="2" customWidth="1"/>
    <col min="2051" max="2064" width="11.42578125" style="2"/>
    <col min="2065" max="2065" width="19.28515625" style="2" customWidth="1"/>
    <col min="2066" max="2305" width="11.42578125" style="2"/>
    <col min="2306" max="2306" width="18.85546875" style="2" customWidth="1"/>
    <col min="2307" max="2320" width="11.42578125" style="2"/>
    <col min="2321" max="2321" width="19.28515625" style="2" customWidth="1"/>
    <col min="2322" max="2561" width="11.42578125" style="2"/>
    <col min="2562" max="2562" width="18.85546875" style="2" customWidth="1"/>
    <col min="2563" max="2576" width="11.42578125" style="2"/>
    <col min="2577" max="2577" width="19.28515625" style="2" customWidth="1"/>
    <col min="2578" max="2817" width="11.42578125" style="2"/>
    <col min="2818" max="2818" width="18.85546875" style="2" customWidth="1"/>
    <col min="2819" max="2832" width="11.42578125" style="2"/>
    <col min="2833" max="2833" width="19.28515625" style="2" customWidth="1"/>
    <col min="2834" max="3073" width="11.42578125" style="2"/>
    <col min="3074" max="3074" width="18.85546875" style="2" customWidth="1"/>
    <col min="3075" max="3088" width="11.42578125" style="2"/>
    <col min="3089" max="3089" width="19.28515625" style="2" customWidth="1"/>
    <col min="3090" max="3329" width="11.42578125" style="2"/>
    <col min="3330" max="3330" width="18.85546875" style="2" customWidth="1"/>
    <col min="3331" max="3344" width="11.42578125" style="2"/>
    <col min="3345" max="3345" width="19.28515625" style="2" customWidth="1"/>
    <col min="3346" max="3585" width="11.42578125" style="2"/>
    <col min="3586" max="3586" width="18.85546875" style="2" customWidth="1"/>
    <col min="3587" max="3600" width="11.42578125" style="2"/>
    <col min="3601" max="3601" width="19.28515625" style="2" customWidth="1"/>
    <col min="3602" max="3841" width="11.42578125" style="2"/>
    <col min="3842" max="3842" width="18.85546875" style="2" customWidth="1"/>
    <col min="3843" max="3856" width="11.42578125" style="2"/>
    <col min="3857" max="3857" width="19.28515625" style="2" customWidth="1"/>
    <col min="3858" max="4097" width="11.42578125" style="2"/>
    <col min="4098" max="4098" width="18.85546875" style="2" customWidth="1"/>
    <col min="4099" max="4112" width="11.42578125" style="2"/>
    <col min="4113" max="4113" width="19.28515625" style="2" customWidth="1"/>
    <col min="4114" max="4353" width="11.42578125" style="2"/>
    <col min="4354" max="4354" width="18.85546875" style="2" customWidth="1"/>
    <col min="4355" max="4368" width="11.42578125" style="2"/>
    <col min="4369" max="4369" width="19.28515625" style="2" customWidth="1"/>
    <col min="4370" max="4609" width="11.42578125" style="2"/>
    <col min="4610" max="4610" width="18.85546875" style="2" customWidth="1"/>
    <col min="4611" max="4624" width="11.42578125" style="2"/>
    <col min="4625" max="4625" width="19.28515625" style="2" customWidth="1"/>
    <col min="4626" max="4865" width="11.42578125" style="2"/>
    <col min="4866" max="4866" width="18.85546875" style="2" customWidth="1"/>
    <col min="4867" max="4880" width="11.42578125" style="2"/>
    <col min="4881" max="4881" width="19.28515625" style="2" customWidth="1"/>
    <col min="4882" max="5121" width="11.42578125" style="2"/>
    <col min="5122" max="5122" width="18.85546875" style="2" customWidth="1"/>
    <col min="5123" max="5136" width="11.42578125" style="2"/>
    <col min="5137" max="5137" width="19.28515625" style="2" customWidth="1"/>
    <col min="5138" max="5377" width="11.42578125" style="2"/>
    <col min="5378" max="5378" width="18.85546875" style="2" customWidth="1"/>
    <col min="5379" max="5392" width="11.42578125" style="2"/>
    <col min="5393" max="5393" width="19.28515625" style="2" customWidth="1"/>
    <col min="5394" max="5633" width="11.42578125" style="2"/>
    <col min="5634" max="5634" width="18.85546875" style="2" customWidth="1"/>
    <col min="5635" max="5648" width="11.42578125" style="2"/>
    <col min="5649" max="5649" width="19.28515625" style="2" customWidth="1"/>
    <col min="5650" max="5889" width="11.42578125" style="2"/>
    <col min="5890" max="5890" width="18.85546875" style="2" customWidth="1"/>
    <col min="5891" max="5904" width="11.42578125" style="2"/>
    <col min="5905" max="5905" width="19.28515625" style="2" customWidth="1"/>
    <col min="5906" max="6145" width="11.42578125" style="2"/>
    <col min="6146" max="6146" width="18.85546875" style="2" customWidth="1"/>
    <col min="6147" max="6160" width="11.42578125" style="2"/>
    <col min="6161" max="6161" width="19.28515625" style="2" customWidth="1"/>
    <col min="6162" max="6401" width="11.42578125" style="2"/>
    <col min="6402" max="6402" width="18.85546875" style="2" customWidth="1"/>
    <col min="6403" max="6416" width="11.42578125" style="2"/>
    <col min="6417" max="6417" width="19.28515625" style="2" customWidth="1"/>
    <col min="6418" max="6657" width="11.42578125" style="2"/>
    <col min="6658" max="6658" width="18.85546875" style="2" customWidth="1"/>
    <col min="6659" max="6672" width="11.42578125" style="2"/>
    <col min="6673" max="6673" width="19.28515625" style="2" customWidth="1"/>
    <col min="6674" max="6913" width="11.42578125" style="2"/>
    <col min="6914" max="6914" width="18.85546875" style="2" customWidth="1"/>
    <col min="6915" max="6928" width="11.42578125" style="2"/>
    <col min="6929" max="6929" width="19.28515625" style="2" customWidth="1"/>
    <col min="6930" max="7169" width="11.42578125" style="2"/>
    <col min="7170" max="7170" width="18.85546875" style="2" customWidth="1"/>
    <col min="7171" max="7184" width="11.42578125" style="2"/>
    <col min="7185" max="7185" width="19.28515625" style="2" customWidth="1"/>
    <col min="7186" max="7425" width="11.42578125" style="2"/>
    <col min="7426" max="7426" width="18.85546875" style="2" customWidth="1"/>
    <col min="7427" max="7440" width="11.42578125" style="2"/>
    <col min="7441" max="7441" width="19.28515625" style="2" customWidth="1"/>
    <col min="7442" max="7681" width="11.42578125" style="2"/>
    <col min="7682" max="7682" width="18.85546875" style="2" customWidth="1"/>
    <col min="7683" max="7696" width="11.42578125" style="2"/>
    <col min="7697" max="7697" width="19.28515625" style="2" customWidth="1"/>
    <col min="7698" max="7937" width="11.42578125" style="2"/>
    <col min="7938" max="7938" width="18.85546875" style="2" customWidth="1"/>
    <col min="7939" max="7952" width="11.42578125" style="2"/>
    <col min="7953" max="7953" width="19.28515625" style="2" customWidth="1"/>
    <col min="7954" max="8193" width="11.42578125" style="2"/>
    <col min="8194" max="8194" width="18.85546875" style="2" customWidth="1"/>
    <col min="8195" max="8208" width="11.42578125" style="2"/>
    <col min="8209" max="8209" width="19.28515625" style="2" customWidth="1"/>
    <col min="8210" max="8449" width="11.42578125" style="2"/>
    <col min="8450" max="8450" width="18.85546875" style="2" customWidth="1"/>
    <col min="8451" max="8464" width="11.42578125" style="2"/>
    <col min="8465" max="8465" width="19.28515625" style="2" customWidth="1"/>
    <col min="8466" max="8705" width="11.42578125" style="2"/>
    <col min="8706" max="8706" width="18.85546875" style="2" customWidth="1"/>
    <col min="8707" max="8720" width="11.42578125" style="2"/>
    <col min="8721" max="8721" width="19.28515625" style="2" customWidth="1"/>
    <col min="8722" max="8961" width="11.42578125" style="2"/>
    <col min="8962" max="8962" width="18.85546875" style="2" customWidth="1"/>
    <col min="8963" max="8976" width="11.42578125" style="2"/>
    <col min="8977" max="8977" width="19.28515625" style="2" customWidth="1"/>
    <col min="8978" max="9217" width="11.42578125" style="2"/>
    <col min="9218" max="9218" width="18.85546875" style="2" customWidth="1"/>
    <col min="9219" max="9232" width="11.42578125" style="2"/>
    <col min="9233" max="9233" width="19.28515625" style="2" customWidth="1"/>
    <col min="9234" max="9473" width="11.42578125" style="2"/>
    <col min="9474" max="9474" width="18.85546875" style="2" customWidth="1"/>
    <col min="9475" max="9488" width="11.42578125" style="2"/>
    <col min="9489" max="9489" width="19.28515625" style="2" customWidth="1"/>
    <col min="9490" max="9729" width="11.42578125" style="2"/>
    <col min="9730" max="9730" width="18.85546875" style="2" customWidth="1"/>
    <col min="9731" max="9744" width="11.42578125" style="2"/>
    <col min="9745" max="9745" width="19.28515625" style="2" customWidth="1"/>
    <col min="9746" max="9985" width="11.42578125" style="2"/>
    <col min="9986" max="9986" width="18.85546875" style="2" customWidth="1"/>
    <col min="9987" max="10000" width="11.42578125" style="2"/>
    <col min="10001" max="10001" width="19.28515625" style="2" customWidth="1"/>
    <col min="10002" max="10241" width="11.42578125" style="2"/>
    <col min="10242" max="10242" width="18.85546875" style="2" customWidth="1"/>
    <col min="10243" max="10256" width="11.42578125" style="2"/>
    <col min="10257" max="10257" width="19.28515625" style="2" customWidth="1"/>
    <col min="10258" max="10497" width="11.42578125" style="2"/>
    <col min="10498" max="10498" width="18.85546875" style="2" customWidth="1"/>
    <col min="10499" max="10512" width="11.42578125" style="2"/>
    <col min="10513" max="10513" width="19.28515625" style="2" customWidth="1"/>
    <col min="10514" max="10753" width="11.42578125" style="2"/>
    <col min="10754" max="10754" width="18.85546875" style="2" customWidth="1"/>
    <col min="10755" max="10768" width="11.42578125" style="2"/>
    <col min="10769" max="10769" width="19.28515625" style="2" customWidth="1"/>
    <col min="10770" max="11009" width="11.42578125" style="2"/>
    <col min="11010" max="11010" width="18.85546875" style="2" customWidth="1"/>
    <col min="11011" max="11024" width="11.42578125" style="2"/>
    <col min="11025" max="11025" width="19.28515625" style="2" customWidth="1"/>
    <col min="11026" max="11265" width="11.42578125" style="2"/>
    <col min="11266" max="11266" width="18.85546875" style="2" customWidth="1"/>
    <col min="11267" max="11280" width="11.42578125" style="2"/>
    <col min="11281" max="11281" width="19.28515625" style="2" customWidth="1"/>
    <col min="11282" max="11521" width="11.42578125" style="2"/>
    <col min="11522" max="11522" width="18.85546875" style="2" customWidth="1"/>
    <col min="11523" max="11536" width="11.42578125" style="2"/>
    <col min="11537" max="11537" width="19.28515625" style="2" customWidth="1"/>
    <col min="11538" max="11777" width="11.42578125" style="2"/>
    <col min="11778" max="11778" width="18.85546875" style="2" customWidth="1"/>
    <col min="11779" max="11792" width="11.42578125" style="2"/>
    <col min="11793" max="11793" width="19.28515625" style="2" customWidth="1"/>
    <col min="11794" max="12033" width="11.42578125" style="2"/>
    <col min="12034" max="12034" width="18.85546875" style="2" customWidth="1"/>
    <col min="12035" max="12048" width="11.42578125" style="2"/>
    <col min="12049" max="12049" width="19.28515625" style="2" customWidth="1"/>
    <col min="12050" max="12289" width="11.42578125" style="2"/>
    <col min="12290" max="12290" width="18.85546875" style="2" customWidth="1"/>
    <col min="12291" max="12304" width="11.42578125" style="2"/>
    <col min="12305" max="12305" width="19.28515625" style="2" customWidth="1"/>
    <col min="12306" max="12545" width="11.42578125" style="2"/>
    <col min="12546" max="12546" width="18.85546875" style="2" customWidth="1"/>
    <col min="12547" max="12560" width="11.42578125" style="2"/>
    <col min="12561" max="12561" width="19.28515625" style="2" customWidth="1"/>
    <col min="12562" max="12801" width="11.42578125" style="2"/>
    <col min="12802" max="12802" width="18.85546875" style="2" customWidth="1"/>
    <col min="12803" max="12816" width="11.42578125" style="2"/>
    <col min="12817" max="12817" width="19.28515625" style="2" customWidth="1"/>
    <col min="12818" max="13057" width="11.42578125" style="2"/>
    <col min="13058" max="13058" width="18.85546875" style="2" customWidth="1"/>
    <col min="13059" max="13072" width="11.42578125" style="2"/>
    <col min="13073" max="13073" width="19.28515625" style="2" customWidth="1"/>
    <col min="13074" max="13313" width="11.42578125" style="2"/>
    <col min="13314" max="13314" width="18.85546875" style="2" customWidth="1"/>
    <col min="13315" max="13328" width="11.42578125" style="2"/>
    <col min="13329" max="13329" width="19.28515625" style="2" customWidth="1"/>
    <col min="13330" max="13569" width="11.42578125" style="2"/>
    <col min="13570" max="13570" width="18.85546875" style="2" customWidth="1"/>
    <col min="13571" max="13584" width="11.42578125" style="2"/>
    <col min="13585" max="13585" width="19.28515625" style="2" customWidth="1"/>
    <col min="13586" max="13825" width="11.42578125" style="2"/>
    <col min="13826" max="13826" width="18.85546875" style="2" customWidth="1"/>
    <col min="13827" max="13840" width="11.42578125" style="2"/>
    <col min="13841" max="13841" width="19.28515625" style="2" customWidth="1"/>
    <col min="13842" max="14081" width="11.42578125" style="2"/>
    <col min="14082" max="14082" width="18.85546875" style="2" customWidth="1"/>
    <col min="14083" max="14096" width="11.42578125" style="2"/>
    <col min="14097" max="14097" width="19.28515625" style="2" customWidth="1"/>
    <col min="14098" max="14337" width="11.42578125" style="2"/>
    <col min="14338" max="14338" width="18.85546875" style="2" customWidth="1"/>
    <col min="14339" max="14352" width="11.42578125" style="2"/>
    <col min="14353" max="14353" width="19.28515625" style="2" customWidth="1"/>
    <col min="14354" max="14593" width="11.42578125" style="2"/>
    <col min="14594" max="14594" width="18.85546875" style="2" customWidth="1"/>
    <col min="14595" max="14608" width="11.42578125" style="2"/>
    <col min="14609" max="14609" width="19.28515625" style="2" customWidth="1"/>
    <col min="14610" max="14849" width="11.42578125" style="2"/>
    <col min="14850" max="14850" width="18.85546875" style="2" customWidth="1"/>
    <col min="14851" max="14864" width="11.42578125" style="2"/>
    <col min="14865" max="14865" width="19.28515625" style="2" customWidth="1"/>
    <col min="14866" max="15105" width="11.42578125" style="2"/>
    <col min="15106" max="15106" width="18.85546875" style="2" customWidth="1"/>
    <col min="15107" max="15120" width="11.42578125" style="2"/>
    <col min="15121" max="15121" width="19.28515625" style="2" customWidth="1"/>
    <col min="15122" max="15361" width="11.42578125" style="2"/>
    <col min="15362" max="15362" width="18.85546875" style="2" customWidth="1"/>
    <col min="15363" max="15376" width="11.42578125" style="2"/>
    <col min="15377" max="15377" width="19.28515625" style="2" customWidth="1"/>
    <col min="15378" max="15617" width="11.42578125" style="2"/>
    <col min="15618" max="15618" width="18.85546875" style="2" customWidth="1"/>
    <col min="15619" max="15632" width="11.42578125" style="2"/>
    <col min="15633" max="15633" width="19.28515625" style="2" customWidth="1"/>
    <col min="15634" max="15873" width="11.42578125" style="2"/>
    <col min="15874" max="15874" width="18.85546875" style="2" customWidth="1"/>
    <col min="15875" max="15888" width="11.42578125" style="2"/>
    <col min="15889" max="15889" width="19.28515625" style="2" customWidth="1"/>
    <col min="15890" max="16129" width="11.42578125" style="2"/>
    <col min="16130" max="16130" width="18.85546875" style="2" customWidth="1"/>
    <col min="16131" max="16144" width="11.42578125" style="2"/>
    <col min="16145" max="16145" width="19.28515625" style="2" customWidth="1"/>
    <col min="16146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136</v>
      </c>
      <c r="Q2" s="3" t="str">
        <f>+B2</f>
        <v>ENDE DELBENI S.A.M. - (Sistema Baures)</v>
      </c>
    </row>
    <row r="3" spans="2:30">
      <c r="B3" s="3" t="str">
        <f>+'ENDEDELBENI-BellaVista'!B3</f>
        <v>CONSOLIDADO - con IVA</v>
      </c>
      <c r="Q3" s="3" t="str">
        <f>+'ENDEDELBENI-BellaVista'!Q3</f>
        <v>CONSOLIDADO - sin IVA</v>
      </c>
    </row>
    <row r="4" spans="2:30">
      <c r="B4" s="3" t="str">
        <f>+'ENDEDELBENI-BellaVista'!B4</f>
        <v>ESTADÍSTICAS GESTIÓN 2025</v>
      </c>
      <c r="Q4" s="3" t="str">
        <f>+'ENDEDELBENI-BellaVista'!Q4</f>
        <v>ESTADÍSTICAS GESTIÓN 2025</v>
      </c>
    </row>
    <row r="7" spans="2:30">
      <c r="B7" s="3" t="s">
        <v>82</v>
      </c>
      <c r="Q7" s="3" t="s">
        <v>82</v>
      </c>
    </row>
    <row r="9" spans="2:30">
      <c r="B9" s="80" t="s">
        <v>83</v>
      </c>
      <c r="C9" s="81" t="s">
        <v>84</v>
      </c>
      <c r="D9" s="81" t="s">
        <v>85</v>
      </c>
      <c r="E9" s="81" t="s">
        <v>86</v>
      </c>
      <c r="F9" s="81" t="s">
        <v>87</v>
      </c>
      <c r="G9" s="81" t="s">
        <v>88</v>
      </c>
      <c r="H9" s="81" t="s">
        <v>89</v>
      </c>
      <c r="I9" s="81" t="s">
        <v>90</v>
      </c>
      <c r="J9" s="81" t="s">
        <v>91</v>
      </c>
      <c r="K9" s="81" t="s">
        <v>92</v>
      </c>
      <c r="L9" s="81" t="s">
        <v>173</v>
      </c>
      <c r="M9" s="81" t="s">
        <v>94</v>
      </c>
      <c r="N9" s="81" t="s">
        <v>95</v>
      </c>
      <c r="O9" s="82" t="s">
        <v>14</v>
      </c>
      <c r="Q9" s="80" t="s">
        <v>83</v>
      </c>
      <c r="R9" s="81" t="s">
        <v>84</v>
      </c>
      <c r="S9" s="81" t="s">
        <v>85</v>
      </c>
      <c r="T9" s="81" t="s">
        <v>86</v>
      </c>
      <c r="U9" s="81" t="s">
        <v>87</v>
      </c>
      <c r="V9" s="81" t="s">
        <v>88</v>
      </c>
      <c r="W9" s="81" t="s">
        <v>89</v>
      </c>
      <c r="X9" s="81" t="s">
        <v>90</v>
      </c>
      <c r="Y9" s="81" t="s">
        <v>91</v>
      </c>
      <c r="Z9" s="81" t="s">
        <v>92</v>
      </c>
      <c r="AA9" s="81" t="s">
        <v>93</v>
      </c>
      <c r="AB9" s="81" t="s">
        <v>94</v>
      </c>
      <c r="AC9" s="81" t="s">
        <v>95</v>
      </c>
      <c r="AD9" s="82" t="s">
        <v>14</v>
      </c>
    </row>
    <row r="10" spans="2:30">
      <c r="B10" s="20" t="s">
        <v>96</v>
      </c>
      <c r="C10" s="21">
        <f>+[43]CONSOLIDADO!B10</f>
        <v>589</v>
      </c>
      <c r="D10" s="21">
        <f>+[43]CONSOLIDADO!C10</f>
        <v>0</v>
      </c>
      <c r="E10" s="21">
        <f>+[43]CONSOLIDADO!D10</f>
        <v>0</v>
      </c>
      <c r="F10" s="21">
        <f>+[43]CONSOLIDADO!E10</f>
        <v>0</v>
      </c>
      <c r="G10" s="21">
        <f>+[43]CONSOLIDADO!F10</f>
        <v>0</v>
      </c>
      <c r="H10" s="21">
        <f>+[43]CONSOLIDADO!G10</f>
        <v>0</v>
      </c>
      <c r="I10" s="21">
        <f>+[43]CONSOLIDADO!H10</f>
        <v>0</v>
      </c>
      <c r="J10" s="21">
        <f>+[43]CONSOLIDADO!I10</f>
        <v>0</v>
      </c>
      <c r="K10" s="21">
        <f>+[43]CONSOLIDADO!J10</f>
        <v>0</v>
      </c>
      <c r="L10" s="21">
        <f>+[43]CONSOLIDADO!K10</f>
        <v>0</v>
      </c>
      <c r="M10" s="21">
        <f>+[43]CONSOLIDADO!L10</f>
        <v>0</v>
      </c>
      <c r="N10" s="21">
        <f>+[43]CONSOLIDADO!M10</f>
        <v>0</v>
      </c>
      <c r="O10" s="22">
        <f>N10</f>
        <v>0</v>
      </c>
      <c r="Q10" s="20" t="s">
        <v>96</v>
      </c>
      <c r="R10" s="24">
        <f>C10</f>
        <v>589</v>
      </c>
      <c r="S10" s="24">
        <f t="shared" ref="S10:AC14" si="0">D10</f>
        <v>0</v>
      </c>
      <c r="T10" s="24">
        <f t="shared" si="0"/>
        <v>0</v>
      </c>
      <c r="U10" s="24">
        <f>F10</f>
        <v>0</v>
      </c>
      <c r="V10" s="24">
        <f t="shared" si="0"/>
        <v>0</v>
      </c>
      <c r="W10" s="24">
        <f>H10</f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182">
        <f>AC10</f>
        <v>0</v>
      </c>
    </row>
    <row r="11" spans="2:30">
      <c r="B11" s="20" t="s">
        <v>68</v>
      </c>
      <c r="C11" s="21">
        <f>+[43]CONSOLIDADO!B11</f>
        <v>37</v>
      </c>
      <c r="D11" s="21">
        <f>+[43]CONSOLIDADO!C11</f>
        <v>0</v>
      </c>
      <c r="E11" s="21">
        <f>+[43]CONSOLIDADO!D11</f>
        <v>0</v>
      </c>
      <c r="F11" s="21">
        <f>+[43]CONSOLIDADO!E11</f>
        <v>0</v>
      </c>
      <c r="G11" s="21">
        <f>+[43]CONSOLIDADO!F11</f>
        <v>0</v>
      </c>
      <c r="H11" s="21">
        <f>+[43]CONSOLIDADO!G11</f>
        <v>0</v>
      </c>
      <c r="I11" s="21">
        <f>+[43]CONSOLIDADO!H11</f>
        <v>0</v>
      </c>
      <c r="J11" s="21">
        <f>+[43]CONSOLIDADO!I11</f>
        <v>0</v>
      </c>
      <c r="K11" s="21">
        <f>+[43]CONSOLIDADO!J11</f>
        <v>0</v>
      </c>
      <c r="L11" s="21">
        <f>+[43]CONSOLIDADO!K11</f>
        <v>0</v>
      </c>
      <c r="M11" s="21">
        <f>+[43]CONSOLIDADO!L11</f>
        <v>0</v>
      </c>
      <c r="N11" s="21">
        <f>+[43]CONSOLIDADO!M11</f>
        <v>0</v>
      </c>
      <c r="O11" s="22">
        <f t="shared" ref="O11" si="1">N11</f>
        <v>0</v>
      </c>
      <c r="Q11" s="20" t="s">
        <v>68</v>
      </c>
      <c r="R11" s="24">
        <f>C11</f>
        <v>37</v>
      </c>
      <c r="S11" s="24">
        <f t="shared" si="0"/>
        <v>0</v>
      </c>
      <c r="T11" s="24">
        <f t="shared" si="0"/>
        <v>0</v>
      </c>
      <c r="U11" s="24">
        <f>F11</f>
        <v>0</v>
      </c>
      <c r="V11" s="24">
        <f t="shared" si="0"/>
        <v>0</v>
      </c>
      <c r="W11" s="24">
        <f>H11</f>
        <v>0</v>
      </c>
      <c r="X11" s="24">
        <f t="shared" si="0"/>
        <v>0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182">
        <f>AC11</f>
        <v>0</v>
      </c>
    </row>
    <row r="12" spans="2:30">
      <c r="B12" s="20" t="s">
        <v>69</v>
      </c>
      <c r="C12" s="21">
        <f>+[43]CONSOLIDADO!B12</f>
        <v>1</v>
      </c>
      <c r="D12" s="21">
        <f>+[43]CONSOLIDADO!C12</f>
        <v>0</v>
      </c>
      <c r="E12" s="21">
        <f>+[43]CONSOLIDADO!D12</f>
        <v>0</v>
      </c>
      <c r="F12" s="21">
        <f>+[43]CONSOLIDADO!E12</f>
        <v>0</v>
      </c>
      <c r="G12" s="21">
        <f>+[43]CONSOLIDADO!F12</f>
        <v>0</v>
      </c>
      <c r="H12" s="21">
        <f>+[43]CONSOLIDADO!G12</f>
        <v>0</v>
      </c>
      <c r="I12" s="21">
        <f>+[43]CONSOLIDADO!H12</f>
        <v>0</v>
      </c>
      <c r="J12" s="21">
        <f>+[43]CONSOLIDADO!I12</f>
        <v>0</v>
      </c>
      <c r="K12" s="21">
        <f>+[43]CONSOLIDADO!J12</f>
        <v>0</v>
      </c>
      <c r="L12" s="21">
        <f>+[43]CONSOLIDADO!K12</f>
        <v>0</v>
      </c>
      <c r="M12" s="21">
        <f>+[43]CONSOLIDADO!L12</f>
        <v>0</v>
      </c>
      <c r="N12" s="21">
        <f>+[43]CONSOLIDADO!M12</f>
        <v>0</v>
      </c>
      <c r="O12" s="22">
        <f>N12</f>
        <v>0</v>
      </c>
      <c r="Q12" s="20" t="s">
        <v>69</v>
      </c>
      <c r="R12" s="24">
        <f t="shared" ref="R12:R14" si="2">C12</f>
        <v>1</v>
      </c>
      <c r="S12" s="24">
        <f t="shared" si="0"/>
        <v>0</v>
      </c>
      <c r="T12" s="24">
        <f t="shared" si="0"/>
        <v>0</v>
      </c>
      <c r="U12" s="24">
        <f t="shared" si="0"/>
        <v>0</v>
      </c>
      <c r="V12" s="24">
        <f t="shared" si="0"/>
        <v>0</v>
      </c>
      <c r="W12" s="24">
        <f t="shared" si="0"/>
        <v>0</v>
      </c>
      <c r="X12" s="24">
        <f t="shared" si="0"/>
        <v>0</v>
      </c>
      <c r="Y12" s="24">
        <f t="shared" si="0"/>
        <v>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182">
        <f t="shared" ref="AD12:AD14" si="3">AC12</f>
        <v>0</v>
      </c>
    </row>
    <row r="13" spans="2:30">
      <c r="B13" s="20" t="s">
        <v>97</v>
      </c>
      <c r="C13" s="21">
        <f>+[43]CONSOLIDADO!B13</f>
        <v>2</v>
      </c>
      <c r="D13" s="21">
        <f>+[43]CONSOLIDADO!C13</f>
        <v>0</v>
      </c>
      <c r="E13" s="21">
        <f>+[43]CONSOLIDADO!D13</f>
        <v>0</v>
      </c>
      <c r="F13" s="21">
        <f>+[43]CONSOLIDADO!E13</f>
        <v>0</v>
      </c>
      <c r="G13" s="21">
        <f>+[43]CONSOLIDADO!F13</f>
        <v>0</v>
      </c>
      <c r="H13" s="21">
        <f>+[43]CONSOLIDADO!G13</f>
        <v>0</v>
      </c>
      <c r="I13" s="21">
        <f>+[43]CONSOLIDADO!H13</f>
        <v>0</v>
      </c>
      <c r="J13" s="21">
        <f>+[43]CONSOLIDADO!I13</f>
        <v>0</v>
      </c>
      <c r="K13" s="21">
        <f>+[43]CONSOLIDADO!J13</f>
        <v>0</v>
      </c>
      <c r="L13" s="21">
        <f>+[43]CONSOLIDADO!K13</f>
        <v>0</v>
      </c>
      <c r="M13" s="21">
        <f>+[43]CONSOLIDADO!L13</f>
        <v>0</v>
      </c>
      <c r="N13" s="21">
        <f>+[43]CONSOLIDADO!M13</f>
        <v>0</v>
      </c>
      <c r="O13" s="22">
        <f>N13</f>
        <v>0</v>
      </c>
      <c r="Q13" s="20" t="s">
        <v>97</v>
      </c>
      <c r="R13" s="24">
        <f t="shared" si="2"/>
        <v>2</v>
      </c>
      <c r="S13" s="24">
        <f t="shared" si="0"/>
        <v>0</v>
      </c>
      <c r="T13" s="24">
        <f t="shared" si="0"/>
        <v>0</v>
      </c>
      <c r="U13" s="24">
        <f t="shared" si="0"/>
        <v>0</v>
      </c>
      <c r="V13" s="24">
        <f t="shared" si="0"/>
        <v>0</v>
      </c>
      <c r="W13" s="24">
        <f t="shared" si="0"/>
        <v>0</v>
      </c>
      <c r="X13" s="24">
        <f t="shared" si="0"/>
        <v>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182">
        <f t="shared" si="3"/>
        <v>0</v>
      </c>
    </row>
    <row r="14" spans="2:30">
      <c r="B14" s="25" t="s">
        <v>71</v>
      </c>
      <c r="C14" s="21">
        <f>+[43]CONSOLIDADO!B14</f>
        <v>3</v>
      </c>
      <c r="D14" s="21">
        <f>+[43]CONSOLIDADO!C14</f>
        <v>0</v>
      </c>
      <c r="E14" s="21">
        <f>+[43]CONSOLIDADO!D14</f>
        <v>0</v>
      </c>
      <c r="F14" s="21">
        <f>+[43]CONSOLIDADO!E14</f>
        <v>0</v>
      </c>
      <c r="G14" s="21">
        <f>+[43]CONSOLIDADO!F14</f>
        <v>0</v>
      </c>
      <c r="H14" s="21">
        <f>+[43]CONSOLIDADO!G14</f>
        <v>0</v>
      </c>
      <c r="I14" s="21">
        <f>+[43]CONSOLIDADO!H14</f>
        <v>0</v>
      </c>
      <c r="J14" s="21">
        <f>+[43]CONSOLIDADO!I14</f>
        <v>0</v>
      </c>
      <c r="K14" s="21">
        <f>+[43]CONSOLIDADO!J14</f>
        <v>0</v>
      </c>
      <c r="L14" s="21">
        <f>+[43]CONSOLIDADO!K14</f>
        <v>0</v>
      </c>
      <c r="M14" s="21">
        <f>+[43]CONSOLIDADO!L14</f>
        <v>0</v>
      </c>
      <c r="N14" s="21">
        <f>+[43]CONSOLIDADO!M14</f>
        <v>0</v>
      </c>
      <c r="O14" s="22">
        <f>N14</f>
        <v>0</v>
      </c>
      <c r="Q14" s="25" t="s">
        <v>71</v>
      </c>
      <c r="R14" s="24">
        <f t="shared" si="2"/>
        <v>3</v>
      </c>
      <c r="S14" s="24">
        <f t="shared" si="0"/>
        <v>0</v>
      </c>
      <c r="T14" s="24">
        <f t="shared" si="0"/>
        <v>0</v>
      </c>
      <c r="U14" s="24">
        <f t="shared" si="0"/>
        <v>0</v>
      </c>
      <c r="V14" s="24">
        <f t="shared" si="0"/>
        <v>0</v>
      </c>
      <c r="W14" s="24">
        <f t="shared" si="0"/>
        <v>0</v>
      </c>
      <c r="X14" s="24">
        <f t="shared" si="0"/>
        <v>0</v>
      </c>
      <c r="Y14" s="24">
        <f t="shared" si="0"/>
        <v>0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182">
        <f t="shared" si="3"/>
        <v>0</v>
      </c>
    </row>
    <row r="15" spans="2:30">
      <c r="B15" s="26" t="s">
        <v>14</v>
      </c>
      <c r="C15" s="28">
        <f>SUM(C10:C14)</f>
        <v>632</v>
      </c>
      <c r="D15" s="28">
        <f t="shared" ref="D15:N15" si="4">SUM(D10:D14)</f>
        <v>0</v>
      </c>
      <c r="E15" s="28">
        <f t="shared" si="4"/>
        <v>0</v>
      </c>
      <c r="F15" s="28">
        <f t="shared" si="4"/>
        <v>0</v>
      </c>
      <c r="G15" s="28">
        <f t="shared" si="4"/>
        <v>0</v>
      </c>
      <c r="H15" s="28">
        <f t="shared" si="4"/>
        <v>0</v>
      </c>
      <c r="I15" s="28">
        <f t="shared" si="4"/>
        <v>0</v>
      </c>
      <c r="J15" s="28">
        <f t="shared" si="4"/>
        <v>0</v>
      </c>
      <c r="K15" s="28">
        <f t="shared" si="4"/>
        <v>0</v>
      </c>
      <c r="L15" s="28">
        <f t="shared" si="4"/>
        <v>0</v>
      </c>
      <c r="M15" s="28">
        <f t="shared" si="4"/>
        <v>0</v>
      </c>
      <c r="N15" s="28">
        <f t="shared" si="4"/>
        <v>0</v>
      </c>
      <c r="O15" s="30">
        <f>N15</f>
        <v>0</v>
      </c>
      <c r="Q15" s="26" t="s">
        <v>14</v>
      </c>
      <c r="R15" s="27">
        <f>SUM(R10:R14)</f>
        <v>632</v>
      </c>
      <c r="S15" s="29">
        <f>SUM(S10:S14)</f>
        <v>0</v>
      </c>
      <c r="T15" s="29">
        <f>SUM(T10:T14)</f>
        <v>0</v>
      </c>
      <c r="U15" s="29">
        <f>SUM(U10:U14)</f>
        <v>0</v>
      </c>
      <c r="V15" s="29">
        <f t="shared" ref="V15:AC15" si="5">SUM(V10:V14)</f>
        <v>0</v>
      </c>
      <c r="W15" s="29">
        <f t="shared" si="5"/>
        <v>0</v>
      </c>
      <c r="X15" s="29">
        <f t="shared" si="5"/>
        <v>0</v>
      </c>
      <c r="Y15" s="29">
        <f t="shared" si="5"/>
        <v>0</v>
      </c>
      <c r="Z15" s="29">
        <f t="shared" si="5"/>
        <v>0</v>
      </c>
      <c r="AA15" s="29">
        <f t="shared" si="5"/>
        <v>0</v>
      </c>
      <c r="AB15" s="29">
        <f t="shared" si="5"/>
        <v>0</v>
      </c>
      <c r="AC15" s="29">
        <f t="shared" si="5"/>
        <v>0</v>
      </c>
      <c r="AD15" s="183">
        <f>SUM(AD10:AD14)</f>
        <v>0</v>
      </c>
    </row>
    <row r="16" spans="2:30">
      <c r="B16" s="10" t="s">
        <v>185</v>
      </c>
    </row>
    <row r="18" spans="2:30">
      <c r="B18" s="3" t="s">
        <v>98</v>
      </c>
      <c r="Q18" s="3" t="s">
        <v>98</v>
      </c>
    </row>
    <row r="20" spans="2:30">
      <c r="B20" s="80" t="s">
        <v>83</v>
      </c>
      <c r="C20" s="81" t="s">
        <v>84</v>
      </c>
      <c r="D20" s="81" t="s">
        <v>84</v>
      </c>
      <c r="E20" s="81" t="s">
        <v>84</v>
      </c>
      <c r="F20" s="81" t="s">
        <v>84</v>
      </c>
      <c r="G20" s="81" t="s">
        <v>84</v>
      </c>
      <c r="H20" s="81" t="s">
        <v>84</v>
      </c>
      <c r="I20" s="81" t="s">
        <v>84</v>
      </c>
      <c r="J20" s="81" t="s">
        <v>84</v>
      </c>
      <c r="K20" s="81" t="s">
        <v>84</v>
      </c>
      <c r="L20" s="81" t="s">
        <v>84</v>
      </c>
      <c r="M20" s="81" t="s">
        <v>84</v>
      </c>
      <c r="N20" s="81" t="s">
        <v>84</v>
      </c>
      <c r="O20" s="81" t="s">
        <v>14</v>
      </c>
      <c r="Q20" s="80" t="s">
        <v>83</v>
      </c>
      <c r="R20" s="81" t="s">
        <v>84</v>
      </c>
      <c r="S20" s="81" t="s">
        <v>85</v>
      </c>
      <c r="T20" s="81" t="s">
        <v>86</v>
      </c>
      <c r="U20" s="81" t="s">
        <v>87</v>
      </c>
      <c r="V20" s="81" t="s">
        <v>88</v>
      </c>
      <c r="W20" s="81" t="s">
        <v>89</v>
      </c>
      <c r="X20" s="81" t="s">
        <v>90</v>
      </c>
      <c r="Y20" s="81" t="s">
        <v>91</v>
      </c>
      <c r="Z20" s="81" t="s">
        <v>92</v>
      </c>
      <c r="AA20" s="81" t="s">
        <v>93</v>
      </c>
      <c r="AB20" s="81" t="s">
        <v>94</v>
      </c>
      <c r="AC20" s="81" t="s">
        <v>95</v>
      </c>
      <c r="AD20" s="81" t="s">
        <v>14</v>
      </c>
    </row>
    <row r="21" spans="2:30">
      <c r="B21" s="20" t="s">
        <v>96</v>
      </c>
      <c r="C21" s="190">
        <f>+[43]CONSOLIDADO!B21</f>
        <v>78.114000000000004</v>
      </c>
      <c r="D21" s="190">
        <f>+[43]CONSOLIDADO!C21</f>
        <v>0</v>
      </c>
      <c r="E21" s="190">
        <f>+[43]CONSOLIDADO!D21</f>
        <v>0</v>
      </c>
      <c r="F21" s="190">
        <f>+[43]CONSOLIDADO!E21</f>
        <v>0</v>
      </c>
      <c r="G21" s="190">
        <f>+[43]CONSOLIDADO!F21</f>
        <v>0</v>
      </c>
      <c r="H21" s="190">
        <f>+[43]CONSOLIDADO!G21</f>
        <v>0</v>
      </c>
      <c r="I21" s="190">
        <f>+[43]CONSOLIDADO!H21</f>
        <v>0</v>
      </c>
      <c r="J21" s="190">
        <f>+[43]CONSOLIDADO!I21</f>
        <v>0</v>
      </c>
      <c r="K21" s="190">
        <f>+[43]CONSOLIDADO!J21</f>
        <v>0</v>
      </c>
      <c r="L21" s="190">
        <f>+[43]CONSOLIDADO!K21</f>
        <v>0</v>
      </c>
      <c r="M21" s="190">
        <f>+[43]CONSOLIDADO!L21</f>
        <v>0</v>
      </c>
      <c r="N21" s="190">
        <f>+[43]CONSOLIDADO!M21</f>
        <v>0</v>
      </c>
      <c r="O21" s="44">
        <f>SUM(C21:N21)</f>
        <v>78.114000000000004</v>
      </c>
      <c r="Q21" s="20" t="s">
        <v>96</v>
      </c>
      <c r="R21" s="86">
        <f>C21</f>
        <v>78.114000000000004</v>
      </c>
      <c r="S21" s="86">
        <f t="shared" ref="S21:AC25" si="6">D21</f>
        <v>0</v>
      </c>
      <c r="T21" s="86">
        <f t="shared" si="6"/>
        <v>0</v>
      </c>
      <c r="U21" s="86">
        <f t="shared" si="6"/>
        <v>0</v>
      </c>
      <c r="V21" s="86">
        <f t="shared" si="6"/>
        <v>0</v>
      </c>
      <c r="W21" s="86">
        <f t="shared" si="6"/>
        <v>0</v>
      </c>
      <c r="X21" s="86">
        <f t="shared" si="6"/>
        <v>0</v>
      </c>
      <c r="Y21" s="86">
        <f t="shared" si="6"/>
        <v>0</v>
      </c>
      <c r="Z21" s="86">
        <f t="shared" si="6"/>
        <v>0</v>
      </c>
      <c r="AA21" s="86">
        <f t="shared" si="6"/>
        <v>0</v>
      </c>
      <c r="AB21" s="86">
        <f t="shared" si="6"/>
        <v>0</v>
      </c>
      <c r="AC21" s="86">
        <f t="shared" si="6"/>
        <v>0</v>
      </c>
      <c r="AD21" s="85">
        <f>SUM(R21:AC21)</f>
        <v>78.114000000000004</v>
      </c>
    </row>
    <row r="22" spans="2:30">
      <c r="B22" s="20" t="s">
        <v>68</v>
      </c>
      <c r="C22" s="190">
        <f>+[43]CONSOLIDADO!B22</f>
        <v>23.393999999999998</v>
      </c>
      <c r="D22" s="190">
        <f>+[43]CONSOLIDADO!C22</f>
        <v>0</v>
      </c>
      <c r="E22" s="190">
        <f>+[43]CONSOLIDADO!D22</f>
        <v>0</v>
      </c>
      <c r="F22" s="190">
        <f>+[43]CONSOLIDADO!E22</f>
        <v>0</v>
      </c>
      <c r="G22" s="190">
        <f>+[43]CONSOLIDADO!F22</f>
        <v>0</v>
      </c>
      <c r="H22" s="190">
        <f>+[43]CONSOLIDADO!G22</f>
        <v>0</v>
      </c>
      <c r="I22" s="190">
        <f>+[43]CONSOLIDADO!H22</f>
        <v>0</v>
      </c>
      <c r="J22" s="190">
        <f>+[43]CONSOLIDADO!I22</f>
        <v>0</v>
      </c>
      <c r="K22" s="190">
        <f>+[43]CONSOLIDADO!J22</f>
        <v>0</v>
      </c>
      <c r="L22" s="190">
        <f>+[43]CONSOLIDADO!K22</f>
        <v>0</v>
      </c>
      <c r="M22" s="190">
        <f>+[43]CONSOLIDADO!L22</f>
        <v>0</v>
      </c>
      <c r="N22" s="190">
        <f>+[43]CONSOLIDADO!M22</f>
        <v>0</v>
      </c>
      <c r="O22" s="44">
        <f>SUM(C22:N22)</f>
        <v>23.393999999999998</v>
      </c>
      <c r="Q22" s="20" t="s">
        <v>68</v>
      </c>
      <c r="R22" s="86">
        <f>C22</f>
        <v>23.393999999999998</v>
      </c>
      <c r="S22" s="86">
        <f t="shared" si="6"/>
        <v>0</v>
      </c>
      <c r="T22" s="86">
        <f t="shared" si="6"/>
        <v>0</v>
      </c>
      <c r="U22" s="86">
        <f t="shared" si="6"/>
        <v>0</v>
      </c>
      <c r="V22" s="86">
        <f t="shared" si="6"/>
        <v>0</v>
      </c>
      <c r="W22" s="86">
        <f t="shared" si="6"/>
        <v>0</v>
      </c>
      <c r="X22" s="86">
        <f t="shared" si="6"/>
        <v>0</v>
      </c>
      <c r="Y22" s="86">
        <f t="shared" si="6"/>
        <v>0</v>
      </c>
      <c r="Z22" s="86">
        <f t="shared" si="6"/>
        <v>0</v>
      </c>
      <c r="AA22" s="86">
        <f t="shared" si="6"/>
        <v>0</v>
      </c>
      <c r="AB22" s="86">
        <f t="shared" si="6"/>
        <v>0</v>
      </c>
      <c r="AC22" s="86">
        <f t="shared" si="6"/>
        <v>0</v>
      </c>
      <c r="AD22" s="85">
        <f>SUM(R22:AC22)</f>
        <v>23.393999999999998</v>
      </c>
    </row>
    <row r="23" spans="2:30">
      <c r="B23" s="20" t="s">
        <v>69</v>
      </c>
      <c r="C23" s="190">
        <f>+[43]CONSOLIDADO!B23</f>
        <v>2.5000000000000001E-2</v>
      </c>
      <c r="D23" s="190">
        <f>+[43]CONSOLIDADO!C23</f>
        <v>0</v>
      </c>
      <c r="E23" s="190">
        <f>+[43]CONSOLIDADO!D23</f>
        <v>0</v>
      </c>
      <c r="F23" s="190">
        <f>+[43]CONSOLIDADO!E23</f>
        <v>0</v>
      </c>
      <c r="G23" s="190">
        <f>+[43]CONSOLIDADO!F23</f>
        <v>0</v>
      </c>
      <c r="H23" s="190">
        <f>+[43]CONSOLIDADO!G23</f>
        <v>0</v>
      </c>
      <c r="I23" s="190">
        <f>+[43]CONSOLIDADO!H23</f>
        <v>0</v>
      </c>
      <c r="J23" s="190">
        <f>+[43]CONSOLIDADO!I23</f>
        <v>0</v>
      </c>
      <c r="K23" s="190">
        <f>+[43]CONSOLIDADO!J23</f>
        <v>0</v>
      </c>
      <c r="L23" s="190">
        <f>+[43]CONSOLIDADO!K23</f>
        <v>0</v>
      </c>
      <c r="M23" s="190">
        <f>+[43]CONSOLIDADO!L23</f>
        <v>0</v>
      </c>
      <c r="N23" s="190">
        <f>+[43]CONSOLIDADO!M23</f>
        <v>0</v>
      </c>
      <c r="O23" s="44">
        <f t="shared" ref="O23:O25" si="7">SUM(C23:N23)</f>
        <v>2.5000000000000001E-2</v>
      </c>
      <c r="Q23" s="20" t="s">
        <v>69</v>
      </c>
      <c r="R23" s="86">
        <f t="shared" ref="R23:R25" si="8">C23</f>
        <v>2.5000000000000001E-2</v>
      </c>
      <c r="S23" s="86">
        <f t="shared" si="6"/>
        <v>0</v>
      </c>
      <c r="T23" s="86">
        <f t="shared" si="6"/>
        <v>0</v>
      </c>
      <c r="U23" s="86">
        <f t="shared" si="6"/>
        <v>0</v>
      </c>
      <c r="V23" s="86">
        <f t="shared" si="6"/>
        <v>0</v>
      </c>
      <c r="W23" s="86">
        <f t="shared" si="6"/>
        <v>0</v>
      </c>
      <c r="X23" s="86">
        <f t="shared" si="6"/>
        <v>0</v>
      </c>
      <c r="Y23" s="86">
        <f t="shared" si="6"/>
        <v>0</v>
      </c>
      <c r="Z23" s="86">
        <f t="shared" si="6"/>
        <v>0</v>
      </c>
      <c r="AA23" s="86">
        <f t="shared" si="6"/>
        <v>0</v>
      </c>
      <c r="AB23" s="86">
        <f t="shared" si="6"/>
        <v>0</v>
      </c>
      <c r="AC23" s="86">
        <f t="shared" si="6"/>
        <v>0</v>
      </c>
      <c r="AD23" s="85">
        <f t="shared" ref="AD23:AD25" si="9">SUM(R23:AC23)</f>
        <v>2.5000000000000001E-2</v>
      </c>
    </row>
    <row r="24" spans="2:30">
      <c r="B24" s="20" t="s">
        <v>97</v>
      </c>
      <c r="C24" s="190">
        <f>+[43]CONSOLIDADO!B24</f>
        <v>15.182</v>
      </c>
      <c r="D24" s="190">
        <f>+[43]CONSOLIDADO!C24</f>
        <v>0</v>
      </c>
      <c r="E24" s="190">
        <f>+[43]CONSOLIDADO!D24</f>
        <v>0</v>
      </c>
      <c r="F24" s="190">
        <f>+[43]CONSOLIDADO!E24</f>
        <v>0</v>
      </c>
      <c r="G24" s="190">
        <f>+[43]CONSOLIDADO!F24</f>
        <v>0</v>
      </c>
      <c r="H24" s="190">
        <f>+[43]CONSOLIDADO!G24</f>
        <v>0</v>
      </c>
      <c r="I24" s="190">
        <f>+[43]CONSOLIDADO!H24</f>
        <v>0</v>
      </c>
      <c r="J24" s="190">
        <f>+[43]CONSOLIDADO!I24</f>
        <v>0</v>
      </c>
      <c r="K24" s="190">
        <f>+[43]CONSOLIDADO!J24</f>
        <v>0</v>
      </c>
      <c r="L24" s="190">
        <f>+[43]CONSOLIDADO!K24</f>
        <v>0</v>
      </c>
      <c r="M24" s="190">
        <f>+[43]CONSOLIDADO!L24</f>
        <v>0</v>
      </c>
      <c r="N24" s="190">
        <f>+[43]CONSOLIDADO!M24</f>
        <v>0</v>
      </c>
      <c r="O24" s="44">
        <f t="shared" si="7"/>
        <v>15.182</v>
      </c>
      <c r="Q24" s="20" t="s">
        <v>97</v>
      </c>
      <c r="R24" s="86">
        <f t="shared" si="8"/>
        <v>15.182</v>
      </c>
      <c r="S24" s="86">
        <f t="shared" si="6"/>
        <v>0</v>
      </c>
      <c r="T24" s="86">
        <f t="shared" si="6"/>
        <v>0</v>
      </c>
      <c r="U24" s="86">
        <f t="shared" si="6"/>
        <v>0</v>
      </c>
      <c r="V24" s="86">
        <f t="shared" si="6"/>
        <v>0</v>
      </c>
      <c r="W24" s="86">
        <f t="shared" si="6"/>
        <v>0</v>
      </c>
      <c r="X24" s="86">
        <f t="shared" si="6"/>
        <v>0</v>
      </c>
      <c r="Y24" s="86">
        <f t="shared" si="6"/>
        <v>0</v>
      </c>
      <c r="Z24" s="86">
        <f t="shared" si="6"/>
        <v>0</v>
      </c>
      <c r="AA24" s="86">
        <f t="shared" si="6"/>
        <v>0</v>
      </c>
      <c r="AB24" s="86">
        <f t="shared" si="6"/>
        <v>0</v>
      </c>
      <c r="AC24" s="86">
        <f t="shared" si="6"/>
        <v>0</v>
      </c>
      <c r="AD24" s="85">
        <f t="shared" si="9"/>
        <v>15.182</v>
      </c>
    </row>
    <row r="25" spans="2:30">
      <c r="B25" s="25" t="s">
        <v>71</v>
      </c>
      <c r="C25" s="190">
        <f>+[43]CONSOLIDADO!B25</f>
        <v>3.9009999999999998</v>
      </c>
      <c r="D25" s="190">
        <f>+[43]CONSOLIDADO!C25</f>
        <v>0</v>
      </c>
      <c r="E25" s="190">
        <f>+[43]CONSOLIDADO!D25</f>
        <v>0</v>
      </c>
      <c r="F25" s="190">
        <f>+[43]CONSOLIDADO!E25</f>
        <v>0</v>
      </c>
      <c r="G25" s="190">
        <f>+[43]CONSOLIDADO!F25</f>
        <v>0</v>
      </c>
      <c r="H25" s="190">
        <f>+[43]CONSOLIDADO!G25</f>
        <v>0</v>
      </c>
      <c r="I25" s="190">
        <f>+[43]CONSOLIDADO!H25</f>
        <v>0</v>
      </c>
      <c r="J25" s="190">
        <f>+[43]CONSOLIDADO!I25</f>
        <v>0</v>
      </c>
      <c r="K25" s="190">
        <f>+[43]CONSOLIDADO!J25</f>
        <v>0</v>
      </c>
      <c r="L25" s="190">
        <f>+[43]CONSOLIDADO!K25</f>
        <v>0</v>
      </c>
      <c r="M25" s="190">
        <f>+[43]CONSOLIDADO!L25</f>
        <v>0</v>
      </c>
      <c r="N25" s="190">
        <f>+[43]CONSOLIDADO!M25</f>
        <v>0</v>
      </c>
      <c r="O25" s="44">
        <f t="shared" si="7"/>
        <v>3.9009999999999998</v>
      </c>
      <c r="Q25" s="25" t="s">
        <v>71</v>
      </c>
      <c r="R25" s="86">
        <f t="shared" si="8"/>
        <v>3.9009999999999998</v>
      </c>
      <c r="S25" s="86">
        <f t="shared" si="6"/>
        <v>0</v>
      </c>
      <c r="T25" s="86">
        <f t="shared" si="6"/>
        <v>0</v>
      </c>
      <c r="U25" s="86">
        <f t="shared" si="6"/>
        <v>0</v>
      </c>
      <c r="V25" s="86">
        <f t="shared" si="6"/>
        <v>0</v>
      </c>
      <c r="W25" s="86">
        <f t="shared" si="6"/>
        <v>0</v>
      </c>
      <c r="X25" s="86">
        <f t="shared" si="6"/>
        <v>0</v>
      </c>
      <c r="Y25" s="86">
        <f t="shared" si="6"/>
        <v>0</v>
      </c>
      <c r="Z25" s="86">
        <f t="shared" si="6"/>
        <v>0</v>
      </c>
      <c r="AA25" s="86">
        <f t="shared" si="6"/>
        <v>0</v>
      </c>
      <c r="AB25" s="86">
        <f t="shared" si="6"/>
        <v>0</v>
      </c>
      <c r="AC25" s="86">
        <f t="shared" si="6"/>
        <v>0</v>
      </c>
      <c r="AD25" s="85">
        <f t="shared" si="9"/>
        <v>3.9009999999999998</v>
      </c>
    </row>
    <row r="26" spans="2:30">
      <c r="B26" s="26" t="s">
        <v>14</v>
      </c>
      <c r="C26" s="30">
        <f>SUM(C21:C25)</f>
        <v>120.61600000000001</v>
      </c>
      <c r="D26" s="30">
        <f t="shared" ref="D26:N26" si="10">SUM(D21:D25)</f>
        <v>0</v>
      </c>
      <c r="E26" s="30">
        <f t="shared" si="10"/>
        <v>0</v>
      </c>
      <c r="F26" s="30">
        <f t="shared" si="10"/>
        <v>0</v>
      </c>
      <c r="G26" s="30">
        <f t="shared" si="10"/>
        <v>0</v>
      </c>
      <c r="H26" s="30">
        <f t="shared" si="10"/>
        <v>0</v>
      </c>
      <c r="I26" s="30">
        <f t="shared" si="10"/>
        <v>0</v>
      </c>
      <c r="J26" s="30">
        <f t="shared" si="10"/>
        <v>0</v>
      </c>
      <c r="K26" s="30">
        <f t="shared" si="10"/>
        <v>0</v>
      </c>
      <c r="L26" s="30">
        <f t="shared" si="10"/>
        <v>0</v>
      </c>
      <c r="M26" s="30">
        <f t="shared" si="10"/>
        <v>0</v>
      </c>
      <c r="N26" s="30">
        <f t="shared" si="10"/>
        <v>0</v>
      </c>
      <c r="O26" s="30">
        <f>SUM(O21:O25)</f>
        <v>120.61600000000001</v>
      </c>
      <c r="Q26" s="26" t="s">
        <v>14</v>
      </c>
      <c r="R26" s="88">
        <f>SUM(R21:R25)</f>
        <v>120.61600000000001</v>
      </c>
      <c r="S26" s="89">
        <f>SUM(S21:S25)</f>
        <v>0</v>
      </c>
      <c r="T26" s="89">
        <f>SUM(T21:T25)</f>
        <v>0</v>
      </c>
      <c r="U26" s="89">
        <f>SUM(U21:U25)</f>
        <v>0</v>
      </c>
      <c r="V26" s="89">
        <f t="shared" ref="V26:AC26" si="11">SUM(V21:V25)</f>
        <v>0</v>
      </c>
      <c r="W26" s="89">
        <f t="shared" si="11"/>
        <v>0</v>
      </c>
      <c r="X26" s="89">
        <f t="shared" si="11"/>
        <v>0</v>
      </c>
      <c r="Y26" s="89">
        <f t="shared" si="11"/>
        <v>0</v>
      </c>
      <c r="Z26" s="89">
        <f t="shared" si="11"/>
        <v>0</v>
      </c>
      <c r="AA26" s="89">
        <f t="shared" si="11"/>
        <v>0</v>
      </c>
      <c r="AB26" s="89">
        <f t="shared" si="11"/>
        <v>0</v>
      </c>
      <c r="AC26" s="89">
        <f t="shared" si="11"/>
        <v>0</v>
      </c>
      <c r="AD26" s="87">
        <f>SUM(R26:AC26)</f>
        <v>120.61600000000001</v>
      </c>
    </row>
    <row r="28" spans="2:30"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2:30">
      <c r="B29" s="3" t="s">
        <v>99</v>
      </c>
      <c r="Q29" s="3" t="s">
        <v>100</v>
      </c>
    </row>
    <row r="31" spans="2:30">
      <c r="B31" s="80" t="s">
        <v>83</v>
      </c>
      <c r="C31" s="81" t="s">
        <v>84</v>
      </c>
      <c r="D31" s="81" t="s">
        <v>84</v>
      </c>
      <c r="E31" s="81" t="s">
        <v>84</v>
      </c>
      <c r="F31" s="81" t="s">
        <v>84</v>
      </c>
      <c r="G31" s="81" t="s">
        <v>84</v>
      </c>
      <c r="H31" s="81" t="s">
        <v>84</v>
      </c>
      <c r="I31" s="81" t="s">
        <v>84</v>
      </c>
      <c r="J31" s="81" t="s">
        <v>84</v>
      </c>
      <c r="K31" s="81" t="s">
        <v>84</v>
      </c>
      <c r="L31" s="81" t="s">
        <v>84</v>
      </c>
      <c r="M31" s="81" t="s">
        <v>84</v>
      </c>
      <c r="N31" s="81" t="s">
        <v>84</v>
      </c>
      <c r="O31" s="81" t="s">
        <v>14</v>
      </c>
      <c r="Q31" s="80" t="s">
        <v>83</v>
      </c>
      <c r="R31" s="81" t="s">
        <v>84</v>
      </c>
      <c r="S31" s="81" t="s">
        <v>85</v>
      </c>
      <c r="T31" s="81" t="s">
        <v>86</v>
      </c>
      <c r="U31" s="81" t="s">
        <v>87</v>
      </c>
      <c r="V31" s="81" t="s">
        <v>88</v>
      </c>
      <c r="W31" s="81" t="s">
        <v>89</v>
      </c>
      <c r="X31" s="81" t="s">
        <v>90</v>
      </c>
      <c r="Y31" s="81" t="s">
        <v>91</v>
      </c>
      <c r="Z31" s="81" t="s">
        <v>92</v>
      </c>
      <c r="AA31" s="81" t="s">
        <v>93</v>
      </c>
      <c r="AB31" s="81" t="s">
        <v>94</v>
      </c>
      <c r="AC31" s="81" t="s">
        <v>95</v>
      </c>
      <c r="AD31" s="81" t="s">
        <v>14</v>
      </c>
    </row>
    <row r="32" spans="2:30">
      <c r="B32" s="20" t="s">
        <v>96</v>
      </c>
      <c r="C32" s="190">
        <f>+[43]CONSOLIDADO!B32</f>
        <v>61.621896551724141</v>
      </c>
      <c r="D32" s="190">
        <f>+[43]CONSOLIDADO!C32</f>
        <v>0</v>
      </c>
      <c r="E32" s="190">
        <f>+[43]CONSOLIDADO!D32</f>
        <v>0</v>
      </c>
      <c r="F32" s="190">
        <f>+[43]CONSOLIDADO!E32</f>
        <v>0</v>
      </c>
      <c r="G32" s="190">
        <f>+[43]CONSOLIDADO!F32</f>
        <v>0</v>
      </c>
      <c r="H32" s="190">
        <f>+[43]CONSOLIDADO!G32</f>
        <v>0</v>
      </c>
      <c r="I32" s="190">
        <f>+[43]CONSOLIDADO!H32</f>
        <v>0</v>
      </c>
      <c r="J32" s="190">
        <f>+[43]CONSOLIDADO!I32</f>
        <v>0</v>
      </c>
      <c r="K32" s="190">
        <f>+[43]CONSOLIDADO!J32</f>
        <v>0</v>
      </c>
      <c r="L32" s="190">
        <f>+[43]CONSOLIDADO!K32</f>
        <v>0</v>
      </c>
      <c r="M32" s="190">
        <f>+[43]CONSOLIDADO!L32</f>
        <v>0</v>
      </c>
      <c r="N32" s="190">
        <f>+[43]CONSOLIDADO!M32</f>
        <v>0</v>
      </c>
      <c r="O32" s="44">
        <f>SUM(C32:N32)</f>
        <v>61.621896551724141</v>
      </c>
      <c r="Q32" s="20" t="s">
        <v>96</v>
      </c>
      <c r="R32" s="86">
        <f>C32*0.87</f>
        <v>53.611050000000006</v>
      </c>
      <c r="S32" s="86">
        <f t="shared" ref="S32:AC36" si="12">D32*0.87</f>
        <v>0</v>
      </c>
      <c r="T32" s="86">
        <f t="shared" si="12"/>
        <v>0</v>
      </c>
      <c r="U32" s="86">
        <f t="shared" si="12"/>
        <v>0</v>
      </c>
      <c r="V32" s="86">
        <f t="shared" si="12"/>
        <v>0</v>
      </c>
      <c r="W32" s="86">
        <f t="shared" si="12"/>
        <v>0</v>
      </c>
      <c r="X32" s="86">
        <f t="shared" si="12"/>
        <v>0</v>
      </c>
      <c r="Y32" s="86">
        <f t="shared" si="12"/>
        <v>0</v>
      </c>
      <c r="Z32" s="86">
        <f t="shared" si="12"/>
        <v>0</v>
      </c>
      <c r="AA32" s="86">
        <f t="shared" si="12"/>
        <v>0</v>
      </c>
      <c r="AB32" s="86">
        <f t="shared" si="12"/>
        <v>0</v>
      </c>
      <c r="AC32" s="86">
        <f t="shared" si="12"/>
        <v>0</v>
      </c>
      <c r="AD32" s="85">
        <f>SUM(R32:AC32)</f>
        <v>53.611050000000006</v>
      </c>
    </row>
    <row r="33" spans="2:30">
      <c r="B33" s="20" t="s">
        <v>68</v>
      </c>
      <c r="C33" s="190">
        <f>+[43]CONSOLIDADO!B33</f>
        <v>30.64090804597701</v>
      </c>
      <c r="D33" s="190">
        <f>+[43]CONSOLIDADO!C33</f>
        <v>0</v>
      </c>
      <c r="E33" s="190">
        <f>+[43]CONSOLIDADO!D33</f>
        <v>0</v>
      </c>
      <c r="F33" s="190">
        <f>+[43]CONSOLIDADO!E33</f>
        <v>0</v>
      </c>
      <c r="G33" s="190">
        <f>+[43]CONSOLIDADO!F33</f>
        <v>0</v>
      </c>
      <c r="H33" s="190">
        <f>+[43]CONSOLIDADO!G33</f>
        <v>0</v>
      </c>
      <c r="I33" s="190">
        <f>+[43]CONSOLIDADO!H33</f>
        <v>0</v>
      </c>
      <c r="J33" s="190">
        <f>+[43]CONSOLIDADO!I33</f>
        <v>0</v>
      </c>
      <c r="K33" s="190">
        <f>+[43]CONSOLIDADO!J33</f>
        <v>0</v>
      </c>
      <c r="L33" s="190">
        <f>+[43]CONSOLIDADO!K33</f>
        <v>0</v>
      </c>
      <c r="M33" s="190">
        <f>+[43]CONSOLIDADO!L33</f>
        <v>0</v>
      </c>
      <c r="N33" s="190">
        <f>+[43]CONSOLIDADO!M33</f>
        <v>0</v>
      </c>
      <c r="O33" s="44">
        <f>SUM(C33:N33)</f>
        <v>30.64090804597701</v>
      </c>
      <c r="Q33" s="20" t="s">
        <v>68</v>
      </c>
      <c r="R33" s="86">
        <f>C33*0.87</f>
        <v>26.657589999999999</v>
      </c>
      <c r="S33" s="86">
        <f t="shared" si="12"/>
        <v>0</v>
      </c>
      <c r="T33" s="86">
        <f t="shared" si="12"/>
        <v>0</v>
      </c>
      <c r="U33" s="86">
        <f t="shared" si="12"/>
        <v>0</v>
      </c>
      <c r="V33" s="86">
        <f t="shared" si="12"/>
        <v>0</v>
      </c>
      <c r="W33" s="86">
        <f t="shared" si="12"/>
        <v>0</v>
      </c>
      <c r="X33" s="86">
        <f t="shared" si="12"/>
        <v>0</v>
      </c>
      <c r="Y33" s="86">
        <f t="shared" si="12"/>
        <v>0</v>
      </c>
      <c r="Z33" s="86">
        <f t="shared" si="12"/>
        <v>0</v>
      </c>
      <c r="AA33" s="86">
        <f t="shared" si="12"/>
        <v>0</v>
      </c>
      <c r="AB33" s="86">
        <f t="shared" si="12"/>
        <v>0</v>
      </c>
      <c r="AC33" s="86">
        <f t="shared" si="12"/>
        <v>0</v>
      </c>
      <c r="AD33" s="85">
        <f>SUM(R33:AC33)</f>
        <v>26.657589999999999</v>
      </c>
    </row>
    <row r="34" spans="2:30">
      <c r="B34" s="20" t="s">
        <v>69</v>
      </c>
      <c r="C34" s="190">
        <f>+[43]CONSOLIDADO!B34</f>
        <v>3.8896551724137932E-2</v>
      </c>
      <c r="D34" s="190">
        <f>+[43]CONSOLIDADO!C34</f>
        <v>0</v>
      </c>
      <c r="E34" s="190">
        <f>+[43]CONSOLIDADO!D34</f>
        <v>0</v>
      </c>
      <c r="F34" s="190">
        <f>+[43]CONSOLIDADO!E34</f>
        <v>0</v>
      </c>
      <c r="G34" s="190">
        <f>+[43]CONSOLIDADO!F34</f>
        <v>0</v>
      </c>
      <c r="H34" s="190">
        <f>+[43]CONSOLIDADO!G34</f>
        <v>0</v>
      </c>
      <c r="I34" s="190">
        <f>+[43]CONSOLIDADO!H34</f>
        <v>0</v>
      </c>
      <c r="J34" s="190">
        <f>+[43]CONSOLIDADO!I34</f>
        <v>0</v>
      </c>
      <c r="K34" s="190">
        <f>+[43]CONSOLIDADO!J34</f>
        <v>0</v>
      </c>
      <c r="L34" s="190">
        <f>+[43]CONSOLIDADO!K34</f>
        <v>0</v>
      </c>
      <c r="M34" s="190">
        <f>+[43]CONSOLIDADO!L34</f>
        <v>0</v>
      </c>
      <c r="N34" s="190">
        <f>+[43]CONSOLIDADO!M34</f>
        <v>0</v>
      </c>
      <c r="O34" s="44">
        <f t="shared" ref="O34:O36" si="13">SUM(C34:N34)</f>
        <v>3.8896551724137932E-2</v>
      </c>
      <c r="Q34" s="20" t="s">
        <v>69</v>
      </c>
      <c r="R34" s="86">
        <f t="shared" ref="R34:R36" si="14">C34*0.87</f>
        <v>3.3840000000000002E-2</v>
      </c>
      <c r="S34" s="86">
        <f t="shared" si="12"/>
        <v>0</v>
      </c>
      <c r="T34" s="86">
        <f t="shared" si="12"/>
        <v>0</v>
      </c>
      <c r="U34" s="86">
        <f t="shared" si="12"/>
        <v>0</v>
      </c>
      <c r="V34" s="86">
        <f t="shared" si="12"/>
        <v>0</v>
      </c>
      <c r="W34" s="86">
        <f t="shared" si="12"/>
        <v>0</v>
      </c>
      <c r="X34" s="86">
        <f t="shared" si="12"/>
        <v>0</v>
      </c>
      <c r="Y34" s="86">
        <f t="shared" si="12"/>
        <v>0</v>
      </c>
      <c r="Z34" s="86">
        <f t="shared" si="12"/>
        <v>0</v>
      </c>
      <c r="AA34" s="86">
        <f t="shared" si="12"/>
        <v>0</v>
      </c>
      <c r="AB34" s="86">
        <f t="shared" si="12"/>
        <v>0</v>
      </c>
      <c r="AC34" s="86">
        <f t="shared" si="12"/>
        <v>0</v>
      </c>
      <c r="AD34" s="85">
        <f t="shared" ref="AD34:AD36" si="15">SUM(R34:AC34)</f>
        <v>3.3840000000000002E-2</v>
      </c>
    </row>
    <row r="35" spans="2:30">
      <c r="B35" s="20" t="s">
        <v>97</v>
      </c>
      <c r="C35" s="190">
        <f>+[43]CONSOLIDADO!B35</f>
        <v>20.055494252873565</v>
      </c>
      <c r="D35" s="190">
        <f>+[43]CONSOLIDADO!C35</f>
        <v>0</v>
      </c>
      <c r="E35" s="190">
        <f>+[43]CONSOLIDADO!D35</f>
        <v>0</v>
      </c>
      <c r="F35" s="190">
        <f>+[43]CONSOLIDADO!E35</f>
        <v>0</v>
      </c>
      <c r="G35" s="190">
        <f>+[43]CONSOLIDADO!F35</f>
        <v>0</v>
      </c>
      <c r="H35" s="190">
        <f>+[43]CONSOLIDADO!G35</f>
        <v>0</v>
      </c>
      <c r="I35" s="190">
        <f>+[43]CONSOLIDADO!H35</f>
        <v>0</v>
      </c>
      <c r="J35" s="190">
        <f>+[43]CONSOLIDADO!I35</f>
        <v>0</v>
      </c>
      <c r="K35" s="190">
        <f>+[43]CONSOLIDADO!J35</f>
        <v>0</v>
      </c>
      <c r="L35" s="190">
        <f>+[43]CONSOLIDADO!K35</f>
        <v>0</v>
      </c>
      <c r="M35" s="190">
        <f>+[43]CONSOLIDADO!L35</f>
        <v>0</v>
      </c>
      <c r="N35" s="190">
        <f>+[43]CONSOLIDADO!M35</f>
        <v>0</v>
      </c>
      <c r="O35" s="44">
        <f t="shared" si="13"/>
        <v>20.055494252873565</v>
      </c>
      <c r="Q35" s="20" t="s">
        <v>97</v>
      </c>
      <c r="R35" s="86">
        <f t="shared" si="14"/>
        <v>17.44828</v>
      </c>
      <c r="S35" s="86">
        <f t="shared" si="12"/>
        <v>0</v>
      </c>
      <c r="T35" s="86">
        <f t="shared" si="12"/>
        <v>0</v>
      </c>
      <c r="U35" s="86">
        <f t="shared" si="12"/>
        <v>0</v>
      </c>
      <c r="V35" s="86">
        <f t="shared" si="12"/>
        <v>0</v>
      </c>
      <c r="W35" s="86">
        <f t="shared" si="12"/>
        <v>0</v>
      </c>
      <c r="X35" s="86">
        <f t="shared" si="12"/>
        <v>0</v>
      </c>
      <c r="Y35" s="86">
        <f t="shared" si="12"/>
        <v>0</v>
      </c>
      <c r="Z35" s="86">
        <f t="shared" si="12"/>
        <v>0</v>
      </c>
      <c r="AA35" s="86">
        <f t="shared" si="12"/>
        <v>0</v>
      </c>
      <c r="AB35" s="86">
        <f t="shared" si="12"/>
        <v>0</v>
      </c>
      <c r="AC35" s="86">
        <f t="shared" si="12"/>
        <v>0</v>
      </c>
      <c r="AD35" s="85">
        <f t="shared" si="15"/>
        <v>17.44828</v>
      </c>
    </row>
    <row r="36" spans="2:30">
      <c r="B36" s="25" t="s">
        <v>71</v>
      </c>
      <c r="C36" s="190">
        <f>+[43]CONSOLIDADO!B36</f>
        <v>3.9100000000000006</v>
      </c>
      <c r="D36" s="190">
        <f>+[43]CONSOLIDADO!C36</f>
        <v>0</v>
      </c>
      <c r="E36" s="190">
        <f>+[43]CONSOLIDADO!D36</f>
        <v>0</v>
      </c>
      <c r="F36" s="190">
        <f>+[43]CONSOLIDADO!E36</f>
        <v>0</v>
      </c>
      <c r="G36" s="190">
        <f>+[43]CONSOLIDADO!F36</f>
        <v>0</v>
      </c>
      <c r="H36" s="190">
        <f>+[43]CONSOLIDADO!G36</f>
        <v>0</v>
      </c>
      <c r="I36" s="190">
        <f>+[43]CONSOLIDADO!H36</f>
        <v>0</v>
      </c>
      <c r="J36" s="190">
        <f>+[43]CONSOLIDADO!I36</f>
        <v>0</v>
      </c>
      <c r="K36" s="190">
        <f>+[43]CONSOLIDADO!J36</f>
        <v>0</v>
      </c>
      <c r="L36" s="190">
        <f>+[43]CONSOLIDADO!K36</f>
        <v>0</v>
      </c>
      <c r="M36" s="190">
        <f>+[43]CONSOLIDADO!L36</f>
        <v>0</v>
      </c>
      <c r="N36" s="190">
        <f>+[43]CONSOLIDADO!M36</f>
        <v>0</v>
      </c>
      <c r="O36" s="44">
        <f t="shared" si="13"/>
        <v>3.9100000000000006</v>
      </c>
      <c r="Q36" s="25" t="s">
        <v>71</v>
      </c>
      <c r="R36" s="86">
        <f t="shared" si="14"/>
        <v>3.4017000000000004</v>
      </c>
      <c r="S36" s="86">
        <f t="shared" si="12"/>
        <v>0</v>
      </c>
      <c r="T36" s="86">
        <f t="shared" si="12"/>
        <v>0</v>
      </c>
      <c r="U36" s="86">
        <f t="shared" si="12"/>
        <v>0</v>
      </c>
      <c r="V36" s="86">
        <f t="shared" si="12"/>
        <v>0</v>
      </c>
      <c r="W36" s="86">
        <f t="shared" si="12"/>
        <v>0</v>
      </c>
      <c r="X36" s="86">
        <f t="shared" si="12"/>
        <v>0</v>
      </c>
      <c r="Y36" s="86">
        <f t="shared" si="12"/>
        <v>0</v>
      </c>
      <c r="Z36" s="86">
        <f t="shared" si="12"/>
        <v>0</v>
      </c>
      <c r="AA36" s="86">
        <f t="shared" si="12"/>
        <v>0</v>
      </c>
      <c r="AB36" s="86">
        <f t="shared" si="12"/>
        <v>0</v>
      </c>
      <c r="AC36" s="86">
        <f t="shared" si="12"/>
        <v>0</v>
      </c>
      <c r="AD36" s="85">
        <f t="shared" si="15"/>
        <v>3.4017000000000004</v>
      </c>
    </row>
    <row r="37" spans="2:30">
      <c r="B37" s="26" t="s">
        <v>14</v>
      </c>
      <c r="C37" s="30">
        <f>SUM(C32:C36)</f>
        <v>116.26719540229885</v>
      </c>
      <c r="D37" s="30">
        <f t="shared" ref="D37:N37" si="16">SUM(D32:D36)</f>
        <v>0</v>
      </c>
      <c r="E37" s="30">
        <f t="shared" si="16"/>
        <v>0</v>
      </c>
      <c r="F37" s="30">
        <f t="shared" si="16"/>
        <v>0</v>
      </c>
      <c r="G37" s="30">
        <f t="shared" si="16"/>
        <v>0</v>
      </c>
      <c r="H37" s="30">
        <f t="shared" si="16"/>
        <v>0</v>
      </c>
      <c r="I37" s="30">
        <f t="shared" si="16"/>
        <v>0</v>
      </c>
      <c r="J37" s="30">
        <f t="shared" si="16"/>
        <v>0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>SUM(O32:O36)</f>
        <v>116.26719540229885</v>
      </c>
      <c r="Q37" s="26" t="s">
        <v>14</v>
      </c>
      <c r="R37" s="88">
        <f>SUM(R32:R36)</f>
        <v>101.15246</v>
      </c>
      <c r="S37" s="89">
        <f>SUM(S32:S36)</f>
        <v>0</v>
      </c>
      <c r="T37" s="89">
        <f>SUM(T32:T36)</f>
        <v>0</v>
      </c>
      <c r="U37" s="89">
        <f>SUM(U32:U36)</f>
        <v>0</v>
      </c>
      <c r="V37" s="89">
        <f t="shared" ref="V37:AC37" si="17">SUM(V32:V36)</f>
        <v>0</v>
      </c>
      <c r="W37" s="89">
        <f t="shared" si="17"/>
        <v>0</v>
      </c>
      <c r="X37" s="89">
        <f t="shared" si="17"/>
        <v>0</v>
      </c>
      <c r="Y37" s="89">
        <f t="shared" si="17"/>
        <v>0</v>
      </c>
      <c r="Z37" s="89">
        <f t="shared" si="17"/>
        <v>0</v>
      </c>
      <c r="AA37" s="89">
        <f t="shared" si="17"/>
        <v>0</v>
      </c>
      <c r="AB37" s="89">
        <f t="shared" si="17"/>
        <v>0</v>
      </c>
      <c r="AC37" s="89">
        <f t="shared" si="17"/>
        <v>0</v>
      </c>
      <c r="AD37" s="87">
        <f>SUM(AD32:AD36)</f>
        <v>101.15246</v>
      </c>
    </row>
    <row r="38" spans="2:30">
      <c r="O38" s="68"/>
      <c r="Y38" s="162"/>
      <c r="Z38" s="162"/>
      <c r="AA38" s="162"/>
      <c r="AB38" s="162"/>
      <c r="AC38" s="162"/>
      <c r="AD38" s="76">
        <f>+AD37/0.87</f>
        <v>116.26719540229885</v>
      </c>
    </row>
    <row r="40" spans="2:30">
      <c r="B40" s="3" t="s">
        <v>37</v>
      </c>
      <c r="Q40" s="3" t="s">
        <v>37</v>
      </c>
    </row>
    <row r="42" spans="2:30">
      <c r="B42" s="80" t="s">
        <v>83</v>
      </c>
      <c r="C42" s="81" t="s">
        <v>84</v>
      </c>
      <c r="D42" s="81" t="s">
        <v>85</v>
      </c>
      <c r="E42" s="81" t="s">
        <v>86</v>
      </c>
      <c r="F42" s="81" t="s">
        <v>87</v>
      </c>
      <c r="G42" s="81" t="s">
        <v>88</v>
      </c>
      <c r="H42" s="81" t="s">
        <v>89</v>
      </c>
      <c r="I42" s="81" t="s">
        <v>90</v>
      </c>
      <c r="J42" s="81" t="s">
        <v>91</v>
      </c>
      <c r="K42" s="81" t="s">
        <v>92</v>
      </c>
      <c r="L42" s="81" t="s">
        <v>93</v>
      </c>
      <c r="M42" s="81" t="s">
        <v>94</v>
      </c>
      <c r="N42" s="81" t="s">
        <v>95</v>
      </c>
      <c r="O42" s="81" t="s">
        <v>14</v>
      </c>
      <c r="Q42" s="80" t="s">
        <v>83</v>
      </c>
      <c r="R42" s="81" t="s">
        <v>84</v>
      </c>
      <c r="S42" s="81" t="s">
        <v>85</v>
      </c>
      <c r="T42" s="81" t="s">
        <v>86</v>
      </c>
      <c r="U42" s="81" t="s">
        <v>87</v>
      </c>
      <c r="V42" s="81" t="s">
        <v>88</v>
      </c>
      <c r="W42" s="81" t="s">
        <v>89</v>
      </c>
      <c r="X42" s="81" t="s">
        <v>90</v>
      </c>
      <c r="Y42" s="81" t="s">
        <v>91</v>
      </c>
      <c r="Z42" s="81" t="s">
        <v>92</v>
      </c>
      <c r="AA42" s="81" t="s">
        <v>93</v>
      </c>
      <c r="AB42" s="81" t="s">
        <v>94</v>
      </c>
      <c r="AC42" s="81" t="s">
        <v>95</v>
      </c>
      <c r="AD42" s="81" t="s">
        <v>14</v>
      </c>
    </row>
    <row r="43" spans="2:30">
      <c r="B43" s="20" t="s">
        <v>96</v>
      </c>
      <c r="C43" s="190">
        <f>C32/$C$74</f>
        <v>8.8537207689258821</v>
      </c>
      <c r="D43" s="190">
        <f t="shared" ref="D43:N43" si="18">D32/$C$74</f>
        <v>0</v>
      </c>
      <c r="E43" s="190">
        <f t="shared" si="18"/>
        <v>0</v>
      </c>
      <c r="F43" s="190">
        <f t="shared" si="18"/>
        <v>0</v>
      </c>
      <c r="G43" s="190">
        <f t="shared" si="18"/>
        <v>0</v>
      </c>
      <c r="H43" s="190">
        <f t="shared" si="18"/>
        <v>0</v>
      </c>
      <c r="I43" s="190">
        <f t="shared" si="18"/>
        <v>0</v>
      </c>
      <c r="J43" s="190">
        <f t="shared" si="18"/>
        <v>0</v>
      </c>
      <c r="K43" s="190">
        <f t="shared" si="18"/>
        <v>0</v>
      </c>
      <c r="L43" s="190">
        <f t="shared" si="18"/>
        <v>0</v>
      </c>
      <c r="M43" s="190">
        <f t="shared" si="18"/>
        <v>0</v>
      </c>
      <c r="N43" s="190">
        <f t="shared" si="18"/>
        <v>0</v>
      </c>
      <c r="O43" s="44">
        <f>SUM(C43:N43)</f>
        <v>8.8537207689258821</v>
      </c>
      <c r="Q43" s="20" t="s">
        <v>96</v>
      </c>
      <c r="R43" s="86">
        <f t="shared" ref="R43:AC48" si="19">R32/R$74</f>
        <v>7.7027370689655177</v>
      </c>
      <c r="S43" s="86">
        <f t="shared" si="19"/>
        <v>0</v>
      </c>
      <c r="T43" s="86">
        <f t="shared" si="19"/>
        <v>0</v>
      </c>
      <c r="U43" s="86">
        <f t="shared" si="19"/>
        <v>0</v>
      </c>
      <c r="V43" s="86">
        <f t="shared" si="19"/>
        <v>0</v>
      </c>
      <c r="W43" s="86">
        <f t="shared" si="19"/>
        <v>0</v>
      </c>
      <c r="X43" s="86">
        <f t="shared" si="19"/>
        <v>0</v>
      </c>
      <c r="Y43" s="86">
        <f t="shared" si="19"/>
        <v>0</v>
      </c>
      <c r="Z43" s="86">
        <f t="shared" si="19"/>
        <v>0</v>
      </c>
      <c r="AA43" s="86">
        <f t="shared" si="19"/>
        <v>0</v>
      </c>
      <c r="AB43" s="86">
        <f t="shared" si="19"/>
        <v>0</v>
      </c>
      <c r="AC43" s="86">
        <f t="shared" si="19"/>
        <v>0</v>
      </c>
      <c r="AD43" s="85">
        <f>SUM(R43:AC43)</f>
        <v>7.7027370689655177</v>
      </c>
    </row>
    <row r="44" spans="2:30">
      <c r="B44" s="20" t="s">
        <v>68</v>
      </c>
      <c r="C44" s="190">
        <f>C33/$C$74</f>
        <v>4.4024293169507196</v>
      </c>
      <c r="D44" s="190">
        <f t="shared" ref="D44:N44" si="20">D33/$C$74</f>
        <v>0</v>
      </c>
      <c r="E44" s="190">
        <f t="shared" si="20"/>
        <v>0</v>
      </c>
      <c r="F44" s="190">
        <f t="shared" si="20"/>
        <v>0</v>
      </c>
      <c r="G44" s="190">
        <f t="shared" si="20"/>
        <v>0</v>
      </c>
      <c r="H44" s="190">
        <f t="shared" si="20"/>
        <v>0</v>
      </c>
      <c r="I44" s="190">
        <f t="shared" si="20"/>
        <v>0</v>
      </c>
      <c r="J44" s="190">
        <f t="shared" si="20"/>
        <v>0</v>
      </c>
      <c r="K44" s="190">
        <f t="shared" si="20"/>
        <v>0</v>
      </c>
      <c r="L44" s="190">
        <f t="shared" si="20"/>
        <v>0</v>
      </c>
      <c r="M44" s="190">
        <f t="shared" si="20"/>
        <v>0</v>
      </c>
      <c r="N44" s="190">
        <f t="shared" si="20"/>
        <v>0</v>
      </c>
      <c r="O44" s="44">
        <f>SUM(C44:N44)</f>
        <v>4.4024293169507196</v>
      </c>
      <c r="Q44" s="20" t="s">
        <v>68</v>
      </c>
      <c r="R44" s="86">
        <f t="shared" si="19"/>
        <v>3.8301135057471263</v>
      </c>
      <c r="S44" s="86">
        <f t="shared" si="19"/>
        <v>0</v>
      </c>
      <c r="T44" s="86">
        <f t="shared" si="19"/>
        <v>0</v>
      </c>
      <c r="U44" s="86">
        <f t="shared" si="19"/>
        <v>0</v>
      </c>
      <c r="V44" s="86">
        <f t="shared" si="19"/>
        <v>0</v>
      </c>
      <c r="W44" s="86">
        <f t="shared" si="19"/>
        <v>0</v>
      </c>
      <c r="X44" s="86">
        <f t="shared" si="19"/>
        <v>0</v>
      </c>
      <c r="Y44" s="86">
        <f t="shared" si="19"/>
        <v>0</v>
      </c>
      <c r="Z44" s="86">
        <f t="shared" si="19"/>
        <v>0</v>
      </c>
      <c r="AA44" s="86">
        <f t="shared" si="19"/>
        <v>0</v>
      </c>
      <c r="AB44" s="86">
        <f t="shared" si="19"/>
        <v>0</v>
      </c>
      <c r="AC44" s="86">
        <f t="shared" si="19"/>
        <v>0</v>
      </c>
      <c r="AD44" s="85">
        <f>SUM(R44:AC44)</f>
        <v>3.8301135057471263</v>
      </c>
    </row>
    <row r="45" spans="2:30">
      <c r="B45" s="20" t="s">
        <v>69</v>
      </c>
      <c r="C45" s="190">
        <f t="shared" ref="C45:N47" si="21">C34/$C$74</f>
        <v>5.5885850178359099E-3</v>
      </c>
      <c r="D45" s="190">
        <f t="shared" si="21"/>
        <v>0</v>
      </c>
      <c r="E45" s="190">
        <f t="shared" si="21"/>
        <v>0</v>
      </c>
      <c r="F45" s="190">
        <f t="shared" si="21"/>
        <v>0</v>
      </c>
      <c r="G45" s="190">
        <f t="shared" si="21"/>
        <v>0</v>
      </c>
      <c r="H45" s="190">
        <f t="shared" si="21"/>
        <v>0</v>
      </c>
      <c r="I45" s="190">
        <f t="shared" si="21"/>
        <v>0</v>
      </c>
      <c r="J45" s="190">
        <f t="shared" si="21"/>
        <v>0</v>
      </c>
      <c r="K45" s="190">
        <f t="shared" si="21"/>
        <v>0</v>
      </c>
      <c r="L45" s="190">
        <f t="shared" si="21"/>
        <v>0</v>
      </c>
      <c r="M45" s="190">
        <f t="shared" si="21"/>
        <v>0</v>
      </c>
      <c r="N45" s="190">
        <f t="shared" si="21"/>
        <v>0</v>
      </c>
      <c r="O45" s="44">
        <f t="shared" ref="O45:O47" si="22">SUM(C45:N45)</f>
        <v>5.5885850178359099E-3</v>
      </c>
      <c r="Q45" s="20" t="s">
        <v>69</v>
      </c>
      <c r="R45" s="86">
        <f t="shared" si="19"/>
        <v>4.8620689655172415E-3</v>
      </c>
      <c r="S45" s="86">
        <f t="shared" si="19"/>
        <v>0</v>
      </c>
      <c r="T45" s="86">
        <f t="shared" si="19"/>
        <v>0</v>
      </c>
      <c r="U45" s="86">
        <f t="shared" si="19"/>
        <v>0</v>
      </c>
      <c r="V45" s="86">
        <f t="shared" si="19"/>
        <v>0</v>
      </c>
      <c r="W45" s="86">
        <f t="shared" si="19"/>
        <v>0</v>
      </c>
      <c r="X45" s="86">
        <f t="shared" si="19"/>
        <v>0</v>
      </c>
      <c r="Y45" s="86">
        <f t="shared" si="19"/>
        <v>0</v>
      </c>
      <c r="Z45" s="86">
        <f t="shared" si="19"/>
        <v>0</v>
      </c>
      <c r="AA45" s="86">
        <f t="shared" si="19"/>
        <v>0</v>
      </c>
      <c r="AB45" s="86">
        <f t="shared" si="19"/>
        <v>0</v>
      </c>
      <c r="AC45" s="86">
        <f t="shared" si="19"/>
        <v>0</v>
      </c>
      <c r="AD45" s="85">
        <f t="shared" ref="AD45:AD47" si="23">SUM(R45:AC45)</f>
        <v>4.8620689655172415E-3</v>
      </c>
    </row>
    <row r="46" spans="2:30">
      <c r="B46" s="20" t="s">
        <v>97</v>
      </c>
      <c r="C46" s="190">
        <f>C35/$C$74</f>
        <v>2.8815365305852825</v>
      </c>
      <c r="D46" s="190">
        <f>D35/$C$74</f>
        <v>0</v>
      </c>
      <c r="E46" s="190">
        <f t="shared" si="21"/>
        <v>0</v>
      </c>
      <c r="F46" s="190">
        <f t="shared" si="21"/>
        <v>0</v>
      </c>
      <c r="G46" s="190">
        <f t="shared" si="21"/>
        <v>0</v>
      </c>
      <c r="H46" s="190">
        <f t="shared" si="21"/>
        <v>0</v>
      </c>
      <c r="I46" s="190">
        <f t="shared" si="21"/>
        <v>0</v>
      </c>
      <c r="J46" s="190">
        <f t="shared" si="21"/>
        <v>0</v>
      </c>
      <c r="K46" s="190">
        <f t="shared" si="21"/>
        <v>0</v>
      </c>
      <c r="L46" s="190">
        <f t="shared" si="21"/>
        <v>0</v>
      </c>
      <c r="M46" s="190">
        <f t="shared" si="21"/>
        <v>0</v>
      </c>
      <c r="N46" s="190">
        <f t="shared" si="21"/>
        <v>0</v>
      </c>
      <c r="O46" s="44">
        <f t="shared" si="22"/>
        <v>2.8815365305852825</v>
      </c>
      <c r="Q46" s="20" t="s">
        <v>97</v>
      </c>
      <c r="R46" s="86">
        <f t="shared" si="19"/>
        <v>2.5069367816091956</v>
      </c>
      <c r="S46" s="86">
        <f t="shared" si="19"/>
        <v>0</v>
      </c>
      <c r="T46" s="86">
        <f t="shared" si="19"/>
        <v>0</v>
      </c>
      <c r="U46" s="86">
        <f t="shared" si="19"/>
        <v>0</v>
      </c>
      <c r="V46" s="86">
        <f t="shared" si="19"/>
        <v>0</v>
      </c>
      <c r="W46" s="86">
        <f t="shared" si="19"/>
        <v>0</v>
      </c>
      <c r="X46" s="86">
        <f t="shared" si="19"/>
        <v>0</v>
      </c>
      <c r="Y46" s="86">
        <f t="shared" si="19"/>
        <v>0</v>
      </c>
      <c r="Z46" s="86">
        <f t="shared" si="19"/>
        <v>0</v>
      </c>
      <c r="AA46" s="86">
        <f t="shared" si="19"/>
        <v>0</v>
      </c>
      <c r="AB46" s="86">
        <f t="shared" si="19"/>
        <v>0</v>
      </c>
      <c r="AC46" s="86">
        <f t="shared" si="19"/>
        <v>0</v>
      </c>
      <c r="AD46" s="85">
        <f t="shared" si="23"/>
        <v>2.5069367816091956</v>
      </c>
    </row>
    <row r="47" spans="2:30">
      <c r="B47" s="25" t="s">
        <v>71</v>
      </c>
      <c r="C47" s="190">
        <f t="shared" si="21"/>
        <v>0.56178160919540243</v>
      </c>
      <c r="D47" s="190">
        <f t="shared" si="21"/>
        <v>0</v>
      </c>
      <c r="E47" s="190">
        <f t="shared" si="21"/>
        <v>0</v>
      </c>
      <c r="F47" s="190">
        <f t="shared" si="21"/>
        <v>0</v>
      </c>
      <c r="G47" s="190">
        <f t="shared" si="21"/>
        <v>0</v>
      </c>
      <c r="H47" s="190">
        <f t="shared" si="21"/>
        <v>0</v>
      </c>
      <c r="I47" s="190">
        <f t="shared" si="21"/>
        <v>0</v>
      </c>
      <c r="J47" s="190">
        <f t="shared" si="21"/>
        <v>0</v>
      </c>
      <c r="K47" s="190">
        <f t="shared" si="21"/>
        <v>0</v>
      </c>
      <c r="L47" s="190">
        <f t="shared" si="21"/>
        <v>0</v>
      </c>
      <c r="M47" s="190">
        <f t="shared" si="21"/>
        <v>0</v>
      </c>
      <c r="N47" s="190">
        <f t="shared" si="21"/>
        <v>0</v>
      </c>
      <c r="O47" s="44">
        <f t="shared" si="22"/>
        <v>0.56178160919540243</v>
      </c>
      <c r="Q47" s="25" t="s">
        <v>71</v>
      </c>
      <c r="R47" s="86">
        <f t="shared" si="19"/>
        <v>0.48875000000000007</v>
      </c>
      <c r="S47" s="86">
        <f t="shared" si="19"/>
        <v>0</v>
      </c>
      <c r="T47" s="86">
        <f t="shared" si="19"/>
        <v>0</v>
      </c>
      <c r="U47" s="86">
        <f t="shared" si="19"/>
        <v>0</v>
      </c>
      <c r="V47" s="86">
        <f t="shared" si="19"/>
        <v>0</v>
      </c>
      <c r="W47" s="86">
        <f t="shared" si="19"/>
        <v>0</v>
      </c>
      <c r="X47" s="86">
        <f t="shared" si="19"/>
        <v>0</v>
      </c>
      <c r="Y47" s="86">
        <f t="shared" si="19"/>
        <v>0</v>
      </c>
      <c r="Z47" s="86">
        <f t="shared" si="19"/>
        <v>0</v>
      </c>
      <c r="AA47" s="86">
        <f t="shared" si="19"/>
        <v>0</v>
      </c>
      <c r="AB47" s="86">
        <f t="shared" si="19"/>
        <v>0</v>
      </c>
      <c r="AC47" s="86">
        <f t="shared" si="19"/>
        <v>0</v>
      </c>
      <c r="AD47" s="85">
        <f t="shared" si="23"/>
        <v>0.48875000000000007</v>
      </c>
    </row>
    <row r="48" spans="2:30">
      <c r="B48" s="26" t="s">
        <v>14</v>
      </c>
      <c r="C48" s="30">
        <f>C37/C$74</f>
        <v>16.705056810675124</v>
      </c>
      <c r="D48" s="30">
        <f t="shared" ref="D48:N48" si="24">D37/D$74</f>
        <v>0</v>
      </c>
      <c r="E48" s="30">
        <f t="shared" si="24"/>
        <v>0</v>
      </c>
      <c r="F48" s="30">
        <f t="shared" si="24"/>
        <v>0</v>
      </c>
      <c r="G48" s="30">
        <f t="shared" si="24"/>
        <v>0</v>
      </c>
      <c r="H48" s="30">
        <f t="shared" si="24"/>
        <v>0</v>
      </c>
      <c r="I48" s="30">
        <f t="shared" si="24"/>
        <v>0</v>
      </c>
      <c r="J48" s="30">
        <f t="shared" si="24"/>
        <v>0</v>
      </c>
      <c r="K48" s="30">
        <f t="shared" si="24"/>
        <v>0</v>
      </c>
      <c r="L48" s="30">
        <f t="shared" si="24"/>
        <v>0</v>
      </c>
      <c r="M48" s="30">
        <f t="shared" si="24"/>
        <v>0</v>
      </c>
      <c r="N48" s="30">
        <f t="shared" si="24"/>
        <v>0</v>
      </c>
      <c r="O48" s="30">
        <f>SUM(O43:O47)</f>
        <v>16.705056810675124</v>
      </c>
      <c r="Q48" s="26" t="s">
        <v>14</v>
      </c>
      <c r="R48" s="88">
        <f>R37/R$74</f>
        <v>14.533399425287357</v>
      </c>
      <c r="S48" s="89">
        <f>S37/S$74</f>
        <v>0</v>
      </c>
      <c r="T48" s="89">
        <f t="shared" si="19"/>
        <v>0</v>
      </c>
      <c r="U48" s="89">
        <f t="shared" si="19"/>
        <v>0</v>
      </c>
      <c r="V48" s="89">
        <f t="shared" si="19"/>
        <v>0</v>
      </c>
      <c r="W48" s="89">
        <f t="shared" si="19"/>
        <v>0</v>
      </c>
      <c r="X48" s="89">
        <f t="shared" si="19"/>
        <v>0</v>
      </c>
      <c r="Y48" s="89">
        <f t="shared" si="19"/>
        <v>0</v>
      </c>
      <c r="Z48" s="89">
        <f t="shared" si="19"/>
        <v>0</v>
      </c>
      <c r="AA48" s="89">
        <f t="shared" si="19"/>
        <v>0</v>
      </c>
      <c r="AB48" s="89">
        <f t="shared" si="19"/>
        <v>0</v>
      </c>
      <c r="AC48" s="89">
        <f t="shared" si="19"/>
        <v>0</v>
      </c>
      <c r="AD48" s="87">
        <f>SUM(AD43:AD47)</f>
        <v>14.533399425287357</v>
      </c>
    </row>
    <row r="49" spans="2:32">
      <c r="AD49" s="163">
        <f>+AD48/0.87</f>
        <v>16.705056810675124</v>
      </c>
      <c r="AE49" s="68">
        <f>+AD49-O48</f>
        <v>0</v>
      </c>
      <c r="AF49" s="2" t="s">
        <v>24</v>
      </c>
    </row>
    <row r="51" spans="2:32">
      <c r="B51" s="3" t="s">
        <v>49</v>
      </c>
      <c r="Q51" s="3" t="s">
        <v>49</v>
      </c>
    </row>
    <row r="53" spans="2:32">
      <c r="B53" s="80" t="s">
        <v>83</v>
      </c>
      <c r="C53" s="81" t="s">
        <v>84</v>
      </c>
      <c r="D53" s="81" t="s">
        <v>85</v>
      </c>
      <c r="E53" s="81" t="s">
        <v>86</v>
      </c>
      <c r="F53" s="81" t="s">
        <v>87</v>
      </c>
      <c r="G53" s="81" t="s">
        <v>88</v>
      </c>
      <c r="H53" s="81" t="s">
        <v>89</v>
      </c>
      <c r="I53" s="81" t="s">
        <v>90</v>
      </c>
      <c r="J53" s="81" t="s">
        <v>91</v>
      </c>
      <c r="K53" s="81" t="s">
        <v>92</v>
      </c>
      <c r="L53" s="81" t="s">
        <v>93</v>
      </c>
      <c r="M53" s="81" t="s">
        <v>94</v>
      </c>
      <c r="N53" s="81" t="s">
        <v>95</v>
      </c>
      <c r="O53" s="81" t="s">
        <v>14</v>
      </c>
      <c r="Q53" s="80" t="s">
        <v>83</v>
      </c>
      <c r="R53" s="81" t="s">
        <v>84</v>
      </c>
      <c r="S53" s="81" t="s">
        <v>85</v>
      </c>
      <c r="T53" s="81" t="s">
        <v>86</v>
      </c>
      <c r="U53" s="81" t="s">
        <v>87</v>
      </c>
      <c r="V53" s="81" t="s">
        <v>88</v>
      </c>
      <c r="W53" s="81" t="s">
        <v>89</v>
      </c>
      <c r="X53" s="81" t="s">
        <v>90</v>
      </c>
      <c r="Y53" s="81" t="s">
        <v>91</v>
      </c>
      <c r="Z53" s="81" t="s">
        <v>92</v>
      </c>
      <c r="AA53" s="81" t="s">
        <v>93</v>
      </c>
      <c r="AB53" s="81" t="s">
        <v>94</v>
      </c>
      <c r="AC53" s="81" t="s">
        <v>95</v>
      </c>
      <c r="AD53" s="81" t="s">
        <v>74</v>
      </c>
    </row>
    <row r="54" spans="2:32">
      <c r="B54" s="20" t="s">
        <v>96</v>
      </c>
      <c r="C54" s="190">
        <f>(C32/C21)*100</f>
        <v>78.887134894800084</v>
      </c>
      <c r="D54" s="190" t="e">
        <f t="shared" ref="D54:N54" si="25">(D32/D21)*100</f>
        <v>#DIV/0!</v>
      </c>
      <c r="E54" s="190" t="e">
        <f t="shared" si="25"/>
        <v>#DIV/0!</v>
      </c>
      <c r="F54" s="190" t="e">
        <f t="shared" si="25"/>
        <v>#DIV/0!</v>
      </c>
      <c r="G54" s="190" t="e">
        <f t="shared" si="25"/>
        <v>#DIV/0!</v>
      </c>
      <c r="H54" s="190" t="e">
        <f t="shared" si="25"/>
        <v>#DIV/0!</v>
      </c>
      <c r="I54" s="190" t="e">
        <f t="shared" si="25"/>
        <v>#DIV/0!</v>
      </c>
      <c r="J54" s="190" t="e">
        <f t="shared" si="25"/>
        <v>#DIV/0!</v>
      </c>
      <c r="K54" s="190" t="e">
        <f t="shared" si="25"/>
        <v>#DIV/0!</v>
      </c>
      <c r="L54" s="190" t="e">
        <f t="shared" si="25"/>
        <v>#DIV/0!</v>
      </c>
      <c r="M54" s="190" t="e">
        <f t="shared" si="25"/>
        <v>#DIV/0!</v>
      </c>
      <c r="N54" s="190" t="e">
        <f t="shared" si="25"/>
        <v>#DIV/0!</v>
      </c>
      <c r="O54" s="44">
        <f t="shared" ref="O54:O58" si="26">O32/O21*100</f>
        <v>78.887134894800084</v>
      </c>
      <c r="Q54" s="20" t="s">
        <v>96</v>
      </c>
      <c r="R54" s="86">
        <f t="shared" ref="R54:AD59" si="27">R32/R21*100</f>
        <v>68.631807358476081</v>
      </c>
      <c r="S54" s="86" t="e">
        <f t="shared" si="27"/>
        <v>#DIV/0!</v>
      </c>
      <c r="T54" s="86" t="e">
        <f t="shared" si="27"/>
        <v>#DIV/0!</v>
      </c>
      <c r="U54" s="86" t="e">
        <f t="shared" si="27"/>
        <v>#DIV/0!</v>
      </c>
      <c r="V54" s="86" t="e">
        <f t="shared" si="27"/>
        <v>#DIV/0!</v>
      </c>
      <c r="W54" s="86" t="e">
        <f t="shared" si="27"/>
        <v>#DIV/0!</v>
      </c>
      <c r="X54" s="86" t="e">
        <f t="shared" si="27"/>
        <v>#DIV/0!</v>
      </c>
      <c r="Y54" s="86" t="e">
        <f t="shared" si="27"/>
        <v>#DIV/0!</v>
      </c>
      <c r="Z54" s="86" t="e">
        <f t="shared" si="27"/>
        <v>#DIV/0!</v>
      </c>
      <c r="AA54" s="86" t="e">
        <f t="shared" si="27"/>
        <v>#DIV/0!</v>
      </c>
      <c r="AB54" s="86" t="e">
        <f t="shared" si="27"/>
        <v>#DIV/0!</v>
      </c>
      <c r="AC54" s="86" t="e">
        <f t="shared" si="27"/>
        <v>#DIV/0!</v>
      </c>
      <c r="AD54" s="85">
        <f t="shared" si="27"/>
        <v>68.631807358476081</v>
      </c>
    </row>
    <row r="55" spans="2:32">
      <c r="B55" s="20" t="s">
        <v>68</v>
      </c>
      <c r="C55" s="190">
        <f t="shared" ref="C55:N58" si="28">(C33/C22)*100</f>
        <v>130.97763548763365</v>
      </c>
      <c r="D55" s="190" t="e">
        <f t="shared" si="28"/>
        <v>#DIV/0!</v>
      </c>
      <c r="E55" s="190" t="e">
        <f t="shared" si="28"/>
        <v>#DIV/0!</v>
      </c>
      <c r="F55" s="190" t="e">
        <f t="shared" si="28"/>
        <v>#DIV/0!</v>
      </c>
      <c r="G55" s="190" t="e">
        <f t="shared" si="28"/>
        <v>#DIV/0!</v>
      </c>
      <c r="H55" s="190" t="e">
        <f t="shared" si="28"/>
        <v>#DIV/0!</v>
      </c>
      <c r="I55" s="190" t="e">
        <f t="shared" si="28"/>
        <v>#DIV/0!</v>
      </c>
      <c r="J55" s="190" t="e">
        <f t="shared" si="28"/>
        <v>#DIV/0!</v>
      </c>
      <c r="K55" s="190" t="e">
        <f t="shared" si="28"/>
        <v>#DIV/0!</v>
      </c>
      <c r="L55" s="190" t="e">
        <f t="shared" si="28"/>
        <v>#DIV/0!</v>
      </c>
      <c r="M55" s="190" t="e">
        <f t="shared" si="28"/>
        <v>#DIV/0!</v>
      </c>
      <c r="N55" s="190" t="e">
        <f t="shared" si="28"/>
        <v>#DIV/0!</v>
      </c>
      <c r="O55" s="44">
        <f t="shared" si="26"/>
        <v>130.97763548763365</v>
      </c>
      <c r="Q55" s="20" t="s">
        <v>68</v>
      </c>
      <c r="R55" s="86">
        <f t="shared" si="27"/>
        <v>113.95054287424126</v>
      </c>
      <c r="S55" s="86" t="e">
        <f t="shared" si="27"/>
        <v>#DIV/0!</v>
      </c>
      <c r="T55" s="86" t="e">
        <f t="shared" si="27"/>
        <v>#DIV/0!</v>
      </c>
      <c r="U55" s="86" t="e">
        <f t="shared" si="27"/>
        <v>#DIV/0!</v>
      </c>
      <c r="V55" s="86" t="e">
        <f t="shared" si="27"/>
        <v>#DIV/0!</v>
      </c>
      <c r="W55" s="86" t="e">
        <f t="shared" si="27"/>
        <v>#DIV/0!</v>
      </c>
      <c r="X55" s="86" t="e">
        <f t="shared" si="27"/>
        <v>#DIV/0!</v>
      </c>
      <c r="Y55" s="86" t="e">
        <f t="shared" si="27"/>
        <v>#DIV/0!</v>
      </c>
      <c r="Z55" s="86" t="e">
        <f t="shared" si="27"/>
        <v>#DIV/0!</v>
      </c>
      <c r="AA55" s="86" t="e">
        <f t="shared" si="27"/>
        <v>#DIV/0!</v>
      </c>
      <c r="AB55" s="86" t="e">
        <f t="shared" si="27"/>
        <v>#DIV/0!</v>
      </c>
      <c r="AC55" s="86" t="e">
        <f t="shared" si="27"/>
        <v>#DIV/0!</v>
      </c>
      <c r="AD55" s="85">
        <f t="shared" si="27"/>
        <v>113.95054287424126</v>
      </c>
    </row>
    <row r="56" spans="2:32">
      <c r="B56" s="20" t="s">
        <v>69</v>
      </c>
      <c r="C56" s="190">
        <f>(C34/C23)*100</f>
        <v>155.58620689655172</v>
      </c>
      <c r="D56" s="190" t="e">
        <f t="shared" si="28"/>
        <v>#DIV/0!</v>
      </c>
      <c r="E56" s="190" t="e">
        <f t="shared" si="28"/>
        <v>#DIV/0!</v>
      </c>
      <c r="F56" s="190" t="e">
        <f t="shared" si="28"/>
        <v>#DIV/0!</v>
      </c>
      <c r="G56" s="190" t="e">
        <f t="shared" si="28"/>
        <v>#DIV/0!</v>
      </c>
      <c r="H56" s="190" t="e">
        <f t="shared" si="28"/>
        <v>#DIV/0!</v>
      </c>
      <c r="I56" s="190" t="e">
        <f t="shared" si="28"/>
        <v>#DIV/0!</v>
      </c>
      <c r="J56" s="190" t="e">
        <f t="shared" si="28"/>
        <v>#DIV/0!</v>
      </c>
      <c r="K56" s="190" t="e">
        <f t="shared" si="28"/>
        <v>#DIV/0!</v>
      </c>
      <c r="L56" s="190" t="e">
        <f>(L34/L23)*100</f>
        <v>#DIV/0!</v>
      </c>
      <c r="M56" s="190" t="e">
        <f t="shared" si="28"/>
        <v>#DIV/0!</v>
      </c>
      <c r="N56" s="190" t="e">
        <f t="shared" si="28"/>
        <v>#DIV/0!</v>
      </c>
      <c r="O56" s="44">
        <f t="shared" si="26"/>
        <v>155.58620689655172</v>
      </c>
      <c r="Q56" s="20" t="s">
        <v>69</v>
      </c>
      <c r="R56" s="86">
        <f t="shared" si="27"/>
        <v>135.35999999999999</v>
      </c>
      <c r="S56" s="86" t="e">
        <f t="shared" si="27"/>
        <v>#DIV/0!</v>
      </c>
      <c r="T56" s="86" t="e">
        <f t="shared" si="27"/>
        <v>#DIV/0!</v>
      </c>
      <c r="U56" s="86" t="e">
        <f t="shared" si="27"/>
        <v>#DIV/0!</v>
      </c>
      <c r="V56" s="86" t="e">
        <f t="shared" si="27"/>
        <v>#DIV/0!</v>
      </c>
      <c r="W56" s="86" t="e">
        <f t="shared" si="27"/>
        <v>#DIV/0!</v>
      </c>
      <c r="X56" s="86" t="e">
        <f t="shared" si="27"/>
        <v>#DIV/0!</v>
      </c>
      <c r="Y56" s="86" t="e">
        <f t="shared" si="27"/>
        <v>#DIV/0!</v>
      </c>
      <c r="Z56" s="86" t="e">
        <f t="shared" si="27"/>
        <v>#DIV/0!</v>
      </c>
      <c r="AA56" s="86" t="e">
        <f t="shared" si="27"/>
        <v>#DIV/0!</v>
      </c>
      <c r="AB56" s="86" t="e">
        <f t="shared" si="27"/>
        <v>#DIV/0!</v>
      </c>
      <c r="AC56" s="86" t="e">
        <f t="shared" si="27"/>
        <v>#DIV/0!</v>
      </c>
      <c r="AD56" s="85">
        <f t="shared" si="27"/>
        <v>135.35999999999999</v>
      </c>
    </row>
    <row r="57" spans="2:32">
      <c r="B57" s="20" t="s">
        <v>97</v>
      </c>
      <c r="C57" s="190">
        <f t="shared" si="28"/>
        <v>132.10047591143172</v>
      </c>
      <c r="D57" s="190" t="e">
        <f t="shared" si="28"/>
        <v>#DIV/0!</v>
      </c>
      <c r="E57" s="190" t="e">
        <f t="shared" si="28"/>
        <v>#DIV/0!</v>
      </c>
      <c r="F57" s="190" t="e">
        <f t="shared" si="28"/>
        <v>#DIV/0!</v>
      </c>
      <c r="G57" s="190" t="e">
        <f t="shared" si="28"/>
        <v>#DIV/0!</v>
      </c>
      <c r="H57" s="190" t="e">
        <f t="shared" si="28"/>
        <v>#DIV/0!</v>
      </c>
      <c r="I57" s="190" t="e">
        <f t="shared" si="28"/>
        <v>#DIV/0!</v>
      </c>
      <c r="J57" s="190" t="e">
        <f t="shared" si="28"/>
        <v>#DIV/0!</v>
      </c>
      <c r="K57" s="190" t="e">
        <f t="shared" si="28"/>
        <v>#DIV/0!</v>
      </c>
      <c r="L57" s="190" t="e">
        <f t="shared" si="28"/>
        <v>#DIV/0!</v>
      </c>
      <c r="M57" s="190" t="e">
        <f t="shared" si="28"/>
        <v>#DIV/0!</v>
      </c>
      <c r="N57" s="190" t="e">
        <f t="shared" si="28"/>
        <v>#DIV/0!</v>
      </c>
      <c r="O57" s="44">
        <f t="shared" si="26"/>
        <v>132.10047591143172</v>
      </c>
      <c r="Q57" s="20" t="s">
        <v>97</v>
      </c>
      <c r="R57" s="86">
        <f t="shared" si="27"/>
        <v>114.9274140429456</v>
      </c>
      <c r="S57" s="86" t="e">
        <f t="shared" si="27"/>
        <v>#DIV/0!</v>
      </c>
      <c r="T57" s="86" t="e">
        <f t="shared" si="27"/>
        <v>#DIV/0!</v>
      </c>
      <c r="U57" s="86" t="e">
        <f t="shared" si="27"/>
        <v>#DIV/0!</v>
      </c>
      <c r="V57" s="86" t="e">
        <f t="shared" si="27"/>
        <v>#DIV/0!</v>
      </c>
      <c r="W57" s="86" t="e">
        <f t="shared" si="27"/>
        <v>#DIV/0!</v>
      </c>
      <c r="X57" s="86" t="e">
        <f t="shared" si="27"/>
        <v>#DIV/0!</v>
      </c>
      <c r="Y57" s="86" t="e">
        <f t="shared" si="27"/>
        <v>#DIV/0!</v>
      </c>
      <c r="Z57" s="86" t="e">
        <f t="shared" si="27"/>
        <v>#DIV/0!</v>
      </c>
      <c r="AA57" s="86" t="e">
        <f t="shared" si="27"/>
        <v>#DIV/0!</v>
      </c>
      <c r="AB57" s="86" t="e">
        <f t="shared" si="27"/>
        <v>#DIV/0!</v>
      </c>
      <c r="AC57" s="86" t="e">
        <f t="shared" si="27"/>
        <v>#DIV/0!</v>
      </c>
      <c r="AD57" s="85">
        <f t="shared" si="27"/>
        <v>114.9274140429456</v>
      </c>
    </row>
    <row r="58" spans="2:32">
      <c r="B58" s="25" t="s">
        <v>71</v>
      </c>
      <c r="C58" s="190">
        <f t="shared" si="28"/>
        <v>100.23071007433992</v>
      </c>
      <c r="D58" s="190" t="e">
        <f t="shared" si="28"/>
        <v>#DIV/0!</v>
      </c>
      <c r="E58" s="190" t="e">
        <f t="shared" si="28"/>
        <v>#DIV/0!</v>
      </c>
      <c r="F58" s="190" t="e">
        <f t="shared" si="28"/>
        <v>#DIV/0!</v>
      </c>
      <c r="G58" s="190" t="e">
        <f t="shared" si="28"/>
        <v>#DIV/0!</v>
      </c>
      <c r="H58" s="190" t="e">
        <f t="shared" si="28"/>
        <v>#DIV/0!</v>
      </c>
      <c r="I58" s="190" t="e">
        <f t="shared" si="28"/>
        <v>#DIV/0!</v>
      </c>
      <c r="J58" s="190" t="e">
        <f t="shared" si="28"/>
        <v>#DIV/0!</v>
      </c>
      <c r="K58" s="190" t="e">
        <f t="shared" si="28"/>
        <v>#DIV/0!</v>
      </c>
      <c r="L58" s="190" t="e">
        <f t="shared" si="28"/>
        <v>#DIV/0!</v>
      </c>
      <c r="M58" s="190" t="e">
        <f t="shared" si="28"/>
        <v>#DIV/0!</v>
      </c>
      <c r="N58" s="190" t="e">
        <f t="shared" si="28"/>
        <v>#DIV/0!</v>
      </c>
      <c r="O58" s="44">
        <f t="shared" si="26"/>
        <v>100.23071007433992</v>
      </c>
      <c r="Q58" s="25" t="s">
        <v>71</v>
      </c>
      <c r="R58" s="86">
        <f t="shared" si="27"/>
        <v>87.200717764675744</v>
      </c>
      <c r="S58" s="86" t="e">
        <f>S36/S25*100</f>
        <v>#DIV/0!</v>
      </c>
      <c r="T58" s="86" t="e">
        <f t="shared" si="27"/>
        <v>#DIV/0!</v>
      </c>
      <c r="U58" s="86" t="e">
        <f t="shared" si="27"/>
        <v>#DIV/0!</v>
      </c>
      <c r="V58" s="86" t="e">
        <f t="shared" si="27"/>
        <v>#DIV/0!</v>
      </c>
      <c r="W58" s="86" t="e">
        <f t="shared" si="27"/>
        <v>#DIV/0!</v>
      </c>
      <c r="X58" s="86" t="e">
        <f t="shared" si="27"/>
        <v>#DIV/0!</v>
      </c>
      <c r="Y58" s="86" t="e">
        <f t="shared" si="27"/>
        <v>#DIV/0!</v>
      </c>
      <c r="Z58" s="86" t="e">
        <f t="shared" si="27"/>
        <v>#DIV/0!</v>
      </c>
      <c r="AA58" s="86" t="e">
        <f t="shared" si="27"/>
        <v>#DIV/0!</v>
      </c>
      <c r="AB58" s="86" t="e">
        <f t="shared" si="27"/>
        <v>#DIV/0!</v>
      </c>
      <c r="AC58" s="86" t="e">
        <f t="shared" si="27"/>
        <v>#DIV/0!</v>
      </c>
      <c r="AD58" s="85">
        <f t="shared" si="27"/>
        <v>87.200717764675744</v>
      </c>
    </row>
    <row r="59" spans="2:32">
      <c r="B59" s="26" t="s">
        <v>14</v>
      </c>
      <c r="C59" s="30">
        <f>C37/C26*100</f>
        <v>96.394504379434593</v>
      </c>
      <c r="D59" s="30" t="e">
        <f t="shared" ref="D59:N59" si="29">D37/D26*100</f>
        <v>#DIV/0!</v>
      </c>
      <c r="E59" s="30" t="e">
        <f t="shared" si="29"/>
        <v>#DIV/0!</v>
      </c>
      <c r="F59" s="30" t="e">
        <f t="shared" si="29"/>
        <v>#DIV/0!</v>
      </c>
      <c r="G59" s="30" t="e">
        <f t="shared" si="29"/>
        <v>#DIV/0!</v>
      </c>
      <c r="H59" s="30" t="e">
        <f t="shared" si="29"/>
        <v>#DIV/0!</v>
      </c>
      <c r="I59" s="30" t="e">
        <f t="shared" si="29"/>
        <v>#DIV/0!</v>
      </c>
      <c r="J59" s="30" t="e">
        <f t="shared" si="29"/>
        <v>#DIV/0!</v>
      </c>
      <c r="K59" s="30" t="e">
        <f t="shared" si="29"/>
        <v>#DIV/0!</v>
      </c>
      <c r="L59" s="30" t="e">
        <f t="shared" si="29"/>
        <v>#DIV/0!</v>
      </c>
      <c r="M59" s="30" t="e">
        <f t="shared" si="29"/>
        <v>#DIV/0!</v>
      </c>
      <c r="N59" s="30" t="e">
        <f t="shared" si="29"/>
        <v>#DIV/0!</v>
      </c>
      <c r="O59" s="30">
        <f>O37/O26*100</f>
        <v>96.394504379434593</v>
      </c>
      <c r="Q59" s="26" t="s">
        <v>14</v>
      </c>
      <c r="R59" s="88">
        <f t="shared" si="27"/>
        <v>83.863218810108108</v>
      </c>
      <c r="S59" s="89" t="e">
        <f t="shared" si="27"/>
        <v>#DIV/0!</v>
      </c>
      <c r="T59" s="89" t="e">
        <f t="shared" si="27"/>
        <v>#DIV/0!</v>
      </c>
      <c r="U59" s="89" t="e">
        <f t="shared" si="27"/>
        <v>#DIV/0!</v>
      </c>
      <c r="V59" s="89" t="e">
        <f t="shared" si="27"/>
        <v>#DIV/0!</v>
      </c>
      <c r="W59" s="89" t="e">
        <f t="shared" si="27"/>
        <v>#DIV/0!</v>
      </c>
      <c r="X59" s="89" t="e">
        <f t="shared" si="27"/>
        <v>#DIV/0!</v>
      </c>
      <c r="Y59" s="89" t="e">
        <f t="shared" si="27"/>
        <v>#DIV/0!</v>
      </c>
      <c r="Z59" s="89" t="e">
        <f t="shared" si="27"/>
        <v>#DIV/0!</v>
      </c>
      <c r="AA59" s="89" t="e">
        <f t="shared" si="27"/>
        <v>#DIV/0!</v>
      </c>
      <c r="AB59" s="89" t="e">
        <f t="shared" si="27"/>
        <v>#DIV/0!</v>
      </c>
      <c r="AC59" s="89" t="e">
        <f t="shared" si="27"/>
        <v>#DIV/0!</v>
      </c>
      <c r="AD59" s="87">
        <f t="shared" si="27"/>
        <v>83.863218810108108</v>
      </c>
    </row>
    <row r="60" spans="2:32">
      <c r="AD60" s="163">
        <f>+AD59/0.87</f>
        <v>96.394504379434608</v>
      </c>
    </row>
    <row r="62" spans="2:32">
      <c r="B62" s="3" t="s">
        <v>51</v>
      </c>
      <c r="Q62" s="3" t="s">
        <v>51</v>
      </c>
    </row>
    <row r="64" spans="2:32">
      <c r="B64" s="80" t="s">
        <v>83</v>
      </c>
      <c r="C64" s="81" t="s">
        <v>84</v>
      </c>
      <c r="D64" s="81" t="s">
        <v>85</v>
      </c>
      <c r="E64" s="81" t="s">
        <v>86</v>
      </c>
      <c r="F64" s="81" t="s">
        <v>87</v>
      </c>
      <c r="G64" s="81" t="s">
        <v>88</v>
      </c>
      <c r="H64" s="81" t="s">
        <v>89</v>
      </c>
      <c r="I64" s="81" t="s">
        <v>90</v>
      </c>
      <c r="J64" s="81" t="s">
        <v>91</v>
      </c>
      <c r="K64" s="81" t="s">
        <v>92</v>
      </c>
      <c r="L64" s="81" t="s">
        <v>93</v>
      </c>
      <c r="M64" s="81" t="s">
        <v>94</v>
      </c>
      <c r="N64" s="81" t="s">
        <v>95</v>
      </c>
      <c r="O64" s="81" t="s">
        <v>14</v>
      </c>
      <c r="Q64" s="80" t="s">
        <v>83</v>
      </c>
      <c r="R64" s="81" t="s">
        <v>84</v>
      </c>
      <c r="S64" s="81" t="s">
        <v>85</v>
      </c>
      <c r="T64" s="81" t="s">
        <v>86</v>
      </c>
      <c r="U64" s="81" t="s">
        <v>87</v>
      </c>
      <c r="V64" s="81" t="s">
        <v>88</v>
      </c>
      <c r="W64" s="81" t="s">
        <v>89</v>
      </c>
      <c r="X64" s="81" t="s">
        <v>90</v>
      </c>
      <c r="Y64" s="81" t="s">
        <v>91</v>
      </c>
      <c r="Z64" s="81" t="s">
        <v>92</v>
      </c>
      <c r="AA64" s="81" t="s">
        <v>93</v>
      </c>
      <c r="AB64" s="81" t="s">
        <v>94</v>
      </c>
      <c r="AC64" s="81" t="s">
        <v>95</v>
      </c>
      <c r="AD64" s="81" t="s">
        <v>74</v>
      </c>
    </row>
    <row r="65" spans="2:30">
      <c r="B65" s="20" t="s">
        <v>96</v>
      </c>
      <c r="C65" s="190">
        <f t="shared" ref="C65:O70" si="30">C43/C21*100</f>
        <v>11.334358461896564</v>
      </c>
      <c r="D65" s="190" t="e">
        <f t="shared" si="30"/>
        <v>#DIV/0!</v>
      </c>
      <c r="E65" s="190" t="e">
        <f t="shared" si="30"/>
        <v>#DIV/0!</v>
      </c>
      <c r="F65" s="190" t="e">
        <f t="shared" si="30"/>
        <v>#DIV/0!</v>
      </c>
      <c r="G65" s="190" t="e">
        <f t="shared" si="30"/>
        <v>#DIV/0!</v>
      </c>
      <c r="H65" s="190" t="e">
        <f t="shared" si="30"/>
        <v>#DIV/0!</v>
      </c>
      <c r="I65" s="190" t="e">
        <f t="shared" si="30"/>
        <v>#DIV/0!</v>
      </c>
      <c r="J65" s="190" t="e">
        <f t="shared" si="30"/>
        <v>#DIV/0!</v>
      </c>
      <c r="K65" s="190" t="e">
        <f t="shared" si="30"/>
        <v>#DIV/0!</v>
      </c>
      <c r="L65" s="190" t="e">
        <f t="shared" si="30"/>
        <v>#DIV/0!</v>
      </c>
      <c r="M65" s="190" t="e">
        <f t="shared" si="30"/>
        <v>#DIV/0!</v>
      </c>
      <c r="N65" s="190" t="e">
        <f t="shared" si="30"/>
        <v>#DIV/0!</v>
      </c>
      <c r="O65" s="44">
        <f t="shared" si="30"/>
        <v>11.334358461896564</v>
      </c>
      <c r="Q65" s="20" t="s">
        <v>96</v>
      </c>
      <c r="R65" s="86">
        <f t="shared" ref="R65:AD70" si="31">R43/R21*100</f>
        <v>9.8608918618500105</v>
      </c>
      <c r="S65" s="86" t="e">
        <f t="shared" si="31"/>
        <v>#DIV/0!</v>
      </c>
      <c r="T65" s="86" t="e">
        <f t="shared" si="31"/>
        <v>#DIV/0!</v>
      </c>
      <c r="U65" s="86" t="e">
        <f t="shared" si="31"/>
        <v>#DIV/0!</v>
      </c>
      <c r="V65" s="86" t="e">
        <f t="shared" si="31"/>
        <v>#DIV/0!</v>
      </c>
      <c r="W65" s="86" t="e">
        <f t="shared" si="31"/>
        <v>#DIV/0!</v>
      </c>
      <c r="X65" s="86" t="e">
        <f t="shared" si="31"/>
        <v>#DIV/0!</v>
      </c>
      <c r="Y65" s="86" t="e">
        <f t="shared" si="31"/>
        <v>#DIV/0!</v>
      </c>
      <c r="Z65" s="86" t="e">
        <f t="shared" si="31"/>
        <v>#DIV/0!</v>
      </c>
      <c r="AA65" s="86" t="e">
        <f t="shared" si="31"/>
        <v>#DIV/0!</v>
      </c>
      <c r="AB65" s="86" t="e">
        <f t="shared" si="31"/>
        <v>#DIV/0!</v>
      </c>
      <c r="AC65" s="86" t="e">
        <f t="shared" si="31"/>
        <v>#DIV/0!</v>
      </c>
      <c r="AD65" s="85">
        <f t="shared" si="31"/>
        <v>9.8608918618500105</v>
      </c>
    </row>
    <row r="66" spans="2:30">
      <c r="B66" s="20" t="s">
        <v>68</v>
      </c>
      <c r="C66" s="190">
        <f t="shared" si="30"/>
        <v>18.818625788453108</v>
      </c>
      <c r="D66" s="190" t="e">
        <f t="shared" si="30"/>
        <v>#DIV/0!</v>
      </c>
      <c r="E66" s="190" t="e">
        <f t="shared" si="30"/>
        <v>#DIV/0!</v>
      </c>
      <c r="F66" s="190" t="e">
        <f t="shared" si="30"/>
        <v>#DIV/0!</v>
      </c>
      <c r="G66" s="190" t="e">
        <f t="shared" si="30"/>
        <v>#DIV/0!</v>
      </c>
      <c r="H66" s="190" t="e">
        <f t="shared" si="30"/>
        <v>#DIV/0!</v>
      </c>
      <c r="I66" s="190" t="e">
        <f t="shared" si="30"/>
        <v>#DIV/0!</v>
      </c>
      <c r="J66" s="190" t="e">
        <f t="shared" si="30"/>
        <v>#DIV/0!</v>
      </c>
      <c r="K66" s="190" t="e">
        <f t="shared" si="30"/>
        <v>#DIV/0!</v>
      </c>
      <c r="L66" s="190" t="e">
        <f t="shared" si="30"/>
        <v>#DIV/0!</v>
      </c>
      <c r="M66" s="190" t="e">
        <f t="shared" si="30"/>
        <v>#DIV/0!</v>
      </c>
      <c r="N66" s="190" t="e">
        <f t="shared" si="30"/>
        <v>#DIV/0!</v>
      </c>
      <c r="O66" s="44">
        <f t="shared" si="30"/>
        <v>18.818625788453108</v>
      </c>
      <c r="Q66" s="20" t="s">
        <v>68</v>
      </c>
      <c r="R66" s="86">
        <f t="shared" si="31"/>
        <v>16.372204435954206</v>
      </c>
      <c r="S66" s="86" t="e">
        <f t="shared" si="31"/>
        <v>#DIV/0!</v>
      </c>
      <c r="T66" s="86" t="e">
        <f t="shared" si="31"/>
        <v>#DIV/0!</v>
      </c>
      <c r="U66" s="86" t="e">
        <f t="shared" si="31"/>
        <v>#DIV/0!</v>
      </c>
      <c r="V66" s="86" t="e">
        <f t="shared" si="31"/>
        <v>#DIV/0!</v>
      </c>
      <c r="W66" s="86" t="e">
        <f t="shared" si="31"/>
        <v>#DIV/0!</v>
      </c>
      <c r="X66" s="86" t="e">
        <f t="shared" si="31"/>
        <v>#DIV/0!</v>
      </c>
      <c r="Y66" s="86" t="e">
        <f t="shared" si="31"/>
        <v>#DIV/0!</v>
      </c>
      <c r="Z66" s="86" t="e">
        <f t="shared" si="31"/>
        <v>#DIV/0!</v>
      </c>
      <c r="AA66" s="86" t="e">
        <f t="shared" si="31"/>
        <v>#DIV/0!</v>
      </c>
      <c r="AB66" s="86" t="e">
        <f t="shared" si="31"/>
        <v>#DIV/0!</v>
      </c>
      <c r="AC66" s="86" t="e">
        <f t="shared" si="31"/>
        <v>#DIV/0!</v>
      </c>
      <c r="AD66" s="85">
        <f t="shared" si="31"/>
        <v>16.372204435954206</v>
      </c>
    </row>
    <row r="67" spans="2:30">
      <c r="B67" s="20" t="s">
        <v>69</v>
      </c>
      <c r="C67" s="190">
        <f t="shared" si="30"/>
        <v>22.354340071343639</v>
      </c>
      <c r="D67" s="190" t="e">
        <f t="shared" si="30"/>
        <v>#DIV/0!</v>
      </c>
      <c r="E67" s="190" t="e">
        <f t="shared" si="30"/>
        <v>#DIV/0!</v>
      </c>
      <c r="F67" s="190" t="e">
        <f t="shared" si="30"/>
        <v>#DIV/0!</v>
      </c>
      <c r="G67" s="190" t="e">
        <f t="shared" si="30"/>
        <v>#DIV/0!</v>
      </c>
      <c r="H67" s="190" t="e">
        <f t="shared" si="30"/>
        <v>#DIV/0!</v>
      </c>
      <c r="I67" s="190" t="e">
        <f t="shared" si="30"/>
        <v>#DIV/0!</v>
      </c>
      <c r="J67" s="190" t="e">
        <f t="shared" si="30"/>
        <v>#DIV/0!</v>
      </c>
      <c r="K67" s="190" t="e">
        <f t="shared" si="30"/>
        <v>#DIV/0!</v>
      </c>
      <c r="L67" s="190" t="e">
        <f t="shared" si="30"/>
        <v>#DIV/0!</v>
      </c>
      <c r="M67" s="190" t="e">
        <f t="shared" si="30"/>
        <v>#DIV/0!</v>
      </c>
      <c r="N67" s="190" t="e">
        <f t="shared" si="30"/>
        <v>#DIV/0!</v>
      </c>
      <c r="O67" s="44">
        <f t="shared" si="30"/>
        <v>22.354340071343639</v>
      </c>
      <c r="Q67" s="20" t="s">
        <v>69</v>
      </c>
      <c r="R67" s="86">
        <f t="shared" si="31"/>
        <v>19.448275862068964</v>
      </c>
      <c r="S67" s="86" t="e">
        <f t="shared" si="31"/>
        <v>#DIV/0!</v>
      </c>
      <c r="T67" s="86" t="e">
        <f t="shared" si="31"/>
        <v>#DIV/0!</v>
      </c>
      <c r="U67" s="86" t="e">
        <f t="shared" si="31"/>
        <v>#DIV/0!</v>
      </c>
      <c r="V67" s="86" t="e">
        <f t="shared" si="31"/>
        <v>#DIV/0!</v>
      </c>
      <c r="W67" s="86" t="e">
        <f t="shared" si="31"/>
        <v>#DIV/0!</v>
      </c>
      <c r="X67" s="86" t="e">
        <f t="shared" si="31"/>
        <v>#DIV/0!</v>
      </c>
      <c r="Y67" s="86" t="e">
        <f t="shared" si="31"/>
        <v>#DIV/0!</v>
      </c>
      <c r="Z67" s="86" t="e">
        <f t="shared" si="31"/>
        <v>#DIV/0!</v>
      </c>
      <c r="AA67" s="86" t="e">
        <f t="shared" si="31"/>
        <v>#DIV/0!</v>
      </c>
      <c r="AB67" s="86" t="e">
        <f t="shared" si="31"/>
        <v>#DIV/0!</v>
      </c>
      <c r="AC67" s="86" t="e">
        <f t="shared" si="31"/>
        <v>#DIV/0!</v>
      </c>
      <c r="AD67" s="85">
        <f t="shared" si="31"/>
        <v>19.448275862068964</v>
      </c>
    </row>
    <row r="68" spans="2:30">
      <c r="B68" s="20" t="s">
        <v>97</v>
      </c>
      <c r="C68" s="190">
        <f t="shared" si="30"/>
        <v>18.979953435550538</v>
      </c>
      <c r="D68" s="190" t="e">
        <f t="shared" si="30"/>
        <v>#DIV/0!</v>
      </c>
      <c r="E68" s="190" t="e">
        <f t="shared" si="30"/>
        <v>#DIV/0!</v>
      </c>
      <c r="F68" s="190" t="e">
        <f t="shared" si="30"/>
        <v>#DIV/0!</v>
      </c>
      <c r="G68" s="190" t="e">
        <f t="shared" si="30"/>
        <v>#DIV/0!</v>
      </c>
      <c r="H68" s="190" t="e">
        <f t="shared" si="30"/>
        <v>#DIV/0!</v>
      </c>
      <c r="I68" s="190" t="e">
        <f t="shared" si="30"/>
        <v>#DIV/0!</v>
      </c>
      <c r="J68" s="190" t="e">
        <f t="shared" si="30"/>
        <v>#DIV/0!</v>
      </c>
      <c r="K68" s="190" t="e">
        <f t="shared" si="30"/>
        <v>#DIV/0!</v>
      </c>
      <c r="L68" s="190" t="e">
        <f t="shared" si="30"/>
        <v>#DIV/0!</v>
      </c>
      <c r="M68" s="190" t="e">
        <f t="shared" si="30"/>
        <v>#DIV/0!</v>
      </c>
      <c r="N68" s="190" t="e">
        <f t="shared" si="30"/>
        <v>#DIV/0!</v>
      </c>
      <c r="O68" s="44">
        <f t="shared" si="30"/>
        <v>18.979953435550538</v>
      </c>
      <c r="Q68" s="20" t="s">
        <v>97</v>
      </c>
      <c r="R68" s="86">
        <f t="shared" si="31"/>
        <v>16.512559488928964</v>
      </c>
      <c r="S68" s="86" t="e">
        <f t="shared" si="31"/>
        <v>#DIV/0!</v>
      </c>
      <c r="T68" s="86" t="e">
        <f t="shared" si="31"/>
        <v>#DIV/0!</v>
      </c>
      <c r="U68" s="86" t="e">
        <f t="shared" si="31"/>
        <v>#DIV/0!</v>
      </c>
      <c r="V68" s="86" t="e">
        <f t="shared" si="31"/>
        <v>#DIV/0!</v>
      </c>
      <c r="W68" s="86" t="e">
        <f t="shared" si="31"/>
        <v>#DIV/0!</v>
      </c>
      <c r="X68" s="86" t="e">
        <f t="shared" si="31"/>
        <v>#DIV/0!</v>
      </c>
      <c r="Y68" s="86" t="e">
        <f t="shared" si="31"/>
        <v>#DIV/0!</v>
      </c>
      <c r="Z68" s="86" t="e">
        <f t="shared" si="31"/>
        <v>#DIV/0!</v>
      </c>
      <c r="AA68" s="86" t="e">
        <f t="shared" si="31"/>
        <v>#DIV/0!</v>
      </c>
      <c r="AB68" s="86" t="e">
        <f t="shared" si="31"/>
        <v>#DIV/0!</v>
      </c>
      <c r="AC68" s="86" t="e">
        <f t="shared" si="31"/>
        <v>#DIV/0!</v>
      </c>
      <c r="AD68" s="85">
        <f t="shared" si="31"/>
        <v>16.512559488928964</v>
      </c>
    </row>
    <row r="69" spans="2:30">
      <c r="B69" s="25" t="s">
        <v>71</v>
      </c>
      <c r="C69" s="190">
        <f t="shared" si="30"/>
        <v>14.400964091140796</v>
      </c>
      <c r="D69" s="190" t="e">
        <f t="shared" si="30"/>
        <v>#DIV/0!</v>
      </c>
      <c r="E69" s="190" t="e">
        <f t="shared" si="30"/>
        <v>#DIV/0!</v>
      </c>
      <c r="F69" s="190" t="e">
        <f t="shared" si="30"/>
        <v>#DIV/0!</v>
      </c>
      <c r="G69" s="190" t="e">
        <f t="shared" si="30"/>
        <v>#DIV/0!</v>
      </c>
      <c r="H69" s="190" t="e">
        <f t="shared" si="30"/>
        <v>#DIV/0!</v>
      </c>
      <c r="I69" s="190" t="e">
        <f t="shared" si="30"/>
        <v>#DIV/0!</v>
      </c>
      <c r="J69" s="190" t="e">
        <f t="shared" si="30"/>
        <v>#DIV/0!</v>
      </c>
      <c r="K69" s="190" t="e">
        <f t="shared" si="30"/>
        <v>#DIV/0!</v>
      </c>
      <c r="L69" s="190" t="e">
        <f t="shared" si="30"/>
        <v>#DIV/0!</v>
      </c>
      <c r="M69" s="190" t="e">
        <f t="shared" si="30"/>
        <v>#DIV/0!</v>
      </c>
      <c r="N69" s="190" t="e">
        <f t="shared" si="30"/>
        <v>#DIV/0!</v>
      </c>
      <c r="O69" s="44">
        <f t="shared" si="30"/>
        <v>14.400964091140796</v>
      </c>
      <c r="Q69" s="25" t="s">
        <v>71</v>
      </c>
      <c r="R69" s="86">
        <f t="shared" si="31"/>
        <v>12.528838759292491</v>
      </c>
      <c r="S69" s="86" t="e">
        <f t="shared" si="31"/>
        <v>#DIV/0!</v>
      </c>
      <c r="T69" s="86" t="e">
        <f t="shared" si="31"/>
        <v>#DIV/0!</v>
      </c>
      <c r="U69" s="86" t="e">
        <f t="shared" si="31"/>
        <v>#DIV/0!</v>
      </c>
      <c r="V69" s="86" t="e">
        <f t="shared" si="31"/>
        <v>#DIV/0!</v>
      </c>
      <c r="W69" s="86" t="e">
        <f t="shared" si="31"/>
        <v>#DIV/0!</v>
      </c>
      <c r="X69" s="86" t="e">
        <f t="shared" si="31"/>
        <v>#DIV/0!</v>
      </c>
      <c r="Y69" s="86" t="e">
        <f t="shared" si="31"/>
        <v>#DIV/0!</v>
      </c>
      <c r="Z69" s="86" t="e">
        <f t="shared" si="31"/>
        <v>#DIV/0!</v>
      </c>
      <c r="AA69" s="86" t="e">
        <f t="shared" si="31"/>
        <v>#DIV/0!</v>
      </c>
      <c r="AB69" s="86" t="e">
        <f t="shared" si="31"/>
        <v>#DIV/0!</v>
      </c>
      <c r="AC69" s="86" t="e">
        <f t="shared" si="31"/>
        <v>#DIV/0!</v>
      </c>
      <c r="AD69" s="85">
        <f t="shared" si="31"/>
        <v>12.528838759292491</v>
      </c>
    </row>
    <row r="70" spans="2:30">
      <c r="B70" s="26" t="s">
        <v>14</v>
      </c>
      <c r="C70" s="30">
        <f t="shared" si="30"/>
        <v>13.84978511198773</v>
      </c>
      <c r="D70" s="30" t="e">
        <f t="shared" si="30"/>
        <v>#DIV/0!</v>
      </c>
      <c r="E70" s="30" t="e">
        <f t="shared" si="30"/>
        <v>#DIV/0!</v>
      </c>
      <c r="F70" s="30" t="e">
        <f t="shared" si="30"/>
        <v>#DIV/0!</v>
      </c>
      <c r="G70" s="30" t="e">
        <f t="shared" si="30"/>
        <v>#DIV/0!</v>
      </c>
      <c r="H70" s="30" t="e">
        <f t="shared" si="30"/>
        <v>#DIV/0!</v>
      </c>
      <c r="I70" s="30" t="e">
        <f t="shared" si="30"/>
        <v>#DIV/0!</v>
      </c>
      <c r="J70" s="30" t="e">
        <f t="shared" si="30"/>
        <v>#DIV/0!</v>
      </c>
      <c r="K70" s="30" t="e">
        <f t="shared" si="30"/>
        <v>#DIV/0!</v>
      </c>
      <c r="L70" s="30" t="e">
        <f t="shared" si="30"/>
        <v>#DIV/0!</v>
      </c>
      <c r="M70" s="30" t="e">
        <f t="shared" si="30"/>
        <v>#DIV/0!</v>
      </c>
      <c r="N70" s="30" t="e">
        <f t="shared" si="30"/>
        <v>#DIV/0!</v>
      </c>
      <c r="O70" s="30">
        <f>O48/O26*100</f>
        <v>13.84978511198773</v>
      </c>
      <c r="Q70" s="26" t="s">
        <v>14</v>
      </c>
      <c r="R70" s="88">
        <f t="shared" si="31"/>
        <v>12.049313047429324</v>
      </c>
      <c r="S70" s="89" t="e">
        <f t="shared" si="31"/>
        <v>#DIV/0!</v>
      </c>
      <c r="T70" s="89" t="e">
        <f t="shared" si="31"/>
        <v>#DIV/0!</v>
      </c>
      <c r="U70" s="89" t="e">
        <f t="shared" si="31"/>
        <v>#DIV/0!</v>
      </c>
      <c r="V70" s="89" t="e">
        <f t="shared" si="31"/>
        <v>#DIV/0!</v>
      </c>
      <c r="W70" s="89" t="e">
        <f t="shared" si="31"/>
        <v>#DIV/0!</v>
      </c>
      <c r="X70" s="89" t="e">
        <f t="shared" si="31"/>
        <v>#DIV/0!</v>
      </c>
      <c r="Y70" s="89" t="e">
        <f t="shared" si="31"/>
        <v>#DIV/0!</v>
      </c>
      <c r="Z70" s="89" t="e">
        <f t="shared" si="31"/>
        <v>#DIV/0!</v>
      </c>
      <c r="AA70" s="89" t="e">
        <f t="shared" si="31"/>
        <v>#DIV/0!</v>
      </c>
      <c r="AB70" s="89" t="e">
        <f t="shared" si="31"/>
        <v>#DIV/0!</v>
      </c>
      <c r="AC70" s="89" t="e">
        <f t="shared" si="31"/>
        <v>#DIV/0!</v>
      </c>
      <c r="AD70" s="87">
        <f t="shared" si="31"/>
        <v>12.049313047429324</v>
      </c>
    </row>
    <row r="71" spans="2:30">
      <c r="AD71" s="163">
        <f>+AD70/0.87</f>
        <v>13.849785111987728</v>
      </c>
    </row>
    <row r="73" spans="2:30">
      <c r="B73" s="26" t="s">
        <v>53</v>
      </c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Q73" s="26"/>
      <c r="R73" s="164"/>
      <c r="S73" s="164"/>
      <c r="T73" s="164"/>
      <c r="U73" s="164"/>
      <c r="V73" s="164"/>
      <c r="W73" s="164"/>
      <c r="X73" s="164"/>
      <c r="Y73" s="164"/>
      <c r="Z73" s="164"/>
      <c r="AA73" s="164"/>
      <c r="AB73" s="164"/>
      <c r="AC73" s="164"/>
      <c r="AD73" s="164"/>
    </row>
    <row r="74" spans="2:30">
      <c r="B74" s="26" t="s">
        <v>101</v>
      </c>
      <c r="C74" s="99">
        <v>6.96</v>
      </c>
      <c r="D74" s="99">
        <v>6.96</v>
      </c>
      <c r="E74" s="99">
        <v>6.96</v>
      </c>
      <c r="F74" s="99">
        <v>6.96</v>
      </c>
      <c r="G74" s="99">
        <v>6.96</v>
      </c>
      <c r="H74" s="99">
        <v>6.96</v>
      </c>
      <c r="I74" s="99">
        <v>6.96</v>
      </c>
      <c r="J74" s="99">
        <v>6.96</v>
      </c>
      <c r="K74" s="99">
        <v>6.96</v>
      </c>
      <c r="L74" s="99">
        <v>6.96</v>
      </c>
      <c r="M74" s="99">
        <v>6.96</v>
      </c>
      <c r="N74" s="99">
        <v>6.96</v>
      </c>
      <c r="O74" s="164"/>
      <c r="Q74" s="26" t="s">
        <v>101</v>
      </c>
      <c r="R74" s="75">
        <f>+C74</f>
        <v>6.96</v>
      </c>
      <c r="S74" s="75">
        <f>+D74</f>
        <v>6.96</v>
      </c>
      <c r="T74" s="75">
        <f>+E74</f>
        <v>6.96</v>
      </c>
      <c r="U74" s="75">
        <f t="shared" ref="U74:AC74" si="32">+F74</f>
        <v>6.96</v>
      </c>
      <c r="V74" s="75">
        <f t="shared" si="32"/>
        <v>6.96</v>
      </c>
      <c r="W74" s="75">
        <f t="shared" si="32"/>
        <v>6.96</v>
      </c>
      <c r="X74" s="75">
        <f t="shared" si="32"/>
        <v>6.96</v>
      </c>
      <c r="Y74" s="75">
        <f t="shared" si="32"/>
        <v>6.96</v>
      </c>
      <c r="Z74" s="75">
        <f t="shared" si="32"/>
        <v>6.96</v>
      </c>
      <c r="AA74" s="75">
        <f t="shared" si="32"/>
        <v>6.96</v>
      </c>
      <c r="AB74" s="75">
        <f t="shared" si="32"/>
        <v>6.96</v>
      </c>
      <c r="AC74" s="75">
        <f t="shared" si="32"/>
        <v>6.96</v>
      </c>
      <c r="AD74" s="164"/>
    </row>
  </sheetData>
  <conditionalFormatting sqref="C73:O74 R73:AD74">
    <cfRule type="cellIs" dxfId="289" priority="20" stopIfTrue="1" operator="equal">
      <formula>0</formula>
    </cfRule>
  </conditionalFormatting>
  <conditionalFormatting sqref="C73:O74 R73:AD74">
    <cfRule type="cellIs" dxfId="288" priority="19" stopIfTrue="1" operator="equal">
      <formula>0</formula>
    </cfRule>
  </conditionalFormatting>
  <conditionalFormatting sqref="C38:N42 C49:N53 C61:N64 C72:N1048576 C2:N9 C27:N31 C16:N20">
    <cfRule type="containsText" dxfId="287" priority="18" operator="containsText" text="*">
      <formula>NOT(ISERROR(SEARCH("*",C2)))</formula>
    </cfRule>
  </conditionalFormatting>
  <conditionalFormatting sqref="C10:N15">
    <cfRule type="containsText" dxfId="286" priority="16" stopIfTrue="1" operator="containsText" text="*">
      <formula>NOT(ISERROR(SEARCH("*",C10)))</formula>
    </cfRule>
    <cfRule type="containsText" priority="17" stopIfTrue="1" operator="containsText" text="*">
      <formula>NOT(ISERROR(SEARCH("*",C10)))</formula>
    </cfRule>
  </conditionalFormatting>
  <conditionalFormatting sqref="C21:N26">
    <cfRule type="containsText" dxfId="285" priority="14" stopIfTrue="1" operator="containsText" text="*">
      <formula>NOT(ISERROR(SEARCH("*",C21)))</formula>
    </cfRule>
    <cfRule type="containsText" priority="15" stopIfTrue="1" operator="containsText" text="*">
      <formula>NOT(ISERROR(SEARCH("*",C21)))</formula>
    </cfRule>
  </conditionalFormatting>
  <conditionalFormatting sqref="C32:N37">
    <cfRule type="containsText" dxfId="284" priority="12" stopIfTrue="1" operator="containsText" text="*">
      <formula>NOT(ISERROR(SEARCH("*",C32)))</formula>
    </cfRule>
    <cfRule type="containsText" priority="13" stopIfTrue="1" operator="containsText" text="*">
      <formula>NOT(ISERROR(SEARCH("*",C32)))</formula>
    </cfRule>
  </conditionalFormatting>
  <conditionalFormatting sqref="C43:N48">
    <cfRule type="containsText" dxfId="283" priority="10" stopIfTrue="1" operator="containsText" text="*">
      <formula>NOT(ISERROR(SEARCH("*",C43)))</formula>
    </cfRule>
    <cfRule type="containsText" priority="11" stopIfTrue="1" operator="containsText" text="*">
      <formula>NOT(ISERROR(SEARCH("*",C43)))</formula>
    </cfRule>
  </conditionalFormatting>
  <conditionalFormatting sqref="C60:N60">
    <cfRule type="containsText" dxfId="282" priority="9" operator="containsText" text="*">
      <formula>NOT(ISERROR(SEARCH("*",C60)))</formula>
    </cfRule>
  </conditionalFormatting>
  <conditionalFormatting sqref="C54:N59">
    <cfRule type="containsText" dxfId="281" priority="7" stopIfTrue="1" operator="containsText" text="*">
      <formula>NOT(ISERROR(SEARCH("*",C54)))</formula>
    </cfRule>
    <cfRule type="containsText" priority="8" stopIfTrue="1" operator="containsText" text="*">
      <formula>NOT(ISERROR(SEARCH("*",C54)))</formula>
    </cfRule>
  </conditionalFormatting>
  <conditionalFormatting sqref="C71:N71">
    <cfRule type="containsText" dxfId="280" priority="6" operator="containsText" text="*">
      <formula>NOT(ISERROR(SEARCH("*",C71)))</formula>
    </cfRule>
  </conditionalFormatting>
  <conditionalFormatting sqref="C65:N70">
    <cfRule type="containsText" dxfId="279" priority="4" stopIfTrue="1" operator="containsText" text="*">
      <formula>NOT(ISERROR(SEARCH("*",C65)))</formula>
    </cfRule>
    <cfRule type="containsText" priority="5" stopIfTrue="1" operator="containsText" text="*">
      <formula>NOT(ISERROR(SEARCH("*",C65)))</formula>
    </cfRule>
  </conditionalFormatting>
  <conditionalFormatting sqref="I1:N1">
    <cfRule type="containsText" dxfId="278" priority="3" stopIfTrue="1" operator="containsText" text="*">
      <formula>NOT(ISERROR(SEARCH("*",I1)))</formula>
    </cfRule>
  </conditionalFormatting>
  <conditionalFormatting sqref="C1:H1">
    <cfRule type="containsText" dxfId="277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F73"/>
  <sheetViews>
    <sheetView showGridLines="0" topLeftCell="A4" zoomScale="55" zoomScaleNormal="55" workbookViewId="0">
      <selection activeCell="C31" sqref="C31:N35"/>
    </sheetView>
  </sheetViews>
  <sheetFormatPr baseColWidth="10" defaultRowHeight="15.75"/>
  <cols>
    <col min="1" max="1" width="2.140625" style="2" customWidth="1"/>
    <col min="2" max="2" width="21.140625" style="2" customWidth="1"/>
    <col min="3" max="15" width="11.42578125" style="2"/>
    <col min="16" max="16" width="5.5703125" style="2" customWidth="1"/>
    <col min="17" max="17" width="20.7109375" style="2" customWidth="1"/>
    <col min="18" max="29" width="11.42578125" style="2"/>
    <col min="30" max="30" width="13.28515625" style="2" customWidth="1"/>
    <col min="31" max="257" width="11.42578125" style="2"/>
    <col min="258" max="258" width="18.85546875" style="2" customWidth="1"/>
    <col min="259" max="272" width="11.42578125" style="2"/>
    <col min="273" max="273" width="19.28515625" style="2" customWidth="1"/>
    <col min="274" max="513" width="11.42578125" style="2"/>
    <col min="514" max="514" width="18.85546875" style="2" customWidth="1"/>
    <col min="515" max="528" width="11.42578125" style="2"/>
    <col min="529" max="529" width="19.28515625" style="2" customWidth="1"/>
    <col min="530" max="769" width="11.42578125" style="2"/>
    <col min="770" max="770" width="18.85546875" style="2" customWidth="1"/>
    <col min="771" max="784" width="11.42578125" style="2"/>
    <col min="785" max="785" width="19.28515625" style="2" customWidth="1"/>
    <col min="786" max="1025" width="11.42578125" style="2"/>
    <col min="1026" max="1026" width="18.85546875" style="2" customWidth="1"/>
    <col min="1027" max="1040" width="11.42578125" style="2"/>
    <col min="1041" max="1041" width="19.28515625" style="2" customWidth="1"/>
    <col min="1042" max="1281" width="11.42578125" style="2"/>
    <col min="1282" max="1282" width="18.85546875" style="2" customWidth="1"/>
    <col min="1283" max="1296" width="11.42578125" style="2"/>
    <col min="1297" max="1297" width="19.28515625" style="2" customWidth="1"/>
    <col min="1298" max="1537" width="11.42578125" style="2"/>
    <col min="1538" max="1538" width="18.85546875" style="2" customWidth="1"/>
    <col min="1539" max="1552" width="11.42578125" style="2"/>
    <col min="1553" max="1553" width="19.28515625" style="2" customWidth="1"/>
    <col min="1554" max="1793" width="11.42578125" style="2"/>
    <col min="1794" max="1794" width="18.85546875" style="2" customWidth="1"/>
    <col min="1795" max="1808" width="11.42578125" style="2"/>
    <col min="1809" max="1809" width="19.28515625" style="2" customWidth="1"/>
    <col min="1810" max="2049" width="11.42578125" style="2"/>
    <col min="2050" max="2050" width="18.85546875" style="2" customWidth="1"/>
    <col min="2051" max="2064" width="11.42578125" style="2"/>
    <col min="2065" max="2065" width="19.28515625" style="2" customWidth="1"/>
    <col min="2066" max="2305" width="11.42578125" style="2"/>
    <col min="2306" max="2306" width="18.85546875" style="2" customWidth="1"/>
    <col min="2307" max="2320" width="11.42578125" style="2"/>
    <col min="2321" max="2321" width="19.28515625" style="2" customWidth="1"/>
    <col min="2322" max="2561" width="11.42578125" style="2"/>
    <col min="2562" max="2562" width="18.85546875" style="2" customWidth="1"/>
    <col min="2563" max="2576" width="11.42578125" style="2"/>
    <col min="2577" max="2577" width="19.28515625" style="2" customWidth="1"/>
    <col min="2578" max="2817" width="11.42578125" style="2"/>
    <col min="2818" max="2818" width="18.85546875" style="2" customWidth="1"/>
    <col min="2819" max="2832" width="11.42578125" style="2"/>
    <col min="2833" max="2833" width="19.28515625" style="2" customWidth="1"/>
    <col min="2834" max="3073" width="11.42578125" style="2"/>
    <col min="3074" max="3074" width="18.85546875" style="2" customWidth="1"/>
    <col min="3075" max="3088" width="11.42578125" style="2"/>
    <col min="3089" max="3089" width="19.28515625" style="2" customWidth="1"/>
    <col min="3090" max="3329" width="11.42578125" style="2"/>
    <col min="3330" max="3330" width="18.85546875" style="2" customWidth="1"/>
    <col min="3331" max="3344" width="11.42578125" style="2"/>
    <col min="3345" max="3345" width="19.28515625" style="2" customWidth="1"/>
    <col min="3346" max="3585" width="11.42578125" style="2"/>
    <col min="3586" max="3586" width="18.85546875" style="2" customWidth="1"/>
    <col min="3587" max="3600" width="11.42578125" style="2"/>
    <col min="3601" max="3601" width="19.28515625" style="2" customWidth="1"/>
    <col min="3602" max="3841" width="11.42578125" style="2"/>
    <col min="3842" max="3842" width="18.85546875" style="2" customWidth="1"/>
    <col min="3843" max="3856" width="11.42578125" style="2"/>
    <col min="3857" max="3857" width="19.28515625" style="2" customWidth="1"/>
    <col min="3858" max="4097" width="11.42578125" style="2"/>
    <col min="4098" max="4098" width="18.85546875" style="2" customWidth="1"/>
    <col min="4099" max="4112" width="11.42578125" style="2"/>
    <col min="4113" max="4113" width="19.28515625" style="2" customWidth="1"/>
    <col min="4114" max="4353" width="11.42578125" style="2"/>
    <col min="4354" max="4354" width="18.85546875" style="2" customWidth="1"/>
    <col min="4355" max="4368" width="11.42578125" style="2"/>
    <col min="4369" max="4369" width="19.28515625" style="2" customWidth="1"/>
    <col min="4370" max="4609" width="11.42578125" style="2"/>
    <col min="4610" max="4610" width="18.85546875" style="2" customWidth="1"/>
    <col min="4611" max="4624" width="11.42578125" style="2"/>
    <col min="4625" max="4625" width="19.28515625" style="2" customWidth="1"/>
    <col min="4626" max="4865" width="11.42578125" style="2"/>
    <col min="4866" max="4866" width="18.85546875" style="2" customWidth="1"/>
    <col min="4867" max="4880" width="11.42578125" style="2"/>
    <col min="4881" max="4881" width="19.28515625" style="2" customWidth="1"/>
    <col min="4882" max="5121" width="11.42578125" style="2"/>
    <col min="5122" max="5122" width="18.85546875" style="2" customWidth="1"/>
    <col min="5123" max="5136" width="11.42578125" style="2"/>
    <col min="5137" max="5137" width="19.28515625" style="2" customWidth="1"/>
    <col min="5138" max="5377" width="11.42578125" style="2"/>
    <col min="5378" max="5378" width="18.85546875" style="2" customWidth="1"/>
    <col min="5379" max="5392" width="11.42578125" style="2"/>
    <col min="5393" max="5393" width="19.28515625" style="2" customWidth="1"/>
    <col min="5394" max="5633" width="11.42578125" style="2"/>
    <col min="5634" max="5634" width="18.85546875" style="2" customWidth="1"/>
    <col min="5635" max="5648" width="11.42578125" style="2"/>
    <col min="5649" max="5649" width="19.28515625" style="2" customWidth="1"/>
    <col min="5650" max="5889" width="11.42578125" style="2"/>
    <col min="5890" max="5890" width="18.85546875" style="2" customWidth="1"/>
    <col min="5891" max="5904" width="11.42578125" style="2"/>
    <col min="5905" max="5905" width="19.28515625" style="2" customWidth="1"/>
    <col min="5906" max="6145" width="11.42578125" style="2"/>
    <col min="6146" max="6146" width="18.85546875" style="2" customWidth="1"/>
    <col min="6147" max="6160" width="11.42578125" style="2"/>
    <col min="6161" max="6161" width="19.28515625" style="2" customWidth="1"/>
    <col min="6162" max="6401" width="11.42578125" style="2"/>
    <col min="6402" max="6402" width="18.85546875" style="2" customWidth="1"/>
    <col min="6403" max="6416" width="11.42578125" style="2"/>
    <col min="6417" max="6417" width="19.28515625" style="2" customWidth="1"/>
    <col min="6418" max="6657" width="11.42578125" style="2"/>
    <col min="6658" max="6658" width="18.85546875" style="2" customWidth="1"/>
    <col min="6659" max="6672" width="11.42578125" style="2"/>
    <col min="6673" max="6673" width="19.28515625" style="2" customWidth="1"/>
    <col min="6674" max="6913" width="11.42578125" style="2"/>
    <col min="6914" max="6914" width="18.85546875" style="2" customWidth="1"/>
    <col min="6915" max="6928" width="11.42578125" style="2"/>
    <col min="6929" max="6929" width="19.28515625" style="2" customWidth="1"/>
    <col min="6930" max="7169" width="11.42578125" style="2"/>
    <col min="7170" max="7170" width="18.85546875" style="2" customWidth="1"/>
    <col min="7171" max="7184" width="11.42578125" style="2"/>
    <col min="7185" max="7185" width="19.28515625" style="2" customWidth="1"/>
    <col min="7186" max="7425" width="11.42578125" style="2"/>
    <col min="7426" max="7426" width="18.85546875" style="2" customWidth="1"/>
    <col min="7427" max="7440" width="11.42578125" style="2"/>
    <col min="7441" max="7441" width="19.28515625" style="2" customWidth="1"/>
    <col min="7442" max="7681" width="11.42578125" style="2"/>
    <col min="7682" max="7682" width="18.85546875" style="2" customWidth="1"/>
    <col min="7683" max="7696" width="11.42578125" style="2"/>
    <col min="7697" max="7697" width="19.28515625" style="2" customWidth="1"/>
    <col min="7698" max="7937" width="11.42578125" style="2"/>
    <col min="7938" max="7938" width="18.85546875" style="2" customWidth="1"/>
    <col min="7939" max="7952" width="11.42578125" style="2"/>
    <col min="7953" max="7953" width="19.28515625" style="2" customWidth="1"/>
    <col min="7954" max="8193" width="11.42578125" style="2"/>
    <col min="8194" max="8194" width="18.85546875" style="2" customWidth="1"/>
    <col min="8195" max="8208" width="11.42578125" style="2"/>
    <col min="8209" max="8209" width="19.28515625" style="2" customWidth="1"/>
    <col min="8210" max="8449" width="11.42578125" style="2"/>
    <col min="8450" max="8450" width="18.85546875" style="2" customWidth="1"/>
    <col min="8451" max="8464" width="11.42578125" style="2"/>
    <col min="8465" max="8465" width="19.28515625" style="2" customWidth="1"/>
    <col min="8466" max="8705" width="11.42578125" style="2"/>
    <col min="8706" max="8706" width="18.85546875" style="2" customWidth="1"/>
    <col min="8707" max="8720" width="11.42578125" style="2"/>
    <col min="8721" max="8721" width="19.28515625" style="2" customWidth="1"/>
    <col min="8722" max="8961" width="11.42578125" style="2"/>
    <col min="8962" max="8962" width="18.85546875" style="2" customWidth="1"/>
    <col min="8963" max="8976" width="11.42578125" style="2"/>
    <col min="8977" max="8977" width="19.28515625" style="2" customWidth="1"/>
    <col min="8978" max="9217" width="11.42578125" style="2"/>
    <col min="9218" max="9218" width="18.85546875" style="2" customWidth="1"/>
    <col min="9219" max="9232" width="11.42578125" style="2"/>
    <col min="9233" max="9233" width="19.28515625" style="2" customWidth="1"/>
    <col min="9234" max="9473" width="11.42578125" style="2"/>
    <col min="9474" max="9474" width="18.85546875" style="2" customWidth="1"/>
    <col min="9475" max="9488" width="11.42578125" style="2"/>
    <col min="9489" max="9489" width="19.28515625" style="2" customWidth="1"/>
    <col min="9490" max="9729" width="11.42578125" style="2"/>
    <col min="9730" max="9730" width="18.85546875" style="2" customWidth="1"/>
    <col min="9731" max="9744" width="11.42578125" style="2"/>
    <col min="9745" max="9745" width="19.28515625" style="2" customWidth="1"/>
    <col min="9746" max="9985" width="11.42578125" style="2"/>
    <col min="9986" max="9986" width="18.85546875" style="2" customWidth="1"/>
    <col min="9987" max="10000" width="11.42578125" style="2"/>
    <col min="10001" max="10001" width="19.28515625" style="2" customWidth="1"/>
    <col min="10002" max="10241" width="11.42578125" style="2"/>
    <col min="10242" max="10242" width="18.85546875" style="2" customWidth="1"/>
    <col min="10243" max="10256" width="11.42578125" style="2"/>
    <col min="10257" max="10257" width="19.28515625" style="2" customWidth="1"/>
    <col min="10258" max="10497" width="11.42578125" style="2"/>
    <col min="10498" max="10498" width="18.85546875" style="2" customWidth="1"/>
    <col min="10499" max="10512" width="11.42578125" style="2"/>
    <col min="10513" max="10513" width="19.28515625" style="2" customWidth="1"/>
    <col min="10514" max="10753" width="11.42578125" style="2"/>
    <col min="10754" max="10754" width="18.85546875" style="2" customWidth="1"/>
    <col min="10755" max="10768" width="11.42578125" style="2"/>
    <col min="10769" max="10769" width="19.28515625" style="2" customWidth="1"/>
    <col min="10770" max="11009" width="11.42578125" style="2"/>
    <col min="11010" max="11010" width="18.85546875" style="2" customWidth="1"/>
    <col min="11011" max="11024" width="11.42578125" style="2"/>
    <col min="11025" max="11025" width="19.28515625" style="2" customWidth="1"/>
    <col min="11026" max="11265" width="11.42578125" style="2"/>
    <col min="11266" max="11266" width="18.85546875" style="2" customWidth="1"/>
    <col min="11267" max="11280" width="11.42578125" style="2"/>
    <col min="11281" max="11281" width="19.28515625" style="2" customWidth="1"/>
    <col min="11282" max="11521" width="11.42578125" style="2"/>
    <col min="11522" max="11522" width="18.85546875" style="2" customWidth="1"/>
    <col min="11523" max="11536" width="11.42578125" style="2"/>
    <col min="11537" max="11537" width="19.28515625" style="2" customWidth="1"/>
    <col min="11538" max="11777" width="11.42578125" style="2"/>
    <col min="11778" max="11778" width="18.85546875" style="2" customWidth="1"/>
    <col min="11779" max="11792" width="11.42578125" style="2"/>
    <col min="11793" max="11793" width="19.28515625" style="2" customWidth="1"/>
    <col min="11794" max="12033" width="11.42578125" style="2"/>
    <col min="12034" max="12034" width="18.85546875" style="2" customWidth="1"/>
    <col min="12035" max="12048" width="11.42578125" style="2"/>
    <col min="12049" max="12049" width="19.28515625" style="2" customWidth="1"/>
    <col min="12050" max="12289" width="11.42578125" style="2"/>
    <col min="12290" max="12290" width="18.85546875" style="2" customWidth="1"/>
    <col min="12291" max="12304" width="11.42578125" style="2"/>
    <col min="12305" max="12305" width="19.28515625" style="2" customWidth="1"/>
    <col min="12306" max="12545" width="11.42578125" style="2"/>
    <col min="12546" max="12546" width="18.85546875" style="2" customWidth="1"/>
    <col min="12547" max="12560" width="11.42578125" style="2"/>
    <col min="12561" max="12561" width="19.28515625" style="2" customWidth="1"/>
    <col min="12562" max="12801" width="11.42578125" style="2"/>
    <col min="12802" max="12802" width="18.85546875" style="2" customWidth="1"/>
    <col min="12803" max="12816" width="11.42578125" style="2"/>
    <col min="12817" max="12817" width="19.28515625" style="2" customWidth="1"/>
    <col min="12818" max="13057" width="11.42578125" style="2"/>
    <col min="13058" max="13058" width="18.85546875" style="2" customWidth="1"/>
    <col min="13059" max="13072" width="11.42578125" style="2"/>
    <col min="13073" max="13073" width="19.28515625" style="2" customWidth="1"/>
    <col min="13074" max="13313" width="11.42578125" style="2"/>
    <col min="13314" max="13314" width="18.85546875" style="2" customWidth="1"/>
    <col min="13315" max="13328" width="11.42578125" style="2"/>
    <col min="13329" max="13329" width="19.28515625" style="2" customWidth="1"/>
    <col min="13330" max="13569" width="11.42578125" style="2"/>
    <col min="13570" max="13570" width="18.85546875" style="2" customWidth="1"/>
    <col min="13571" max="13584" width="11.42578125" style="2"/>
    <col min="13585" max="13585" width="19.28515625" style="2" customWidth="1"/>
    <col min="13586" max="13825" width="11.42578125" style="2"/>
    <col min="13826" max="13826" width="18.85546875" style="2" customWidth="1"/>
    <col min="13827" max="13840" width="11.42578125" style="2"/>
    <col min="13841" max="13841" width="19.28515625" style="2" customWidth="1"/>
    <col min="13842" max="14081" width="11.42578125" style="2"/>
    <col min="14082" max="14082" width="18.85546875" style="2" customWidth="1"/>
    <col min="14083" max="14096" width="11.42578125" style="2"/>
    <col min="14097" max="14097" width="19.28515625" style="2" customWidth="1"/>
    <col min="14098" max="14337" width="11.42578125" style="2"/>
    <col min="14338" max="14338" width="18.85546875" style="2" customWidth="1"/>
    <col min="14339" max="14352" width="11.42578125" style="2"/>
    <col min="14353" max="14353" width="19.28515625" style="2" customWidth="1"/>
    <col min="14354" max="14593" width="11.42578125" style="2"/>
    <col min="14594" max="14594" width="18.85546875" style="2" customWidth="1"/>
    <col min="14595" max="14608" width="11.42578125" style="2"/>
    <col min="14609" max="14609" width="19.28515625" style="2" customWidth="1"/>
    <col min="14610" max="14849" width="11.42578125" style="2"/>
    <col min="14850" max="14850" width="18.85546875" style="2" customWidth="1"/>
    <col min="14851" max="14864" width="11.42578125" style="2"/>
    <col min="14865" max="14865" width="19.28515625" style="2" customWidth="1"/>
    <col min="14866" max="15105" width="11.42578125" style="2"/>
    <col min="15106" max="15106" width="18.85546875" style="2" customWidth="1"/>
    <col min="15107" max="15120" width="11.42578125" style="2"/>
    <col min="15121" max="15121" width="19.28515625" style="2" customWidth="1"/>
    <col min="15122" max="15361" width="11.42578125" style="2"/>
    <col min="15362" max="15362" width="18.85546875" style="2" customWidth="1"/>
    <col min="15363" max="15376" width="11.42578125" style="2"/>
    <col min="15377" max="15377" width="19.28515625" style="2" customWidth="1"/>
    <col min="15378" max="15617" width="11.42578125" style="2"/>
    <col min="15618" max="15618" width="18.85546875" style="2" customWidth="1"/>
    <col min="15619" max="15632" width="11.42578125" style="2"/>
    <col min="15633" max="15633" width="19.28515625" style="2" customWidth="1"/>
    <col min="15634" max="15873" width="11.42578125" style="2"/>
    <col min="15874" max="15874" width="18.85546875" style="2" customWidth="1"/>
    <col min="15875" max="15888" width="11.42578125" style="2"/>
    <col min="15889" max="15889" width="19.28515625" style="2" customWidth="1"/>
    <col min="15890" max="16129" width="11.42578125" style="2"/>
    <col min="16130" max="16130" width="18.85546875" style="2" customWidth="1"/>
    <col min="16131" max="16144" width="11.42578125" style="2"/>
    <col min="16145" max="16145" width="19.28515625" style="2" customWidth="1"/>
    <col min="16146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137</v>
      </c>
      <c r="Q2" s="3" t="str">
        <f>+B2</f>
        <v>ENDE DELBENI S.A.M. - (Sistema Bella Vista)</v>
      </c>
    </row>
    <row r="3" spans="2:30">
      <c r="B3" s="3" t="str">
        <f>+'ENDEDELBENI-CachuelaEsperanza'!B3</f>
        <v>CONSOLIDADO - con IVA</v>
      </c>
      <c r="Q3" s="3" t="str">
        <f>+'ENDEDELBENI-CachuelaEsperanza'!Q3</f>
        <v>CONSOLIDADO - sin IVA</v>
      </c>
    </row>
    <row r="4" spans="2:30">
      <c r="B4" s="3" t="str">
        <f>+'ENDEDELBENI-CachuelaEsperanza'!B4</f>
        <v>ESTADÍSTICAS GESTIÓN 2025</v>
      </c>
      <c r="Q4" s="3" t="str">
        <f>+'ENDEDELBENI-CachuelaEsperanza'!Q4</f>
        <v>ESTADÍSTICAS GESTIÓN 2025</v>
      </c>
    </row>
    <row r="6" spans="2:30">
      <c r="B6" s="3" t="s">
        <v>82</v>
      </c>
      <c r="Q6" s="3" t="s">
        <v>82</v>
      </c>
    </row>
    <row r="8" spans="2:30">
      <c r="B8" s="80" t="s">
        <v>83</v>
      </c>
      <c r="C8" s="81" t="s">
        <v>84</v>
      </c>
      <c r="D8" s="81" t="s">
        <v>85</v>
      </c>
      <c r="E8" s="81" t="s">
        <v>86</v>
      </c>
      <c r="F8" s="81" t="s">
        <v>87</v>
      </c>
      <c r="G8" s="81" t="s">
        <v>88</v>
      </c>
      <c r="H8" s="81" t="s">
        <v>89</v>
      </c>
      <c r="I8" s="81" t="s">
        <v>90</v>
      </c>
      <c r="J8" s="81" t="s">
        <v>91</v>
      </c>
      <c r="K8" s="81" t="s">
        <v>92</v>
      </c>
      <c r="L8" s="81" t="s">
        <v>173</v>
      </c>
      <c r="M8" s="81" t="s">
        <v>94</v>
      </c>
      <c r="N8" s="81" t="s">
        <v>95</v>
      </c>
      <c r="O8" s="82" t="s">
        <v>14</v>
      </c>
      <c r="Q8" s="80" t="s">
        <v>83</v>
      </c>
      <c r="R8" s="81" t="s">
        <v>84</v>
      </c>
      <c r="S8" s="81" t="s">
        <v>85</v>
      </c>
      <c r="T8" s="81" t="s">
        <v>86</v>
      </c>
      <c r="U8" s="81" t="s">
        <v>87</v>
      </c>
      <c r="V8" s="81" t="s">
        <v>88</v>
      </c>
      <c r="W8" s="81" t="s">
        <v>89</v>
      </c>
      <c r="X8" s="81" t="s">
        <v>90</v>
      </c>
      <c r="Y8" s="81" t="s">
        <v>91</v>
      </c>
      <c r="Z8" s="81" t="s">
        <v>92</v>
      </c>
      <c r="AA8" s="81" t="s">
        <v>93</v>
      </c>
      <c r="AB8" s="81" t="s">
        <v>94</v>
      </c>
      <c r="AC8" s="81" t="s">
        <v>95</v>
      </c>
      <c r="AD8" s="82" t="s">
        <v>14</v>
      </c>
    </row>
    <row r="9" spans="2:30">
      <c r="B9" s="20" t="s">
        <v>96</v>
      </c>
      <c r="C9" s="21" t="s">
        <v>177</v>
      </c>
      <c r="D9" s="21" t="s">
        <v>177</v>
      </c>
      <c r="E9" s="21" t="s">
        <v>177</v>
      </c>
      <c r="F9" s="21" t="s">
        <v>177</v>
      </c>
      <c r="G9" s="21" t="s">
        <v>177</v>
      </c>
      <c r="H9" s="21" t="s">
        <v>177</v>
      </c>
      <c r="I9" s="21" t="s">
        <v>177</v>
      </c>
      <c r="J9" s="21" t="s">
        <v>177</v>
      </c>
      <c r="K9" s="21" t="s">
        <v>177</v>
      </c>
      <c r="L9" s="21" t="s">
        <v>177</v>
      </c>
      <c r="M9" s="21" t="s">
        <v>177</v>
      </c>
      <c r="N9" s="21" t="s">
        <v>177</v>
      </c>
      <c r="O9" s="22" t="str">
        <f>N9</f>
        <v>-</v>
      </c>
      <c r="Q9" s="20" t="s">
        <v>96</v>
      </c>
      <c r="R9" s="24" t="str">
        <f>C9</f>
        <v>-</v>
      </c>
      <c r="S9" s="24" t="str">
        <f t="shared" ref="S9:AC13" si="0">D9</f>
        <v>-</v>
      </c>
      <c r="T9" s="24" t="str">
        <f t="shared" si="0"/>
        <v>-</v>
      </c>
      <c r="U9" s="24" t="str">
        <f>F9</f>
        <v>-</v>
      </c>
      <c r="V9" s="24" t="str">
        <f t="shared" si="0"/>
        <v>-</v>
      </c>
      <c r="W9" s="24" t="str">
        <f>H9</f>
        <v>-</v>
      </c>
      <c r="X9" s="24" t="str">
        <f t="shared" si="0"/>
        <v>-</v>
      </c>
      <c r="Y9" s="24" t="str">
        <f t="shared" si="0"/>
        <v>-</v>
      </c>
      <c r="Z9" s="24" t="str">
        <f t="shared" si="0"/>
        <v>-</v>
      </c>
      <c r="AA9" s="24" t="str">
        <f t="shared" si="0"/>
        <v>-</v>
      </c>
      <c r="AB9" s="24" t="str">
        <f t="shared" si="0"/>
        <v>-</v>
      </c>
      <c r="AC9" s="24" t="str">
        <f t="shared" si="0"/>
        <v>-</v>
      </c>
      <c r="AD9" s="179" t="str">
        <f>AC9</f>
        <v>-</v>
      </c>
    </row>
    <row r="10" spans="2:30">
      <c r="B10" s="20" t="s">
        <v>68</v>
      </c>
      <c r="C10" s="21" t="s">
        <v>177</v>
      </c>
      <c r="D10" s="21" t="s">
        <v>177</v>
      </c>
      <c r="E10" s="21" t="s">
        <v>177</v>
      </c>
      <c r="F10" s="21" t="s">
        <v>177</v>
      </c>
      <c r="G10" s="21" t="s">
        <v>177</v>
      </c>
      <c r="H10" s="21" t="s">
        <v>177</v>
      </c>
      <c r="I10" s="21" t="s">
        <v>177</v>
      </c>
      <c r="J10" s="21" t="s">
        <v>177</v>
      </c>
      <c r="K10" s="21" t="s">
        <v>177</v>
      </c>
      <c r="L10" s="21" t="s">
        <v>177</v>
      </c>
      <c r="M10" s="21" t="s">
        <v>177</v>
      </c>
      <c r="N10" s="21" t="s">
        <v>177</v>
      </c>
      <c r="O10" s="22" t="str">
        <f>N10</f>
        <v>-</v>
      </c>
      <c r="Q10" s="20" t="s">
        <v>68</v>
      </c>
      <c r="R10" s="24" t="str">
        <f>C10</f>
        <v>-</v>
      </c>
      <c r="S10" s="24" t="str">
        <f t="shared" si="0"/>
        <v>-</v>
      </c>
      <c r="T10" s="24" t="str">
        <f t="shared" si="0"/>
        <v>-</v>
      </c>
      <c r="U10" s="24" t="str">
        <f>F10</f>
        <v>-</v>
      </c>
      <c r="V10" s="24" t="str">
        <f t="shared" si="0"/>
        <v>-</v>
      </c>
      <c r="W10" s="24" t="str">
        <f>H10</f>
        <v>-</v>
      </c>
      <c r="X10" s="24" t="str">
        <f t="shared" si="0"/>
        <v>-</v>
      </c>
      <c r="Y10" s="24" t="str">
        <f t="shared" si="0"/>
        <v>-</v>
      </c>
      <c r="Z10" s="24" t="str">
        <f t="shared" si="0"/>
        <v>-</v>
      </c>
      <c r="AA10" s="24" t="str">
        <f t="shared" si="0"/>
        <v>-</v>
      </c>
      <c r="AB10" s="24" t="str">
        <f t="shared" si="0"/>
        <v>-</v>
      </c>
      <c r="AC10" s="24" t="str">
        <f t="shared" si="0"/>
        <v>-</v>
      </c>
      <c r="AD10" s="23" t="str">
        <f>AC10</f>
        <v>-</v>
      </c>
    </row>
    <row r="11" spans="2:30">
      <c r="B11" s="20" t="s">
        <v>69</v>
      </c>
      <c r="C11" s="21" t="s">
        <v>177</v>
      </c>
      <c r="D11" s="21" t="s">
        <v>177</v>
      </c>
      <c r="E11" s="21" t="s">
        <v>177</v>
      </c>
      <c r="F11" s="21" t="s">
        <v>177</v>
      </c>
      <c r="G11" s="21" t="s">
        <v>177</v>
      </c>
      <c r="H11" s="21" t="s">
        <v>177</v>
      </c>
      <c r="I11" s="21" t="s">
        <v>177</v>
      </c>
      <c r="J11" s="21" t="s">
        <v>177</v>
      </c>
      <c r="K11" s="21" t="s">
        <v>177</v>
      </c>
      <c r="L11" s="21" t="s">
        <v>177</v>
      </c>
      <c r="M11" s="21" t="s">
        <v>177</v>
      </c>
      <c r="N11" s="21" t="s">
        <v>177</v>
      </c>
      <c r="O11" s="22" t="str">
        <f>N11</f>
        <v>-</v>
      </c>
      <c r="Q11" s="20" t="s">
        <v>69</v>
      </c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3"/>
    </row>
    <row r="12" spans="2:30">
      <c r="B12" s="20" t="s">
        <v>97</v>
      </c>
      <c r="C12" s="21" t="s">
        <v>177</v>
      </c>
      <c r="D12" s="21" t="s">
        <v>177</v>
      </c>
      <c r="E12" s="21" t="s">
        <v>177</v>
      </c>
      <c r="F12" s="21" t="s">
        <v>177</v>
      </c>
      <c r="G12" s="21" t="s">
        <v>177</v>
      </c>
      <c r="H12" s="21" t="s">
        <v>177</v>
      </c>
      <c r="I12" s="21" t="s">
        <v>177</v>
      </c>
      <c r="J12" s="21" t="s">
        <v>177</v>
      </c>
      <c r="K12" s="21" t="s">
        <v>177</v>
      </c>
      <c r="L12" s="21" t="s">
        <v>177</v>
      </c>
      <c r="M12" s="21" t="s">
        <v>177</v>
      </c>
      <c r="N12" s="21" t="s">
        <v>177</v>
      </c>
      <c r="O12" s="22" t="str">
        <f>N12</f>
        <v>-</v>
      </c>
      <c r="Q12" s="20" t="s">
        <v>97</v>
      </c>
      <c r="R12" s="24" t="str">
        <f t="shared" ref="R12:R13" si="1">C12</f>
        <v>-</v>
      </c>
      <c r="S12" s="24" t="str">
        <f t="shared" si="0"/>
        <v>-</v>
      </c>
      <c r="T12" s="24" t="str">
        <f t="shared" si="0"/>
        <v>-</v>
      </c>
      <c r="U12" s="24" t="str">
        <f t="shared" si="0"/>
        <v>-</v>
      </c>
      <c r="V12" s="24" t="str">
        <f t="shared" si="0"/>
        <v>-</v>
      </c>
      <c r="W12" s="24" t="str">
        <f t="shared" si="0"/>
        <v>-</v>
      </c>
      <c r="X12" s="24" t="str">
        <f t="shared" si="0"/>
        <v>-</v>
      </c>
      <c r="Y12" s="24" t="str">
        <f t="shared" si="0"/>
        <v>-</v>
      </c>
      <c r="Z12" s="24" t="str">
        <f t="shared" si="0"/>
        <v>-</v>
      </c>
      <c r="AA12" s="24" t="str">
        <f t="shared" si="0"/>
        <v>-</v>
      </c>
      <c r="AB12" s="24" t="str">
        <f t="shared" si="0"/>
        <v>-</v>
      </c>
      <c r="AC12" s="24" t="str">
        <f t="shared" si="0"/>
        <v>-</v>
      </c>
      <c r="AD12" s="23" t="str">
        <f t="shared" ref="AD12:AD13" si="2">AC12</f>
        <v>-</v>
      </c>
    </row>
    <row r="13" spans="2:30">
      <c r="B13" s="25" t="s">
        <v>71</v>
      </c>
      <c r="C13" s="21" t="s">
        <v>177</v>
      </c>
      <c r="D13" s="21" t="s">
        <v>177</v>
      </c>
      <c r="E13" s="21" t="s">
        <v>177</v>
      </c>
      <c r="F13" s="21" t="s">
        <v>177</v>
      </c>
      <c r="G13" s="21" t="s">
        <v>177</v>
      </c>
      <c r="H13" s="21" t="s">
        <v>177</v>
      </c>
      <c r="I13" s="21" t="s">
        <v>177</v>
      </c>
      <c r="J13" s="21" t="s">
        <v>177</v>
      </c>
      <c r="K13" s="21" t="s">
        <v>177</v>
      </c>
      <c r="L13" s="21" t="s">
        <v>177</v>
      </c>
      <c r="M13" s="21" t="s">
        <v>177</v>
      </c>
      <c r="N13" s="21" t="s">
        <v>177</v>
      </c>
      <c r="O13" s="22" t="str">
        <f>N13</f>
        <v>-</v>
      </c>
      <c r="Q13" s="25" t="s">
        <v>71</v>
      </c>
      <c r="R13" s="24" t="str">
        <f t="shared" si="1"/>
        <v>-</v>
      </c>
      <c r="S13" s="24" t="str">
        <f t="shared" si="0"/>
        <v>-</v>
      </c>
      <c r="T13" s="24" t="str">
        <f t="shared" si="0"/>
        <v>-</v>
      </c>
      <c r="U13" s="24" t="str">
        <f t="shared" si="0"/>
        <v>-</v>
      </c>
      <c r="V13" s="24" t="str">
        <f t="shared" si="0"/>
        <v>-</v>
      </c>
      <c r="W13" s="24" t="str">
        <f t="shared" si="0"/>
        <v>-</v>
      </c>
      <c r="X13" s="24" t="str">
        <f t="shared" si="0"/>
        <v>-</v>
      </c>
      <c r="Y13" s="24" t="str">
        <f t="shared" si="0"/>
        <v>-</v>
      </c>
      <c r="Z13" s="24" t="str">
        <f t="shared" si="0"/>
        <v>-</v>
      </c>
      <c r="AA13" s="24" t="str">
        <f t="shared" si="0"/>
        <v>-</v>
      </c>
      <c r="AB13" s="24" t="str">
        <f t="shared" si="0"/>
        <v>-</v>
      </c>
      <c r="AC13" s="24" t="str">
        <f t="shared" si="0"/>
        <v>-</v>
      </c>
      <c r="AD13" s="23" t="str">
        <f t="shared" si="2"/>
        <v>-</v>
      </c>
    </row>
    <row r="14" spans="2:30">
      <c r="B14" s="26" t="s">
        <v>14</v>
      </c>
      <c r="C14" s="28">
        <f t="shared" ref="C14" si="3">SUM(C9:C13)</f>
        <v>0</v>
      </c>
      <c r="D14" s="28">
        <f t="shared" ref="D14:N14" si="4">SUM(D9:D13)</f>
        <v>0</v>
      </c>
      <c r="E14" s="28">
        <f t="shared" si="4"/>
        <v>0</v>
      </c>
      <c r="F14" s="28">
        <f t="shared" si="4"/>
        <v>0</v>
      </c>
      <c r="G14" s="28">
        <f t="shared" si="4"/>
        <v>0</v>
      </c>
      <c r="H14" s="28">
        <f t="shared" si="4"/>
        <v>0</v>
      </c>
      <c r="I14" s="28">
        <f t="shared" si="4"/>
        <v>0</v>
      </c>
      <c r="J14" s="28">
        <f t="shared" si="4"/>
        <v>0</v>
      </c>
      <c r="K14" s="28">
        <f t="shared" si="4"/>
        <v>0</v>
      </c>
      <c r="L14" s="28">
        <f t="shared" si="4"/>
        <v>0</v>
      </c>
      <c r="M14" s="28">
        <f t="shared" si="4"/>
        <v>0</v>
      </c>
      <c r="N14" s="28">
        <f t="shared" si="4"/>
        <v>0</v>
      </c>
      <c r="O14" s="30">
        <f>SUM(O9:O13)</f>
        <v>0</v>
      </c>
      <c r="Q14" s="26" t="s">
        <v>14</v>
      </c>
      <c r="R14" s="27">
        <f>SUM(R9:R13)</f>
        <v>0</v>
      </c>
      <c r="S14" s="29">
        <f>SUM(S9:S13)</f>
        <v>0</v>
      </c>
      <c r="T14" s="29">
        <f>SUM(T9:T13)</f>
        <v>0</v>
      </c>
      <c r="U14" s="29">
        <f>SUM(U9:U13)</f>
        <v>0</v>
      </c>
      <c r="V14" s="29">
        <f t="shared" ref="V14:AC14" si="5">SUM(V9:V13)</f>
        <v>0</v>
      </c>
      <c r="W14" s="29">
        <f t="shared" si="5"/>
        <v>0</v>
      </c>
      <c r="X14" s="29">
        <f t="shared" si="5"/>
        <v>0</v>
      </c>
      <c r="Y14" s="29">
        <f t="shared" si="5"/>
        <v>0</v>
      </c>
      <c r="Z14" s="29">
        <f t="shared" si="5"/>
        <v>0</v>
      </c>
      <c r="AA14" s="29">
        <f t="shared" si="5"/>
        <v>0</v>
      </c>
      <c r="AB14" s="29">
        <f t="shared" si="5"/>
        <v>0</v>
      </c>
      <c r="AC14" s="29">
        <f t="shared" si="5"/>
        <v>0</v>
      </c>
      <c r="AD14" s="28">
        <f>SUM(AD9:AD13)</f>
        <v>0</v>
      </c>
    </row>
    <row r="15" spans="2:30">
      <c r="B15" s="10" t="s">
        <v>169</v>
      </c>
      <c r="L15" s="78"/>
    </row>
    <row r="17" spans="2:30">
      <c r="B17" s="3" t="s">
        <v>98</v>
      </c>
      <c r="Q17" s="3" t="s">
        <v>98</v>
      </c>
    </row>
    <row r="19" spans="2:30">
      <c r="B19" s="80" t="s">
        <v>83</v>
      </c>
      <c r="C19" s="81" t="s">
        <v>84</v>
      </c>
      <c r="D19" s="81" t="s">
        <v>85</v>
      </c>
      <c r="E19" s="81" t="s">
        <v>86</v>
      </c>
      <c r="F19" s="81" t="s">
        <v>87</v>
      </c>
      <c r="G19" s="81" t="s">
        <v>88</v>
      </c>
      <c r="H19" s="81" t="s">
        <v>89</v>
      </c>
      <c r="I19" s="81" t="s">
        <v>90</v>
      </c>
      <c r="J19" s="81" t="s">
        <v>91</v>
      </c>
      <c r="K19" s="81" t="s">
        <v>92</v>
      </c>
      <c r="L19" s="81" t="s">
        <v>93</v>
      </c>
      <c r="M19" s="81" t="s">
        <v>94</v>
      </c>
      <c r="N19" s="81" t="s">
        <v>95</v>
      </c>
      <c r="O19" s="81" t="s">
        <v>14</v>
      </c>
      <c r="Q19" s="80" t="s">
        <v>83</v>
      </c>
      <c r="R19" s="81" t="s">
        <v>84</v>
      </c>
      <c r="S19" s="81" t="s">
        <v>85</v>
      </c>
      <c r="T19" s="81" t="s">
        <v>86</v>
      </c>
      <c r="U19" s="81" t="s">
        <v>87</v>
      </c>
      <c r="V19" s="81" t="s">
        <v>88</v>
      </c>
      <c r="W19" s="81" t="s">
        <v>89</v>
      </c>
      <c r="X19" s="81" t="s">
        <v>90</v>
      </c>
      <c r="Y19" s="81" t="s">
        <v>91</v>
      </c>
      <c r="Z19" s="81" t="s">
        <v>92</v>
      </c>
      <c r="AA19" s="81" t="s">
        <v>93</v>
      </c>
      <c r="AB19" s="81" t="s">
        <v>94</v>
      </c>
      <c r="AC19" s="81" t="s">
        <v>95</v>
      </c>
      <c r="AD19" s="82" t="s">
        <v>14</v>
      </c>
    </row>
    <row r="20" spans="2:30">
      <c r="B20" s="20" t="s">
        <v>96</v>
      </c>
      <c r="C20" s="84" t="s">
        <v>177</v>
      </c>
      <c r="D20" s="84" t="s">
        <v>177</v>
      </c>
      <c r="E20" s="84" t="s">
        <v>177</v>
      </c>
      <c r="F20" s="84" t="s">
        <v>177</v>
      </c>
      <c r="G20" s="84" t="s">
        <v>177</v>
      </c>
      <c r="H20" s="84" t="s">
        <v>177</v>
      </c>
      <c r="I20" s="84" t="s">
        <v>177</v>
      </c>
      <c r="J20" s="84" t="s">
        <v>177</v>
      </c>
      <c r="K20" s="84" t="s">
        <v>177</v>
      </c>
      <c r="L20" s="84" t="s">
        <v>177</v>
      </c>
      <c r="M20" s="84" t="s">
        <v>177</v>
      </c>
      <c r="N20" s="84" t="s">
        <v>177</v>
      </c>
      <c r="O20" s="85">
        <f>SUM(C20:N20)</f>
        <v>0</v>
      </c>
      <c r="Q20" s="20" t="s">
        <v>96</v>
      </c>
      <c r="R20" s="86" t="str">
        <f>C20</f>
        <v>-</v>
      </c>
      <c r="S20" s="86" t="str">
        <f t="shared" ref="S20:AC24" si="6">D20</f>
        <v>-</v>
      </c>
      <c r="T20" s="86" t="str">
        <f t="shared" si="6"/>
        <v>-</v>
      </c>
      <c r="U20" s="86" t="str">
        <f t="shared" si="6"/>
        <v>-</v>
      </c>
      <c r="V20" s="86" t="str">
        <f t="shared" si="6"/>
        <v>-</v>
      </c>
      <c r="W20" s="86" t="str">
        <f t="shared" si="6"/>
        <v>-</v>
      </c>
      <c r="X20" s="86" t="str">
        <f t="shared" si="6"/>
        <v>-</v>
      </c>
      <c r="Y20" s="86" t="str">
        <f t="shared" si="6"/>
        <v>-</v>
      </c>
      <c r="Z20" s="86" t="str">
        <f t="shared" si="6"/>
        <v>-</v>
      </c>
      <c r="AA20" s="86" t="str">
        <f t="shared" si="6"/>
        <v>-</v>
      </c>
      <c r="AB20" s="86" t="str">
        <f t="shared" si="6"/>
        <v>-</v>
      </c>
      <c r="AC20" s="86" t="str">
        <f t="shared" si="6"/>
        <v>-</v>
      </c>
      <c r="AD20" s="188">
        <f>SUM(R20:AC20)</f>
        <v>0</v>
      </c>
    </row>
    <row r="21" spans="2:30">
      <c r="B21" s="20" t="s">
        <v>68</v>
      </c>
      <c r="C21" s="84" t="s">
        <v>177</v>
      </c>
      <c r="D21" s="84" t="s">
        <v>177</v>
      </c>
      <c r="E21" s="84" t="s">
        <v>177</v>
      </c>
      <c r="F21" s="84" t="s">
        <v>177</v>
      </c>
      <c r="G21" s="84" t="s">
        <v>177</v>
      </c>
      <c r="H21" s="84" t="s">
        <v>177</v>
      </c>
      <c r="I21" s="84" t="s">
        <v>177</v>
      </c>
      <c r="J21" s="84" t="s">
        <v>177</v>
      </c>
      <c r="K21" s="84" t="s">
        <v>177</v>
      </c>
      <c r="L21" s="84" t="s">
        <v>177</v>
      </c>
      <c r="M21" s="84" t="s">
        <v>177</v>
      </c>
      <c r="N21" s="84" t="s">
        <v>177</v>
      </c>
      <c r="O21" s="85">
        <f>SUM(C21:N21)</f>
        <v>0</v>
      </c>
      <c r="Q21" s="20" t="s">
        <v>68</v>
      </c>
      <c r="R21" s="86" t="str">
        <f>C21</f>
        <v>-</v>
      </c>
      <c r="S21" s="86" t="str">
        <f t="shared" si="6"/>
        <v>-</v>
      </c>
      <c r="T21" s="86" t="str">
        <f t="shared" si="6"/>
        <v>-</v>
      </c>
      <c r="U21" s="86" t="str">
        <f t="shared" si="6"/>
        <v>-</v>
      </c>
      <c r="V21" s="86" t="str">
        <f t="shared" si="6"/>
        <v>-</v>
      </c>
      <c r="W21" s="86" t="str">
        <f t="shared" si="6"/>
        <v>-</v>
      </c>
      <c r="X21" s="86" t="str">
        <f t="shared" si="6"/>
        <v>-</v>
      </c>
      <c r="Y21" s="86" t="str">
        <f t="shared" si="6"/>
        <v>-</v>
      </c>
      <c r="Z21" s="86" t="str">
        <f t="shared" si="6"/>
        <v>-</v>
      </c>
      <c r="AA21" s="86" t="str">
        <f t="shared" si="6"/>
        <v>-</v>
      </c>
      <c r="AB21" s="86" t="str">
        <f t="shared" si="6"/>
        <v>-</v>
      </c>
      <c r="AC21" s="86" t="str">
        <f t="shared" si="6"/>
        <v>-</v>
      </c>
      <c r="AD21" s="85">
        <f>SUM(R21:AC21)</f>
        <v>0</v>
      </c>
    </row>
    <row r="22" spans="2:30">
      <c r="B22" s="20" t="s">
        <v>69</v>
      </c>
      <c r="C22" s="84" t="s">
        <v>177</v>
      </c>
      <c r="D22" s="84" t="s">
        <v>177</v>
      </c>
      <c r="E22" s="84" t="s">
        <v>177</v>
      </c>
      <c r="F22" s="84" t="s">
        <v>177</v>
      </c>
      <c r="G22" s="84" t="s">
        <v>177</v>
      </c>
      <c r="H22" s="84" t="s">
        <v>177</v>
      </c>
      <c r="I22" s="84" t="s">
        <v>177</v>
      </c>
      <c r="J22" s="84" t="s">
        <v>177</v>
      </c>
      <c r="K22" s="84" t="s">
        <v>177</v>
      </c>
      <c r="L22" s="84" t="s">
        <v>177</v>
      </c>
      <c r="M22" s="84" t="s">
        <v>177</v>
      </c>
      <c r="N22" s="84" t="s">
        <v>177</v>
      </c>
      <c r="O22" s="85"/>
      <c r="Q22" s="20" t="s">
        <v>69</v>
      </c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5"/>
    </row>
    <row r="23" spans="2:30">
      <c r="B23" s="20" t="s">
        <v>97</v>
      </c>
      <c r="C23" s="84" t="s">
        <v>177</v>
      </c>
      <c r="D23" s="84" t="s">
        <v>177</v>
      </c>
      <c r="E23" s="84" t="s">
        <v>177</v>
      </c>
      <c r="F23" s="84" t="s">
        <v>177</v>
      </c>
      <c r="G23" s="84" t="s">
        <v>177</v>
      </c>
      <c r="H23" s="84" t="s">
        <v>177</v>
      </c>
      <c r="I23" s="84" t="s">
        <v>177</v>
      </c>
      <c r="J23" s="84" t="s">
        <v>177</v>
      </c>
      <c r="K23" s="84" t="s">
        <v>177</v>
      </c>
      <c r="L23" s="84" t="s">
        <v>177</v>
      </c>
      <c r="M23" s="84" t="s">
        <v>177</v>
      </c>
      <c r="N23" s="84" t="s">
        <v>177</v>
      </c>
      <c r="O23" s="85">
        <f t="shared" ref="O23:O24" si="7">SUM(C23:N23)</f>
        <v>0</v>
      </c>
      <c r="Q23" s="20" t="s">
        <v>97</v>
      </c>
      <c r="R23" s="86" t="str">
        <f t="shared" ref="R23:R24" si="8">C23</f>
        <v>-</v>
      </c>
      <c r="S23" s="86" t="str">
        <f t="shared" si="6"/>
        <v>-</v>
      </c>
      <c r="T23" s="86" t="str">
        <f t="shared" si="6"/>
        <v>-</v>
      </c>
      <c r="U23" s="86" t="str">
        <f t="shared" si="6"/>
        <v>-</v>
      </c>
      <c r="V23" s="86" t="str">
        <f t="shared" si="6"/>
        <v>-</v>
      </c>
      <c r="W23" s="86" t="str">
        <f t="shared" si="6"/>
        <v>-</v>
      </c>
      <c r="X23" s="86" t="str">
        <f t="shared" si="6"/>
        <v>-</v>
      </c>
      <c r="Y23" s="86" t="str">
        <f t="shared" si="6"/>
        <v>-</v>
      </c>
      <c r="Z23" s="86" t="str">
        <f t="shared" si="6"/>
        <v>-</v>
      </c>
      <c r="AA23" s="86" t="str">
        <f t="shared" si="6"/>
        <v>-</v>
      </c>
      <c r="AB23" s="86" t="str">
        <f t="shared" si="6"/>
        <v>-</v>
      </c>
      <c r="AC23" s="86" t="str">
        <f t="shared" si="6"/>
        <v>-</v>
      </c>
      <c r="AD23" s="85">
        <f t="shared" ref="AD23:AD24" si="9">SUM(R23:AC23)</f>
        <v>0</v>
      </c>
    </row>
    <row r="24" spans="2:30">
      <c r="B24" s="25" t="s">
        <v>71</v>
      </c>
      <c r="C24" s="84" t="s">
        <v>177</v>
      </c>
      <c r="D24" s="84" t="s">
        <v>177</v>
      </c>
      <c r="E24" s="84" t="s">
        <v>177</v>
      </c>
      <c r="F24" s="84" t="s">
        <v>177</v>
      </c>
      <c r="G24" s="84" t="s">
        <v>177</v>
      </c>
      <c r="H24" s="84" t="s">
        <v>177</v>
      </c>
      <c r="I24" s="84" t="s">
        <v>177</v>
      </c>
      <c r="J24" s="84" t="s">
        <v>177</v>
      </c>
      <c r="K24" s="84" t="s">
        <v>177</v>
      </c>
      <c r="L24" s="84" t="s">
        <v>177</v>
      </c>
      <c r="M24" s="84" t="s">
        <v>177</v>
      </c>
      <c r="N24" s="84" t="s">
        <v>177</v>
      </c>
      <c r="O24" s="85">
        <f t="shared" si="7"/>
        <v>0</v>
      </c>
      <c r="Q24" s="25" t="s">
        <v>71</v>
      </c>
      <c r="R24" s="86" t="str">
        <f t="shared" si="8"/>
        <v>-</v>
      </c>
      <c r="S24" s="86" t="str">
        <f t="shared" si="6"/>
        <v>-</v>
      </c>
      <c r="T24" s="86" t="str">
        <f t="shared" si="6"/>
        <v>-</v>
      </c>
      <c r="U24" s="86" t="str">
        <f t="shared" si="6"/>
        <v>-</v>
      </c>
      <c r="V24" s="86" t="str">
        <f t="shared" si="6"/>
        <v>-</v>
      </c>
      <c r="W24" s="86" t="str">
        <f t="shared" si="6"/>
        <v>-</v>
      </c>
      <c r="X24" s="86" t="str">
        <f t="shared" si="6"/>
        <v>-</v>
      </c>
      <c r="Y24" s="86" t="str">
        <f t="shared" si="6"/>
        <v>-</v>
      </c>
      <c r="Z24" s="86" t="str">
        <f t="shared" si="6"/>
        <v>-</v>
      </c>
      <c r="AA24" s="86" t="str">
        <f t="shared" si="6"/>
        <v>-</v>
      </c>
      <c r="AB24" s="86" t="str">
        <f t="shared" si="6"/>
        <v>-</v>
      </c>
      <c r="AC24" s="86" t="str">
        <f t="shared" si="6"/>
        <v>-</v>
      </c>
      <c r="AD24" s="85">
        <f t="shared" si="9"/>
        <v>0</v>
      </c>
    </row>
    <row r="25" spans="2:30">
      <c r="B25" s="26" t="s">
        <v>14</v>
      </c>
      <c r="C25" s="87">
        <f>SUM(C20:C24)</f>
        <v>0</v>
      </c>
      <c r="D25" s="87">
        <f t="shared" ref="D25:N25" si="10">SUM(D20:D24)</f>
        <v>0</v>
      </c>
      <c r="E25" s="87">
        <f t="shared" si="10"/>
        <v>0</v>
      </c>
      <c r="F25" s="87">
        <f t="shared" si="10"/>
        <v>0</v>
      </c>
      <c r="G25" s="87">
        <f t="shared" si="10"/>
        <v>0</v>
      </c>
      <c r="H25" s="87">
        <f t="shared" si="10"/>
        <v>0</v>
      </c>
      <c r="I25" s="87">
        <f t="shared" si="10"/>
        <v>0</v>
      </c>
      <c r="J25" s="87">
        <f t="shared" si="10"/>
        <v>0</v>
      </c>
      <c r="K25" s="87">
        <f t="shared" si="10"/>
        <v>0</v>
      </c>
      <c r="L25" s="87">
        <f t="shared" si="10"/>
        <v>0</v>
      </c>
      <c r="M25" s="87">
        <f t="shared" si="10"/>
        <v>0</v>
      </c>
      <c r="N25" s="87">
        <f t="shared" si="10"/>
        <v>0</v>
      </c>
      <c r="O25" s="87">
        <f>SUM(O20:O24)</f>
        <v>0</v>
      </c>
      <c r="Q25" s="26" t="s">
        <v>14</v>
      </c>
      <c r="R25" s="88">
        <f>SUM(R20:R24)</f>
        <v>0</v>
      </c>
      <c r="S25" s="89">
        <f>SUM(S20:S24)</f>
        <v>0</v>
      </c>
      <c r="T25" s="89">
        <f>SUM(T20:T24)</f>
        <v>0</v>
      </c>
      <c r="U25" s="89">
        <f>SUM(U20:U24)</f>
        <v>0</v>
      </c>
      <c r="V25" s="89">
        <f t="shared" ref="V25:AC25" si="11">SUM(V20:V24)</f>
        <v>0</v>
      </c>
      <c r="W25" s="89">
        <f t="shared" si="11"/>
        <v>0</v>
      </c>
      <c r="X25" s="89">
        <f t="shared" si="11"/>
        <v>0</v>
      </c>
      <c r="Y25" s="89">
        <f t="shared" si="11"/>
        <v>0</v>
      </c>
      <c r="Z25" s="89">
        <f t="shared" si="11"/>
        <v>0</v>
      </c>
      <c r="AA25" s="89">
        <f t="shared" si="11"/>
        <v>0</v>
      </c>
      <c r="AB25" s="89">
        <f t="shared" si="11"/>
        <v>0</v>
      </c>
      <c r="AC25" s="89">
        <f t="shared" si="11"/>
        <v>0</v>
      </c>
      <c r="AD25" s="87">
        <f>SUM(R25:AC25)</f>
        <v>0</v>
      </c>
    </row>
    <row r="26" spans="2:30">
      <c r="B26" s="10" t="s">
        <v>169</v>
      </c>
    </row>
    <row r="27" spans="2:30"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2:30">
      <c r="B28" s="3" t="s">
        <v>99</v>
      </c>
      <c r="Q28" s="3" t="s">
        <v>100</v>
      </c>
    </row>
    <row r="30" spans="2:30">
      <c r="B30" s="80" t="s">
        <v>83</v>
      </c>
      <c r="C30" s="81" t="s">
        <v>84</v>
      </c>
      <c r="D30" s="81" t="s">
        <v>85</v>
      </c>
      <c r="E30" s="81" t="s">
        <v>86</v>
      </c>
      <c r="F30" s="81" t="s">
        <v>87</v>
      </c>
      <c r="G30" s="81" t="s">
        <v>88</v>
      </c>
      <c r="H30" s="81" t="s">
        <v>89</v>
      </c>
      <c r="I30" s="81" t="s">
        <v>90</v>
      </c>
      <c r="J30" s="81" t="s">
        <v>91</v>
      </c>
      <c r="K30" s="81" t="s">
        <v>92</v>
      </c>
      <c r="L30" s="81" t="s">
        <v>93</v>
      </c>
      <c r="M30" s="81" t="s">
        <v>94</v>
      </c>
      <c r="N30" s="81" t="s">
        <v>95</v>
      </c>
      <c r="O30" s="81" t="s">
        <v>14</v>
      </c>
      <c r="Q30" s="80" t="s">
        <v>83</v>
      </c>
      <c r="R30" s="81" t="s">
        <v>84</v>
      </c>
      <c r="S30" s="81" t="s">
        <v>85</v>
      </c>
      <c r="T30" s="81" t="s">
        <v>86</v>
      </c>
      <c r="U30" s="81" t="s">
        <v>87</v>
      </c>
      <c r="V30" s="81" t="s">
        <v>88</v>
      </c>
      <c r="W30" s="81" t="s">
        <v>89</v>
      </c>
      <c r="X30" s="81" t="s">
        <v>90</v>
      </c>
      <c r="Y30" s="81" t="s">
        <v>91</v>
      </c>
      <c r="Z30" s="81" t="s">
        <v>92</v>
      </c>
      <c r="AA30" s="81" t="s">
        <v>93</v>
      </c>
      <c r="AB30" s="81" t="s">
        <v>94</v>
      </c>
      <c r="AC30" s="81" t="s">
        <v>95</v>
      </c>
      <c r="AD30" s="82" t="s">
        <v>14</v>
      </c>
    </row>
    <row r="31" spans="2:30">
      <c r="B31" s="20" t="s">
        <v>96</v>
      </c>
      <c r="C31" s="84" t="s">
        <v>177</v>
      </c>
      <c r="D31" s="84" t="s">
        <v>177</v>
      </c>
      <c r="E31" s="84" t="s">
        <v>177</v>
      </c>
      <c r="F31" s="84" t="s">
        <v>177</v>
      </c>
      <c r="G31" s="84" t="s">
        <v>177</v>
      </c>
      <c r="H31" s="84" t="s">
        <v>177</v>
      </c>
      <c r="I31" s="84" t="s">
        <v>177</v>
      </c>
      <c r="J31" s="84" t="s">
        <v>177</v>
      </c>
      <c r="K31" s="84" t="s">
        <v>177</v>
      </c>
      <c r="L31" s="84" t="s">
        <v>177</v>
      </c>
      <c r="M31" s="84" t="s">
        <v>177</v>
      </c>
      <c r="N31" s="84" t="s">
        <v>177</v>
      </c>
      <c r="O31" s="85">
        <f>SUM(C31:N31)</f>
        <v>0</v>
      </c>
      <c r="Q31" s="20" t="s">
        <v>96</v>
      </c>
      <c r="R31" s="86" t="e">
        <f>C31*0.87</f>
        <v>#VALUE!</v>
      </c>
      <c r="S31" s="86" t="e">
        <f t="shared" ref="S31:AC35" si="12">D31*0.87</f>
        <v>#VALUE!</v>
      </c>
      <c r="T31" s="86" t="e">
        <f t="shared" si="12"/>
        <v>#VALUE!</v>
      </c>
      <c r="U31" s="86" t="e">
        <f t="shared" si="12"/>
        <v>#VALUE!</v>
      </c>
      <c r="V31" s="86" t="e">
        <f t="shared" si="12"/>
        <v>#VALUE!</v>
      </c>
      <c r="W31" s="86" t="e">
        <f t="shared" si="12"/>
        <v>#VALUE!</v>
      </c>
      <c r="X31" s="86" t="e">
        <f t="shared" si="12"/>
        <v>#VALUE!</v>
      </c>
      <c r="Y31" s="86" t="e">
        <f t="shared" si="12"/>
        <v>#VALUE!</v>
      </c>
      <c r="Z31" s="86" t="e">
        <f t="shared" si="12"/>
        <v>#VALUE!</v>
      </c>
      <c r="AA31" s="86" t="e">
        <f t="shared" si="12"/>
        <v>#VALUE!</v>
      </c>
      <c r="AB31" s="86" t="e">
        <f t="shared" si="12"/>
        <v>#VALUE!</v>
      </c>
      <c r="AC31" s="86" t="e">
        <f t="shared" si="12"/>
        <v>#VALUE!</v>
      </c>
      <c r="AD31" s="188" t="e">
        <f>SUM(R31:AC31)</f>
        <v>#VALUE!</v>
      </c>
    </row>
    <row r="32" spans="2:30">
      <c r="B32" s="20" t="s">
        <v>68</v>
      </c>
      <c r="C32" s="84" t="s">
        <v>177</v>
      </c>
      <c r="D32" s="84" t="s">
        <v>177</v>
      </c>
      <c r="E32" s="84" t="s">
        <v>177</v>
      </c>
      <c r="F32" s="84" t="s">
        <v>177</v>
      </c>
      <c r="G32" s="84" t="s">
        <v>177</v>
      </c>
      <c r="H32" s="84" t="s">
        <v>177</v>
      </c>
      <c r="I32" s="84" t="s">
        <v>177</v>
      </c>
      <c r="J32" s="84" t="s">
        <v>177</v>
      </c>
      <c r="K32" s="84" t="s">
        <v>177</v>
      </c>
      <c r="L32" s="84" t="s">
        <v>177</v>
      </c>
      <c r="M32" s="84" t="s">
        <v>177</v>
      </c>
      <c r="N32" s="84" t="s">
        <v>177</v>
      </c>
      <c r="O32" s="85">
        <f>SUM(C32:N32)</f>
        <v>0</v>
      </c>
      <c r="Q32" s="20" t="s">
        <v>68</v>
      </c>
      <c r="R32" s="86" t="e">
        <f>C32*0.87</f>
        <v>#VALUE!</v>
      </c>
      <c r="S32" s="86" t="e">
        <f t="shared" si="12"/>
        <v>#VALUE!</v>
      </c>
      <c r="T32" s="86" t="e">
        <f t="shared" si="12"/>
        <v>#VALUE!</v>
      </c>
      <c r="U32" s="86" t="e">
        <f t="shared" si="12"/>
        <v>#VALUE!</v>
      </c>
      <c r="V32" s="86" t="e">
        <f t="shared" si="12"/>
        <v>#VALUE!</v>
      </c>
      <c r="W32" s="86" t="e">
        <f t="shared" si="12"/>
        <v>#VALUE!</v>
      </c>
      <c r="X32" s="86" t="e">
        <f t="shared" si="12"/>
        <v>#VALUE!</v>
      </c>
      <c r="Y32" s="86" t="e">
        <f t="shared" si="12"/>
        <v>#VALUE!</v>
      </c>
      <c r="Z32" s="86" t="e">
        <f t="shared" si="12"/>
        <v>#VALUE!</v>
      </c>
      <c r="AA32" s="86" t="e">
        <f t="shared" si="12"/>
        <v>#VALUE!</v>
      </c>
      <c r="AB32" s="86" t="e">
        <f t="shared" si="12"/>
        <v>#VALUE!</v>
      </c>
      <c r="AC32" s="86" t="e">
        <f t="shared" si="12"/>
        <v>#VALUE!</v>
      </c>
      <c r="AD32" s="85" t="e">
        <f>SUM(R32:AC32)</f>
        <v>#VALUE!</v>
      </c>
    </row>
    <row r="33" spans="2:32">
      <c r="B33" s="20" t="s">
        <v>69</v>
      </c>
      <c r="C33" s="84" t="s">
        <v>177</v>
      </c>
      <c r="D33" s="84" t="s">
        <v>177</v>
      </c>
      <c r="E33" s="84" t="s">
        <v>177</v>
      </c>
      <c r="F33" s="84" t="s">
        <v>177</v>
      </c>
      <c r="G33" s="84" t="s">
        <v>177</v>
      </c>
      <c r="H33" s="84" t="s">
        <v>177</v>
      </c>
      <c r="I33" s="84" t="s">
        <v>177</v>
      </c>
      <c r="J33" s="84" t="s">
        <v>177</v>
      </c>
      <c r="K33" s="84" t="s">
        <v>177</v>
      </c>
      <c r="L33" s="84" t="s">
        <v>177</v>
      </c>
      <c r="M33" s="84" t="s">
        <v>177</v>
      </c>
      <c r="N33" s="84" t="s">
        <v>177</v>
      </c>
      <c r="O33" s="85"/>
      <c r="Q33" s="20" t="s">
        <v>69</v>
      </c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5"/>
    </row>
    <row r="34" spans="2:32">
      <c r="B34" s="20" t="s">
        <v>97</v>
      </c>
      <c r="C34" s="84" t="s">
        <v>177</v>
      </c>
      <c r="D34" s="84" t="s">
        <v>177</v>
      </c>
      <c r="E34" s="84" t="s">
        <v>177</v>
      </c>
      <c r="F34" s="84" t="s">
        <v>177</v>
      </c>
      <c r="G34" s="84" t="s">
        <v>177</v>
      </c>
      <c r="H34" s="84" t="s">
        <v>177</v>
      </c>
      <c r="I34" s="84" t="s">
        <v>177</v>
      </c>
      <c r="J34" s="84" t="s">
        <v>177</v>
      </c>
      <c r="K34" s="84" t="s">
        <v>177</v>
      </c>
      <c r="L34" s="84" t="s">
        <v>177</v>
      </c>
      <c r="M34" s="84" t="s">
        <v>177</v>
      </c>
      <c r="N34" s="84" t="s">
        <v>177</v>
      </c>
      <c r="O34" s="85">
        <f t="shared" ref="O34:O35" si="13">SUM(C34:N34)</f>
        <v>0</v>
      </c>
      <c r="Q34" s="20" t="s">
        <v>97</v>
      </c>
      <c r="R34" s="86" t="e">
        <f t="shared" ref="R34:R35" si="14">C34*0.87</f>
        <v>#VALUE!</v>
      </c>
      <c r="S34" s="86" t="e">
        <f t="shared" si="12"/>
        <v>#VALUE!</v>
      </c>
      <c r="T34" s="86" t="e">
        <f t="shared" si="12"/>
        <v>#VALUE!</v>
      </c>
      <c r="U34" s="86" t="e">
        <f t="shared" si="12"/>
        <v>#VALUE!</v>
      </c>
      <c r="V34" s="86" t="e">
        <f t="shared" si="12"/>
        <v>#VALUE!</v>
      </c>
      <c r="W34" s="86" t="e">
        <f t="shared" si="12"/>
        <v>#VALUE!</v>
      </c>
      <c r="X34" s="86" t="e">
        <f t="shared" si="12"/>
        <v>#VALUE!</v>
      </c>
      <c r="Y34" s="86" t="e">
        <f t="shared" si="12"/>
        <v>#VALUE!</v>
      </c>
      <c r="Z34" s="86" t="e">
        <f t="shared" si="12"/>
        <v>#VALUE!</v>
      </c>
      <c r="AA34" s="86" t="e">
        <f t="shared" si="12"/>
        <v>#VALUE!</v>
      </c>
      <c r="AB34" s="86" t="e">
        <f t="shared" si="12"/>
        <v>#VALUE!</v>
      </c>
      <c r="AC34" s="86" t="e">
        <f t="shared" si="12"/>
        <v>#VALUE!</v>
      </c>
      <c r="AD34" s="85" t="e">
        <f t="shared" ref="AD34:AD35" si="15">SUM(R34:AC34)</f>
        <v>#VALUE!</v>
      </c>
    </row>
    <row r="35" spans="2:32">
      <c r="B35" s="25" t="s">
        <v>71</v>
      </c>
      <c r="C35" s="84" t="s">
        <v>177</v>
      </c>
      <c r="D35" s="84" t="s">
        <v>177</v>
      </c>
      <c r="E35" s="84" t="s">
        <v>177</v>
      </c>
      <c r="F35" s="84" t="s">
        <v>177</v>
      </c>
      <c r="G35" s="84" t="s">
        <v>177</v>
      </c>
      <c r="H35" s="84" t="s">
        <v>177</v>
      </c>
      <c r="I35" s="84" t="s">
        <v>177</v>
      </c>
      <c r="J35" s="84" t="s">
        <v>177</v>
      </c>
      <c r="K35" s="84" t="s">
        <v>177</v>
      </c>
      <c r="L35" s="84" t="s">
        <v>177</v>
      </c>
      <c r="M35" s="84" t="s">
        <v>177</v>
      </c>
      <c r="N35" s="84" t="s">
        <v>177</v>
      </c>
      <c r="O35" s="85">
        <f t="shared" si="13"/>
        <v>0</v>
      </c>
      <c r="Q35" s="25" t="s">
        <v>71</v>
      </c>
      <c r="R35" s="86" t="e">
        <f t="shared" si="14"/>
        <v>#VALUE!</v>
      </c>
      <c r="S35" s="86" t="e">
        <f t="shared" si="12"/>
        <v>#VALUE!</v>
      </c>
      <c r="T35" s="86" t="e">
        <f t="shared" si="12"/>
        <v>#VALUE!</v>
      </c>
      <c r="U35" s="86" t="e">
        <f t="shared" si="12"/>
        <v>#VALUE!</v>
      </c>
      <c r="V35" s="86" t="e">
        <f t="shared" si="12"/>
        <v>#VALUE!</v>
      </c>
      <c r="W35" s="86" t="e">
        <f t="shared" si="12"/>
        <v>#VALUE!</v>
      </c>
      <c r="X35" s="86" t="e">
        <f t="shared" si="12"/>
        <v>#VALUE!</v>
      </c>
      <c r="Y35" s="86" t="e">
        <f t="shared" si="12"/>
        <v>#VALUE!</v>
      </c>
      <c r="Z35" s="86" t="e">
        <f t="shared" si="12"/>
        <v>#VALUE!</v>
      </c>
      <c r="AA35" s="86" t="e">
        <f t="shared" si="12"/>
        <v>#VALUE!</v>
      </c>
      <c r="AB35" s="86" t="e">
        <f t="shared" si="12"/>
        <v>#VALUE!</v>
      </c>
      <c r="AC35" s="86" t="e">
        <f t="shared" si="12"/>
        <v>#VALUE!</v>
      </c>
      <c r="AD35" s="85" t="e">
        <f t="shared" si="15"/>
        <v>#VALUE!</v>
      </c>
    </row>
    <row r="36" spans="2:32">
      <c r="B36" s="26" t="s">
        <v>14</v>
      </c>
      <c r="C36" s="87">
        <f>SUM(C31:C35)</f>
        <v>0</v>
      </c>
      <c r="D36" s="87">
        <f t="shared" ref="D36:N36" si="16">SUM(D31:D35)</f>
        <v>0</v>
      </c>
      <c r="E36" s="87">
        <f t="shared" si="16"/>
        <v>0</v>
      </c>
      <c r="F36" s="87">
        <f t="shared" si="16"/>
        <v>0</v>
      </c>
      <c r="G36" s="87">
        <f t="shared" si="16"/>
        <v>0</v>
      </c>
      <c r="H36" s="87">
        <f t="shared" si="16"/>
        <v>0</v>
      </c>
      <c r="I36" s="87">
        <f t="shared" si="16"/>
        <v>0</v>
      </c>
      <c r="J36" s="87">
        <f t="shared" si="16"/>
        <v>0</v>
      </c>
      <c r="K36" s="87">
        <f t="shared" si="16"/>
        <v>0</v>
      </c>
      <c r="L36" s="87">
        <f t="shared" si="16"/>
        <v>0</v>
      </c>
      <c r="M36" s="87">
        <f t="shared" si="16"/>
        <v>0</v>
      </c>
      <c r="N36" s="87">
        <f t="shared" si="16"/>
        <v>0</v>
      </c>
      <c r="O36" s="87">
        <f>SUM(O31:O35)</f>
        <v>0</v>
      </c>
      <c r="Q36" s="26" t="s">
        <v>14</v>
      </c>
      <c r="R36" s="88" t="e">
        <f>SUM(R31:R35)</f>
        <v>#VALUE!</v>
      </c>
      <c r="S36" s="89" t="e">
        <f>SUM(S31:S35)</f>
        <v>#VALUE!</v>
      </c>
      <c r="T36" s="89" t="e">
        <f>SUM(T31:T35)</f>
        <v>#VALUE!</v>
      </c>
      <c r="U36" s="89" t="e">
        <f>SUM(U31:U35)</f>
        <v>#VALUE!</v>
      </c>
      <c r="V36" s="89" t="e">
        <f t="shared" ref="V36:AC36" si="17">SUM(V31:V35)</f>
        <v>#VALUE!</v>
      </c>
      <c r="W36" s="89" t="e">
        <f t="shared" si="17"/>
        <v>#VALUE!</v>
      </c>
      <c r="X36" s="89" t="e">
        <f t="shared" si="17"/>
        <v>#VALUE!</v>
      </c>
      <c r="Y36" s="89" t="e">
        <f t="shared" si="17"/>
        <v>#VALUE!</v>
      </c>
      <c r="Z36" s="89" t="e">
        <f t="shared" si="17"/>
        <v>#VALUE!</v>
      </c>
      <c r="AA36" s="89" t="e">
        <f t="shared" si="17"/>
        <v>#VALUE!</v>
      </c>
      <c r="AB36" s="89" t="e">
        <f t="shared" si="17"/>
        <v>#VALUE!</v>
      </c>
      <c r="AC36" s="89" t="e">
        <f t="shared" si="17"/>
        <v>#VALUE!</v>
      </c>
      <c r="AD36" s="87" t="e">
        <f>SUM(AD31:AD35)</f>
        <v>#VALUE!</v>
      </c>
    </row>
    <row r="37" spans="2:32">
      <c r="O37" s="68"/>
      <c r="Y37" s="162"/>
      <c r="Z37" s="162"/>
      <c r="AA37" s="162"/>
      <c r="AB37" s="162"/>
      <c r="AC37" s="162"/>
      <c r="AD37" s="76" t="e">
        <f>+AD36/0.87</f>
        <v>#VALUE!</v>
      </c>
      <c r="AE37" s="68" t="e">
        <f>+AD37-O36</f>
        <v>#VALUE!</v>
      </c>
      <c r="AF37" s="2" t="s">
        <v>24</v>
      </c>
    </row>
    <row r="39" spans="2:32">
      <c r="B39" s="3" t="s">
        <v>37</v>
      </c>
      <c r="Q39" s="3" t="s">
        <v>37</v>
      </c>
    </row>
    <row r="41" spans="2:32">
      <c r="B41" s="80" t="s">
        <v>83</v>
      </c>
      <c r="C41" s="81" t="s">
        <v>84</v>
      </c>
      <c r="D41" s="81" t="s">
        <v>85</v>
      </c>
      <c r="E41" s="81" t="s">
        <v>86</v>
      </c>
      <c r="F41" s="81" t="s">
        <v>87</v>
      </c>
      <c r="G41" s="81" t="s">
        <v>88</v>
      </c>
      <c r="H41" s="81" t="s">
        <v>89</v>
      </c>
      <c r="I41" s="81" t="s">
        <v>90</v>
      </c>
      <c r="J41" s="81" t="s">
        <v>91</v>
      </c>
      <c r="K41" s="81" t="s">
        <v>92</v>
      </c>
      <c r="L41" s="81" t="s">
        <v>93</v>
      </c>
      <c r="M41" s="81" t="s">
        <v>94</v>
      </c>
      <c r="N41" s="81" t="s">
        <v>95</v>
      </c>
      <c r="O41" s="81" t="s">
        <v>14</v>
      </c>
      <c r="Q41" s="80" t="s">
        <v>83</v>
      </c>
      <c r="R41" s="81" t="s">
        <v>84</v>
      </c>
      <c r="S41" s="81" t="s">
        <v>85</v>
      </c>
      <c r="T41" s="81" t="s">
        <v>86</v>
      </c>
      <c r="U41" s="81" t="s">
        <v>87</v>
      </c>
      <c r="V41" s="81" t="s">
        <v>88</v>
      </c>
      <c r="W41" s="81" t="s">
        <v>89</v>
      </c>
      <c r="X41" s="81" t="s">
        <v>90</v>
      </c>
      <c r="Y41" s="81" t="s">
        <v>91</v>
      </c>
      <c r="Z41" s="81" t="s">
        <v>92</v>
      </c>
      <c r="AA41" s="81" t="s">
        <v>93</v>
      </c>
      <c r="AB41" s="81" t="s">
        <v>94</v>
      </c>
      <c r="AC41" s="81" t="s">
        <v>95</v>
      </c>
      <c r="AD41" s="82" t="s">
        <v>14</v>
      </c>
    </row>
    <row r="42" spans="2:32">
      <c r="B42" s="20" t="s">
        <v>96</v>
      </c>
      <c r="C42" s="84" t="e">
        <f>C31/$C$73</f>
        <v>#VALUE!</v>
      </c>
      <c r="D42" s="84" t="e">
        <f t="shared" ref="D42:N42" si="18">D31/$C$73</f>
        <v>#VALUE!</v>
      </c>
      <c r="E42" s="84" t="e">
        <f t="shared" si="18"/>
        <v>#VALUE!</v>
      </c>
      <c r="F42" s="84" t="e">
        <f t="shared" si="18"/>
        <v>#VALUE!</v>
      </c>
      <c r="G42" s="84" t="e">
        <f t="shared" si="18"/>
        <v>#VALUE!</v>
      </c>
      <c r="H42" s="84" t="e">
        <f t="shared" si="18"/>
        <v>#VALUE!</v>
      </c>
      <c r="I42" s="84" t="e">
        <f t="shared" si="18"/>
        <v>#VALUE!</v>
      </c>
      <c r="J42" s="84" t="e">
        <f t="shared" si="18"/>
        <v>#VALUE!</v>
      </c>
      <c r="K42" s="84" t="e">
        <f t="shared" si="18"/>
        <v>#VALUE!</v>
      </c>
      <c r="L42" s="84" t="e">
        <f t="shared" si="18"/>
        <v>#VALUE!</v>
      </c>
      <c r="M42" s="84" t="e">
        <f t="shared" si="18"/>
        <v>#VALUE!</v>
      </c>
      <c r="N42" s="84" t="e">
        <f t="shared" si="18"/>
        <v>#VALUE!</v>
      </c>
      <c r="O42" s="85" t="e">
        <f>SUM(C42:N42)</f>
        <v>#VALUE!</v>
      </c>
      <c r="Q42" s="20" t="s">
        <v>96</v>
      </c>
      <c r="R42" s="86" t="e">
        <f t="shared" ref="R42:AC47" si="19">R31/R$73</f>
        <v>#VALUE!</v>
      </c>
      <c r="S42" s="86" t="e">
        <f t="shared" si="19"/>
        <v>#VALUE!</v>
      </c>
      <c r="T42" s="86" t="e">
        <f t="shared" si="19"/>
        <v>#VALUE!</v>
      </c>
      <c r="U42" s="86" t="e">
        <f t="shared" si="19"/>
        <v>#VALUE!</v>
      </c>
      <c r="V42" s="86" t="e">
        <f t="shared" si="19"/>
        <v>#VALUE!</v>
      </c>
      <c r="W42" s="86" t="e">
        <f t="shared" si="19"/>
        <v>#VALUE!</v>
      </c>
      <c r="X42" s="86" t="e">
        <f t="shared" si="19"/>
        <v>#VALUE!</v>
      </c>
      <c r="Y42" s="86" t="e">
        <f t="shared" si="19"/>
        <v>#VALUE!</v>
      </c>
      <c r="Z42" s="86" t="e">
        <f t="shared" si="19"/>
        <v>#VALUE!</v>
      </c>
      <c r="AA42" s="86" t="e">
        <f t="shared" si="19"/>
        <v>#VALUE!</v>
      </c>
      <c r="AB42" s="86" t="e">
        <f t="shared" si="19"/>
        <v>#VALUE!</v>
      </c>
      <c r="AC42" s="86" t="e">
        <f t="shared" si="19"/>
        <v>#VALUE!</v>
      </c>
      <c r="AD42" s="188" t="e">
        <f>SUM(R42:AC42)</f>
        <v>#VALUE!</v>
      </c>
    </row>
    <row r="43" spans="2:32">
      <c r="B43" s="20" t="s">
        <v>68</v>
      </c>
      <c r="C43" s="84" t="e">
        <f t="shared" ref="C43:N43" si="20">C32/$C$73</f>
        <v>#VALUE!</v>
      </c>
      <c r="D43" s="84" t="e">
        <f t="shared" si="20"/>
        <v>#VALUE!</v>
      </c>
      <c r="E43" s="84" t="e">
        <f t="shared" si="20"/>
        <v>#VALUE!</v>
      </c>
      <c r="F43" s="84" t="e">
        <f t="shared" si="20"/>
        <v>#VALUE!</v>
      </c>
      <c r="G43" s="84" t="e">
        <f t="shared" si="20"/>
        <v>#VALUE!</v>
      </c>
      <c r="H43" s="84" t="e">
        <f t="shared" si="20"/>
        <v>#VALUE!</v>
      </c>
      <c r="I43" s="84" t="e">
        <f t="shared" si="20"/>
        <v>#VALUE!</v>
      </c>
      <c r="J43" s="84" t="e">
        <f t="shared" si="20"/>
        <v>#VALUE!</v>
      </c>
      <c r="K43" s="84" t="e">
        <f t="shared" si="20"/>
        <v>#VALUE!</v>
      </c>
      <c r="L43" s="84" t="e">
        <f t="shared" si="20"/>
        <v>#VALUE!</v>
      </c>
      <c r="M43" s="84" t="e">
        <f t="shared" si="20"/>
        <v>#VALUE!</v>
      </c>
      <c r="N43" s="84" t="e">
        <f t="shared" si="20"/>
        <v>#VALUE!</v>
      </c>
      <c r="O43" s="85" t="e">
        <f>SUM(C43:N43)</f>
        <v>#VALUE!</v>
      </c>
      <c r="Q43" s="20" t="s">
        <v>68</v>
      </c>
      <c r="R43" s="86" t="e">
        <f t="shared" si="19"/>
        <v>#VALUE!</v>
      </c>
      <c r="S43" s="86" t="e">
        <f t="shared" si="19"/>
        <v>#VALUE!</v>
      </c>
      <c r="T43" s="86" t="e">
        <f t="shared" si="19"/>
        <v>#VALUE!</v>
      </c>
      <c r="U43" s="86" t="e">
        <f t="shared" si="19"/>
        <v>#VALUE!</v>
      </c>
      <c r="V43" s="86" t="e">
        <f t="shared" si="19"/>
        <v>#VALUE!</v>
      </c>
      <c r="W43" s="86" t="e">
        <f t="shared" si="19"/>
        <v>#VALUE!</v>
      </c>
      <c r="X43" s="86" t="e">
        <f t="shared" si="19"/>
        <v>#VALUE!</v>
      </c>
      <c r="Y43" s="86" t="e">
        <f t="shared" si="19"/>
        <v>#VALUE!</v>
      </c>
      <c r="Z43" s="86" t="e">
        <f t="shared" si="19"/>
        <v>#VALUE!</v>
      </c>
      <c r="AA43" s="86" t="e">
        <f t="shared" si="19"/>
        <v>#VALUE!</v>
      </c>
      <c r="AB43" s="86" t="e">
        <f t="shared" si="19"/>
        <v>#VALUE!</v>
      </c>
      <c r="AC43" s="86" t="e">
        <f t="shared" si="19"/>
        <v>#VALUE!</v>
      </c>
      <c r="AD43" s="85" t="e">
        <f>SUM(R43:AC43)</f>
        <v>#VALUE!</v>
      </c>
    </row>
    <row r="44" spans="2:32">
      <c r="B44" s="20" t="s">
        <v>69</v>
      </c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5"/>
      <c r="Q44" s="20" t="s">
        <v>69</v>
      </c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5"/>
    </row>
    <row r="45" spans="2:32">
      <c r="B45" s="20" t="s">
        <v>97</v>
      </c>
      <c r="C45" s="84" t="e">
        <f t="shared" ref="C45:N45" si="21">C34/$C$73</f>
        <v>#VALUE!</v>
      </c>
      <c r="D45" s="84" t="e">
        <f t="shared" si="21"/>
        <v>#VALUE!</v>
      </c>
      <c r="E45" s="84" t="e">
        <f t="shared" si="21"/>
        <v>#VALUE!</v>
      </c>
      <c r="F45" s="84" t="e">
        <f t="shared" si="21"/>
        <v>#VALUE!</v>
      </c>
      <c r="G45" s="84" t="e">
        <f t="shared" si="21"/>
        <v>#VALUE!</v>
      </c>
      <c r="H45" s="84" t="e">
        <f t="shared" si="21"/>
        <v>#VALUE!</v>
      </c>
      <c r="I45" s="84" t="e">
        <f t="shared" si="21"/>
        <v>#VALUE!</v>
      </c>
      <c r="J45" s="84" t="e">
        <f t="shared" si="21"/>
        <v>#VALUE!</v>
      </c>
      <c r="K45" s="84" t="e">
        <f t="shared" si="21"/>
        <v>#VALUE!</v>
      </c>
      <c r="L45" s="84" t="e">
        <f t="shared" si="21"/>
        <v>#VALUE!</v>
      </c>
      <c r="M45" s="84" t="e">
        <f t="shared" si="21"/>
        <v>#VALUE!</v>
      </c>
      <c r="N45" s="84" t="e">
        <f t="shared" si="21"/>
        <v>#VALUE!</v>
      </c>
      <c r="O45" s="85" t="e">
        <f t="shared" ref="O45:O46" si="22">SUM(C45:N45)</f>
        <v>#VALUE!</v>
      </c>
      <c r="Q45" s="20" t="s">
        <v>97</v>
      </c>
      <c r="R45" s="86" t="e">
        <f t="shared" si="19"/>
        <v>#VALUE!</v>
      </c>
      <c r="S45" s="86" t="e">
        <f t="shared" si="19"/>
        <v>#VALUE!</v>
      </c>
      <c r="T45" s="86" t="e">
        <f t="shared" si="19"/>
        <v>#VALUE!</v>
      </c>
      <c r="U45" s="86" t="e">
        <f t="shared" si="19"/>
        <v>#VALUE!</v>
      </c>
      <c r="V45" s="86" t="e">
        <f t="shared" si="19"/>
        <v>#VALUE!</v>
      </c>
      <c r="W45" s="86" t="e">
        <f t="shared" si="19"/>
        <v>#VALUE!</v>
      </c>
      <c r="X45" s="86" t="e">
        <f t="shared" si="19"/>
        <v>#VALUE!</v>
      </c>
      <c r="Y45" s="86" t="e">
        <f t="shared" si="19"/>
        <v>#VALUE!</v>
      </c>
      <c r="Z45" s="86" t="e">
        <f t="shared" si="19"/>
        <v>#VALUE!</v>
      </c>
      <c r="AA45" s="86" t="e">
        <f t="shared" si="19"/>
        <v>#VALUE!</v>
      </c>
      <c r="AB45" s="86" t="e">
        <f t="shared" si="19"/>
        <v>#VALUE!</v>
      </c>
      <c r="AC45" s="86" t="e">
        <f t="shared" si="19"/>
        <v>#VALUE!</v>
      </c>
      <c r="AD45" s="85" t="e">
        <f t="shared" ref="AD45:AD46" si="23">SUM(R45:AC45)</f>
        <v>#VALUE!</v>
      </c>
    </row>
    <row r="46" spans="2:32">
      <c r="B46" s="25" t="s">
        <v>71</v>
      </c>
      <c r="C46" s="84" t="e">
        <f t="shared" ref="C46:N46" si="24">C35/$C$73</f>
        <v>#VALUE!</v>
      </c>
      <c r="D46" s="84" t="e">
        <f t="shared" si="24"/>
        <v>#VALUE!</v>
      </c>
      <c r="E46" s="84" t="e">
        <f t="shared" si="24"/>
        <v>#VALUE!</v>
      </c>
      <c r="F46" s="84" t="e">
        <f t="shared" si="24"/>
        <v>#VALUE!</v>
      </c>
      <c r="G46" s="84" t="e">
        <f t="shared" si="24"/>
        <v>#VALUE!</v>
      </c>
      <c r="H46" s="84" t="e">
        <f t="shared" si="24"/>
        <v>#VALUE!</v>
      </c>
      <c r="I46" s="84" t="e">
        <f t="shared" si="24"/>
        <v>#VALUE!</v>
      </c>
      <c r="J46" s="84" t="e">
        <f t="shared" si="24"/>
        <v>#VALUE!</v>
      </c>
      <c r="K46" s="84" t="e">
        <f t="shared" si="24"/>
        <v>#VALUE!</v>
      </c>
      <c r="L46" s="84" t="e">
        <f t="shared" si="24"/>
        <v>#VALUE!</v>
      </c>
      <c r="M46" s="84" t="e">
        <f t="shared" si="24"/>
        <v>#VALUE!</v>
      </c>
      <c r="N46" s="84" t="e">
        <f t="shared" si="24"/>
        <v>#VALUE!</v>
      </c>
      <c r="O46" s="85" t="e">
        <f t="shared" si="22"/>
        <v>#VALUE!</v>
      </c>
      <c r="Q46" s="25" t="s">
        <v>71</v>
      </c>
      <c r="R46" s="86" t="e">
        <f t="shared" si="19"/>
        <v>#VALUE!</v>
      </c>
      <c r="S46" s="86" t="e">
        <f t="shared" si="19"/>
        <v>#VALUE!</v>
      </c>
      <c r="T46" s="86" t="e">
        <f t="shared" si="19"/>
        <v>#VALUE!</v>
      </c>
      <c r="U46" s="86" t="e">
        <f t="shared" si="19"/>
        <v>#VALUE!</v>
      </c>
      <c r="V46" s="86" t="e">
        <f t="shared" si="19"/>
        <v>#VALUE!</v>
      </c>
      <c r="W46" s="86" t="e">
        <f t="shared" si="19"/>
        <v>#VALUE!</v>
      </c>
      <c r="X46" s="86" t="e">
        <f t="shared" si="19"/>
        <v>#VALUE!</v>
      </c>
      <c r="Y46" s="86" t="e">
        <f t="shared" si="19"/>
        <v>#VALUE!</v>
      </c>
      <c r="Z46" s="86" t="e">
        <f t="shared" si="19"/>
        <v>#VALUE!</v>
      </c>
      <c r="AA46" s="86" t="e">
        <f t="shared" si="19"/>
        <v>#VALUE!</v>
      </c>
      <c r="AB46" s="86" t="e">
        <f t="shared" si="19"/>
        <v>#VALUE!</v>
      </c>
      <c r="AC46" s="86" t="e">
        <f t="shared" si="19"/>
        <v>#VALUE!</v>
      </c>
      <c r="AD46" s="85" t="e">
        <f t="shared" si="23"/>
        <v>#VALUE!</v>
      </c>
    </row>
    <row r="47" spans="2:32">
      <c r="B47" s="26" t="s">
        <v>14</v>
      </c>
      <c r="C47" s="87">
        <f t="shared" ref="C47:N47" si="25">C36/C$73</f>
        <v>0</v>
      </c>
      <c r="D47" s="87">
        <f t="shared" si="25"/>
        <v>0</v>
      </c>
      <c r="E47" s="87">
        <f t="shared" si="25"/>
        <v>0</v>
      </c>
      <c r="F47" s="87">
        <f t="shared" si="25"/>
        <v>0</v>
      </c>
      <c r="G47" s="87">
        <f t="shared" si="25"/>
        <v>0</v>
      </c>
      <c r="H47" s="87">
        <f t="shared" si="25"/>
        <v>0</v>
      </c>
      <c r="I47" s="87">
        <f t="shared" si="25"/>
        <v>0</v>
      </c>
      <c r="J47" s="87">
        <f t="shared" si="25"/>
        <v>0</v>
      </c>
      <c r="K47" s="87">
        <f t="shared" si="25"/>
        <v>0</v>
      </c>
      <c r="L47" s="87">
        <f t="shared" si="25"/>
        <v>0</v>
      </c>
      <c r="M47" s="87">
        <f t="shared" si="25"/>
        <v>0</v>
      </c>
      <c r="N47" s="87">
        <f t="shared" si="25"/>
        <v>0</v>
      </c>
      <c r="O47" s="87" t="e">
        <f>SUM(O42:O46)</f>
        <v>#VALUE!</v>
      </c>
      <c r="Q47" s="26" t="s">
        <v>14</v>
      </c>
      <c r="R47" s="88" t="e">
        <f>R36/R$73</f>
        <v>#VALUE!</v>
      </c>
      <c r="S47" s="89" t="e">
        <f>S36/S$73</f>
        <v>#VALUE!</v>
      </c>
      <c r="T47" s="89" t="e">
        <f t="shared" si="19"/>
        <v>#VALUE!</v>
      </c>
      <c r="U47" s="89" t="e">
        <f t="shared" si="19"/>
        <v>#VALUE!</v>
      </c>
      <c r="V47" s="89" t="e">
        <f t="shared" si="19"/>
        <v>#VALUE!</v>
      </c>
      <c r="W47" s="89" t="e">
        <f t="shared" si="19"/>
        <v>#VALUE!</v>
      </c>
      <c r="X47" s="89" t="e">
        <f t="shared" si="19"/>
        <v>#VALUE!</v>
      </c>
      <c r="Y47" s="89" t="e">
        <f t="shared" si="19"/>
        <v>#VALUE!</v>
      </c>
      <c r="Z47" s="89" t="e">
        <f t="shared" si="19"/>
        <v>#VALUE!</v>
      </c>
      <c r="AA47" s="89" t="e">
        <f t="shared" si="19"/>
        <v>#VALUE!</v>
      </c>
      <c r="AB47" s="89" t="e">
        <f t="shared" si="19"/>
        <v>#VALUE!</v>
      </c>
      <c r="AC47" s="89" t="e">
        <f t="shared" si="19"/>
        <v>#VALUE!</v>
      </c>
      <c r="AD47" s="87" t="e">
        <f>SUM(AD42:AD46)</f>
        <v>#VALUE!</v>
      </c>
    </row>
    <row r="48" spans="2:32">
      <c r="AD48" s="76" t="e">
        <f>+AD47/0.87</f>
        <v>#VALUE!</v>
      </c>
    </row>
    <row r="50" spans="2:31">
      <c r="B50" s="3" t="s">
        <v>49</v>
      </c>
      <c r="Q50" s="3" t="s">
        <v>49</v>
      </c>
    </row>
    <row r="52" spans="2:31">
      <c r="B52" s="80" t="s">
        <v>83</v>
      </c>
      <c r="C52" s="81" t="s">
        <v>84</v>
      </c>
      <c r="D52" s="81" t="s">
        <v>85</v>
      </c>
      <c r="E52" s="81" t="s">
        <v>86</v>
      </c>
      <c r="F52" s="81" t="s">
        <v>87</v>
      </c>
      <c r="G52" s="81" t="s">
        <v>88</v>
      </c>
      <c r="H52" s="81" t="s">
        <v>89</v>
      </c>
      <c r="I52" s="81" t="s">
        <v>90</v>
      </c>
      <c r="J52" s="81" t="s">
        <v>91</v>
      </c>
      <c r="K52" s="81" t="s">
        <v>92</v>
      </c>
      <c r="L52" s="81" t="s">
        <v>93</v>
      </c>
      <c r="M52" s="81" t="s">
        <v>94</v>
      </c>
      <c r="N52" s="81" t="s">
        <v>95</v>
      </c>
      <c r="O52" s="81" t="s">
        <v>14</v>
      </c>
      <c r="Q52" s="80" t="s">
        <v>83</v>
      </c>
      <c r="R52" s="81" t="s">
        <v>84</v>
      </c>
      <c r="S52" s="81" t="s">
        <v>85</v>
      </c>
      <c r="T52" s="81" t="s">
        <v>86</v>
      </c>
      <c r="U52" s="81" t="s">
        <v>87</v>
      </c>
      <c r="V52" s="81" t="s">
        <v>88</v>
      </c>
      <c r="W52" s="81" t="s">
        <v>89</v>
      </c>
      <c r="X52" s="81" t="s">
        <v>90</v>
      </c>
      <c r="Y52" s="81" t="s">
        <v>91</v>
      </c>
      <c r="Z52" s="81" t="s">
        <v>92</v>
      </c>
      <c r="AA52" s="81" t="s">
        <v>93</v>
      </c>
      <c r="AB52" s="81" t="s">
        <v>94</v>
      </c>
      <c r="AC52" s="81" t="s">
        <v>95</v>
      </c>
      <c r="AD52" s="82" t="s">
        <v>74</v>
      </c>
    </row>
    <row r="53" spans="2:31">
      <c r="B53" s="20" t="s">
        <v>96</v>
      </c>
      <c r="C53" s="84" t="e">
        <f>(C31/C20)*100</f>
        <v>#VALUE!</v>
      </c>
      <c r="D53" s="84" t="e">
        <f t="shared" ref="D53:N56" si="26">(D31/D20)*100</f>
        <v>#VALUE!</v>
      </c>
      <c r="E53" s="84" t="e">
        <f t="shared" si="26"/>
        <v>#VALUE!</v>
      </c>
      <c r="F53" s="84" t="e">
        <f t="shared" si="26"/>
        <v>#VALUE!</v>
      </c>
      <c r="G53" s="84" t="e">
        <f t="shared" si="26"/>
        <v>#VALUE!</v>
      </c>
      <c r="H53" s="84" t="e">
        <f t="shared" si="26"/>
        <v>#VALUE!</v>
      </c>
      <c r="I53" s="84" t="e">
        <f t="shared" si="26"/>
        <v>#VALUE!</v>
      </c>
      <c r="J53" s="84" t="e">
        <f t="shared" si="26"/>
        <v>#VALUE!</v>
      </c>
      <c r="K53" s="84" t="e">
        <f t="shared" si="26"/>
        <v>#VALUE!</v>
      </c>
      <c r="L53" s="84" t="e">
        <f t="shared" si="26"/>
        <v>#VALUE!</v>
      </c>
      <c r="M53" s="84" t="e">
        <f t="shared" si="26"/>
        <v>#VALUE!</v>
      </c>
      <c r="N53" s="84" t="e">
        <f t="shared" si="26"/>
        <v>#VALUE!</v>
      </c>
      <c r="O53" s="85" t="e">
        <f t="shared" ref="O53:O57" si="27">O31/O20*100</f>
        <v>#DIV/0!</v>
      </c>
      <c r="Q53" s="20" t="s">
        <v>96</v>
      </c>
      <c r="R53" s="86" t="e">
        <f t="shared" ref="R53:AD58" si="28">R31/R20*100</f>
        <v>#VALUE!</v>
      </c>
      <c r="S53" s="86" t="e">
        <f t="shared" si="28"/>
        <v>#VALUE!</v>
      </c>
      <c r="T53" s="86" t="e">
        <f t="shared" si="28"/>
        <v>#VALUE!</v>
      </c>
      <c r="U53" s="86" t="e">
        <f t="shared" si="28"/>
        <v>#VALUE!</v>
      </c>
      <c r="V53" s="86" t="e">
        <f t="shared" si="28"/>
        <v>#VALUE!</v>
      </c>
      <c r="W53" s="86" t="e">
        <f t="shared" si="28"/>
        <v>#VALUE!</v>
      </c>
      <c r="X53" s="86" t="e">
        <f t="shared" si="28"/>
        <v>#VALUE!</v>
      </c>
      <c r="Y53" s="86" t="e">
        <f t="shared" si="28"/>
        <v>#VALUE!</v>
      </c>
      <c r="Z53" s="86" t="e">
        <f t="shared" si="28"/>
        <v>#VALUE!</v>
      </c>
      <c r="AA53" s="86" t="e">
        <f t="shared" si="28"/>
        <v>#VALUE!</v>
      </c>
      <c r="AB53" s="86" t="e">
        <f t="shared" si="28"/>
        <v>#VALUE!</v>
      </c>
      <c r="AC53" s="86" t="e">
        <f t="shared" si="28"/>
        <v>#VALUE!</v>
      </c>
      <c r="AD53" s="188" t="e">
        <f t="shared" si="28"/>
        <v>#VALUE!</v>
      </c>
    </row>
    <row r="54" spans="2:31">
      <c r="B54" s="20" t="s">
        <v>68</v>
      </c>
      <c r="C54" s="84" t="e">
        <f t="shared" ref="C54:D56" si="29">(C32/C21)*100</f>
        <v>#VALUE!</v>
      </c>
      <c r="D54" s="84" t="e">
        <f t="shared" si="29"/>
        <v>#VALUE!</v>
      </c>
      <c r="E54" s="84" t="e">
        <f t="shared" si="26"/>
        <v>#VALUE!</v>
      </c>
      <c r="F54" s="84" t="e">
        <f t="shared" si="26"/>
        <v>#VALUE!</v>
      </c>
      <c r="G54" s="84" t="e">
        <f t="shared" si="26"/>
        <v>#VALUE!</v>
      </c>
      <c r="H54" s="84" t="e">
        <f t="shared" si="26"/>
        <v>#VALUE!</v>
      </c>
      <c r="I54" s="84" t="e">
        <f t="shared" si="26"/>
        <v>#VALUE!</v>
      </c>
      <c r="J54" s="84" t="e">
        <f t="shared" si="26"/>
        <v>#VALUE!</v>
      </c>
      <c r="K54" s="84" t="e">
        <f t="shared" si="26"/>
        <v>#VALUE!</v>
      </c>
      <c r="L54" s="84" t="e">
        <f t="shared" si="26"/>
        <v>#VALUE!</v>
      </c>
      <c r="M54" s="84" t="e">
        <f t="shared" si="26"/>
        <v>#VALUE!</v>
      </c>
      <c r="N54" s="84" t="e">
        <f t="shared" si="26"/>
        <v>#VALUE!</v>
      </c>
      <c r="O54" s="85" t="e">
        <f t="shared" si="27"/>
        <v>#DIV/0!</v>
      </c>
      <c r="Q54" s="20" t="s">
        <v>68</v>
      </c>
      <c r="R54" s="86" t="e">
        <f t="shared" si="28"/>
        <v>#VALUE!</v>
      </c>
      <c r="S54" s="86" t="e">
        <f t="shared" si="28"/>
        <v>#VALUE!</v>
      </c>
      <c r="T54" s="86" t="e">
        <f t="shared" si="28"/>
        <v>#VALUE!</v>
      </c>
      <c r="U54" s="86" t="e">
        <f t="shared" si="28"/>
        <v>#VALUE!</v>
      </c>
      <c r="V54" s="86" t="e">
        <f t="shared" si="28"/>
        <v>#VALUE!</v>
      </c>
      <c r="W54" s="86" t="e">
        <f t="shared" si="28"/>
        <v>#VALUE!</v>
      </c>
      <c r="X54" s="86" t="e">
        <f t="shared" si="28"/>
        <v>#VALUE!</v>
      </c>
      <c r="Y54" s="86" t="e">
        <f t="shared" si="28"/>
        <v>#VALUE!</v>
      </c>
      <c r="Z54" s="86" t="e">
        <f t="shared" si="28"/>
        <v>#VALUE!</v>
      </c>
      <c r="AA54" s="86" t="e">
        <f t="shared" si="28"/>
        <v>#VALUE!</v>
      </c>
      <c r="AB54" s="86" t="e">
        <f t="shared" si="28"/>
        <v>#VALUE!</v>
      </c>
      <c r="AC54" s="86" t="e">
        <f t="shared" si="28"/>
        <v>#VALUE!</v>
      </c>
      <c r="AD54" s="85" t="e">
        <f t="shared" si="28"/>
        <v>#VALUE!</v>
      </c>
    </row>
    <row r="55" spans="2:31">
      <c r="B55" s="20" t="s">
        <v>69</v>
      </c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5"/>
      <c r="Q55" s="20" t="s">
        <v>69</v>
      </c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5"/>
    </row>
    <row r="56" spans="2:31">
      <c r="B56" s="20" t="s">
        <v>97</v>
      </c>
      <c r="C56" s="84" t="e">
        <f t="shared" si="29"/>
        <v>#VALUE!</v>
      </c>
      <c r="D56" s="84" t="e">
        <f t="shared" si="29"/>
        <v>#VALUE!</v>
      </c>
      <c r="E56" s="84" t="e">
        <f t="shared" si="26"/>
        <v>#VALUE!</v>
      </c>
      <c r="F56" s="84" t="e">
        <f t="shared" si="26"/>
        <v>#VALUE!</v>
      </c>
      <c r="G56" s="84" t="e">
        <f t="shared" si="26"/>
        <v>#VALUE!</v>
      </c>
      <c r="H56" s="84" t="e">
        <f t="shared" si="26"/>
        <v>#VALUE!</v>
      </c>
      <c r="I56" s="84" t="e">
        <f t="shared" si="26"/>
        <v>#VALUE!</v>
      </c>
      <c r="J56" s="84" t="e">
        <f t="shared" si="26"/>
        <v>#VALUE!</v>
      </c>
      <c r="K56" s="84" t="e">
        <f t="shared" si="26"/>
        <v>#VALUE!</v>
      </c>
      <c r="L56" s="84" t="e">
        <f t="shared" si="26"/>
        <v>#VALUE!</v>
      </c>
      <c r="M56" s="84" t="e">
        <f t="shared" si="26"/>
        <v>#VALUE!</v>
      </c>
      <c r="N56" s="84" t="e">
        <f t="shared" si="26"/>
        <v>#VALUE!</v>
      </c>
      <c r="O56" s="85" t="e">
        <f t="shared" si="27"/>
        <v>#DIV/0!</v>
      </c>
      <c r="Q56" s="20" t="s">
        <v>97</v>
      </c>
      <c r="R56" s="86" t="e">
        <f t="shared" si="28"/>
        <v>#VALUE!</v>
      </c>
      <c r="S56" s="86" t="e">
        <f t="shared" si="28"/>
        <v>#VALUE!</v>
      </c>
      <c r="T56" s="86" t="e">
        <f t="shared" si="28"/>
        <v>#VALUE!</v>
      </c>
      <c r="U56" s="86" t="e">
        <f t="shared" si="28"/>
        <v>#VALUE!</v>
      </c>
      <c r="V56" s="86" t="e">
        <f t="shared" si="28"/>
        <v>#VALUE!</v>
      </c>
      <c r="W56" s="86" t="e">
        <f t="shared" si="28"/>
        <v>#VALUE!</v>
      </c>
      <c r="X56" s="86" t="e">
        <f t="shared" si="28"/>
        <v>#VALUE!</v>
      </c>
      <c r="Y56" s="86" t="e">
        <f t="shared" si="28"/>
        <v>#VALUE!</v>
      </c>
      <c r="Z56" s="86" t="e">
        <f t="shared" si="28"/>
        <v>#VALUE!</v>
      </c>
      <c r="AA56" s="86" t="e">
        <f t="shared" si="28"/>
        <v>#VALUE!</v>
      </c>
      <c r="AB56" s="86" t="e">
        <f t="shared" si="28"/>
        <v>#VALUE!</v>
      </c>
      <c r="AC56" s="86" t="e">
        <f t="shared" si="28"/>
        <v>#VALUE!</v>
      </c>
      <c r="AD56" s="85" t="e">
        <f t="shared" si="28"/>
        <v>#VALUE!</v>
      </c>
    </row>
    <row r="57" spans="2:31">
      <c r="B57" s="25" t="s">
        <v>71</v>
      </c>
      <c r="C57" s="84" t="e">
        <f>(C35/C24)*100</f>
        <v>#VALUE!</v>
      </c>
      <c r="D57" s="84" t="e">
        <f t="shared" ref="D57:N57" si="30">(D35/D24)*100</f>
        <v>#VALUE!</v>
      </c>
      <c r="E57" s="84" t="e">
        <f t="shared" si="30"/>
        <v>#VALUE!</v>
      </c>
      <c r="F57" s="84" t="e">
        <f t="shared" si="30"/>
        <v>#VALUE!</v>
      </c>
      <c r="G57" s="84" t="e">
        <f t="shared" si="30"/>
        <v>#VALUE!</v>
      </c>
      <c r="H57" s="84" t="e">
        <f t="shared" si="30"/>
        <v>#VALUE!</v>
      </c>
      <c r="I57" s="84" t="e">
        <f t="shared" si="30"/>
        <v>#VALUE!</v>
      </c>
      <c r="J57" s="84" t="e">
        <f t="shared" si="30"/>
        <v>#VALUE!</v>
      </c>
      <c r="K57" s="84" t="e">
        <f t="shared" si="30"/>
        <v>#VALUE!</v>
      </c>
      <c r="L57" s="84" t="e">
        <f t="shared" si="30"/>
        <v>#VALUE!</v>
      </c>
      <c r="M57" s="84" t="e">
        <f t="shared" si="30"/>
        <v>#VALUE!</v>
      </c>
      <c r="N57" s="84" t="e">
        <f t="shared" si="30"/>
        <v>#VALUE!</v>
      </c>
      <c r="O57" s="85" t="e">
        <f t="shared" si="27"/>
        <v>#DIV/0!</v>
      </c>
      <c r="Q57" s="25" t="s">
        <v>71</v>
      </c>
      <c r="R57" s="86" t="e">
        <f t="shared" si="28"/>
        <v>#VALUE!</v>
      </c>
      <c r="S57" s="86" t="e">
        <f>S35/S24*100</f>
        <v>#VALUE!</v>
      </c>
      <c r="T57" s="86" t="e">
        <f t="shared" si="28"/>
        <v>#VALUE!</v>
      </c>
      <c r="U57" s="86" t="e">
        <f t="shared" si="28"/>
        <v>#VALUE!</v>
      </c>
      <c r="V57" s="86" t="e">
        <f t="shared" si="28"/>
        <v>#VALUE!</v>
      </c>
      <c r="W57" s="86" t="e">
        <f t="shared" si="28"/>
        <v>#VALUE!</v>
      </c>
      <c r="X57" s="86" t="e">
        <f t="shared" si="28"/>
        <v>#VALUE!</v>
      </c>
      <c r="Y57" s="86" t="e">
        <f t="shared" si="28"/>
        <v>#VALUE!</v>
      </c>
      <c r="Z57" s="86" t="e">
        <f t="shared" si="28"/>
        <v>#VALUE!</v>
      </c>
      <c r="AA57" s="86" t="e">
        <f t="shared" si="28"/>
        <v>#VALUE!</v>
      </c>
      <c r="AB57" s="86" t="e">
        <f t="shared" si="28"/>
        <v>#VALUE!</v>
      </c>
      <c r="AC57" s="86" t="e">
        <f t="shared" si="28"/>
        <v>#VALUE!</v>
      </c>
      <c r="AD57" s="85" t="e">
        <f t="shared" si="28"/>
        <v>#VALUE!</v>
      </c>
    </row>
    <row r="58" spans="2:31">
      <c r="B58" s="26" t="s">
        <v>14</v>
      </c>
      <c r="C58" s="87" t="e">
        <f>C36/C25*100</f>
        <v>#DIV/0!</v>
      </c>
      <c r="D58" s="87" t="e">
        <f t="shared" ref="D58:N58" si="31">D36/D25*100</f>
        <v>#DIV/0!</v>
      </c>
      <c r="E58" s="87" t="e">
        <f t="shared" si="31"/>
        <v>#DIV/0!</v>
      </c>
      <c r="F58" s="87" t="e">
        <f t="shared" si="31"/>
        <v>#DIV/0!</v>
      </c>
      <c r="G58" s="87" t="e">
        <f t="shared" si="31"/>
        <v>#DIV/0!</v>
      </c>
      <c r="H58" s="87" t="e">
        <f t="shared" si="31"/>
        <v>#DIV/0!</v>
      </c>
      <c r="I58" s="87" t="e">
        <f t="shared" si="31"/>
        <v>#DIV/0!</v>
      </c>
      <c r="J58" s="87" t="e">
        <f t="shared" si="31"/>
        <v>#DIV/0!</v>
      </c>
      <c r="K58" s="87" t="e">
        <f t="shared" si="31"/>
        <v>#DIV/0!</v>
      </c>
      <c r="L58" s="87" t="e">
        <f t="shared" si="31"/>
        <v>#DIV/0!</v>
      </c>
      <c r="M58" s="87" t="e">
        <f t="shared" si="31"/>
        <v>#DIV/0!</v>
      </c>
      <c r="N58" s="87" t="e">
        <f t="shared" si="31"/>
        <v>#DIV/0!</v>
      </c>
      <c r="O58" s="87" t="e">
        <f>O36/O25*100</f>
        <v>#DIV/0!</v>
      </c>
      <c r="Q58" s="26" t="s">
        <v>14</v>
      </c>
      <c r="R58" s="88" t="e">
        <f t="shared" si="28"/>
        <v>#VALUE!</v>
      </c>
      <c r="S58" s="89" t="e">
        <f t="shared" si="28"/>
        <v>#VALUE!</v>
      </c>
      <c r="T58" s="89" t="e">
        <f t="shared" si="28"/>
        <v>#VALUE!</v>
      </c>
      <c r="U58" s="89" t="e">
        <f t="shared" si="28"/>
        <v>#VALUE!</v>
      </c>
      <c r="V58" s="89" t="e">
        <f t="shared" si="28"/>
        <v>#VALUE!</v>
      </c>
      <c r="W58" s="89" t="e">
        <f t="shared" si="28"/>
        <v>#VALUE!</v>
      </c>
      <c r="X58" s="89" t="e">
        <f t="shared" si="28"/>
        <v>#VALUE!</v>
      </c>
      <c r="Y58" s="89" t="e">
        <f t="shared" si="28"/>
        <v>#VALUE!</v>
      </c>
      <c r="Z58" s="89" t="e">
        <f t="shared" si="28"/>
        <v>#VALUE!</v>
      </c>
      <c r="AA58" s="89" t="e">
        <f t="shared" si="28"/>
        <v>#VALUE!</v>
      </c>
      <c r="AB58" s="89" t="e">
        <f t="shared" si="28"/>
        <v>#VALUE!</v>
      </c>
      <c r="AC58" s="89" t="e">
        <f t="shared" si="28"/>
        <v>#VALUE!</v>
      </c>
      <c r="AD58" s="87" t="e">
        <f t="shared" si="28"/>
        <v>#VALUE!</v>
      </c>
    </row>
    <row r="59" spans="2:31">
      <c r="AD59" s="76" t="e">
        <f>+AD58/0.87</f>
        <v>#VALUE!</v>
      </c>
      <c r="AE59" s="68"/>
    </row>
    <row r="61" spans="2:31">
      <c r="B61" s="3" t="s">
        <v>51</v>
      </c>
      <c r="Q61" s="3" t="s">
        <v>51</v>
      </c>
    </row>
    <row r="63" spans="2:31">
      <c r="B63" s="80" t="s">
        <v>83</v>
      </c>
      <c r="C63" s="81" t="s">
        <v>84</v>
      </c>
      <c r="D63" s="81" t="s">
        <v>85</v>
      </c>
      <c r="E63" s="81" t="s">
        <v>86</v>
      </c>
      <c r="F63" s="81" t="s">
        <v>87</v>
      </c>
      <c r="G63" s="81" t="s">
        <v>88</v>
      </c>
      <c r="H63" s="81" t="s">
        <v>89</v>
      </c>
      <c r="I63" s="81" t="s">
        <v>90</v>
      </c>
      <c r="J63" s="81" t="s">
        <v>91</v>
      </c>
      <c r="K63" s="81" t="s">
        <v>92</v>
      </c>
      <c r="L63" s="81" t="s">
        <v>93</v>
      </c>
      <c r="M63" s="81" t="s">
        <v>94</v>
      </c>
      <c r="N63" s="81" t="s">
        <v>95</v>
      </c>
      <c r="O63" s="81" t="s">
        <v>14</v>
      </c>
      <c r="Q63" s="80" t="s">
        <v>83</v>
      </c>
      <c r="R63" s="81" t="s">
        <v>84</v>
      </c>
      <c r="S63" s="81" t="s">
        <v>85</v>
      </c>
      <c r="T63" s="81" t="s">
        <v>86</v>
      </c>
      <c r="U63" s="81" t="s">
        <v>87</v>
      </c>
      <c r="V63" s="81" t="s">
        <v>88</v>
      </c>
      <c r="W63" s="81" t="s">
        <v>89</v>
      </c>
      <c r="X63" s="81" t="s">
        <v>90</v>
      </c>
      <c r="Y63" s="81" t="s">
        <v>91</v>
      </c>
      <c r="Z63" s="81" t="s">
        <v>92</v>
      </c>
      <c r="AA63" s="81" t="s">
        <v>93</v>
      </c>
      <c r="AB63" s="81" t="s">
        <v>94</v>
      </c>
      <c r="AC63" s="81" t="s">
        <v>95</v>
      </c>
      <c r="AD63" s="82" t="s">
        <v>74</v>
      </c>
    </row>
    <row r="64" spans="2:31">
      <c r="B64" s="20" t="s">
        <v>96</v>
      </c>
      <c r="C64" s="84" t="e">
        <f t="shared" ref="C64:O69" si="32">C42/C20*100</f>
        <v>#VALUE!</v>
      </c>
      <c r="D64" s="84" t="e">
        <f t="shared" si="32"/>
        <v>#VALUE!</v>
      </c>
      <c r="E64" s="84" t="e">
        <f t="shared" si="32"/>
        <v>#VALUE!</v>
      </c>
      <c r="F64" s="84" t="e">
        <f t="shared" si="32"/>
        <v>#VALUE!</v>
      </c>
      <c r="G64" s="84" t="e">
        <f t="shared" si="32"/>
        <v>#VALUE!</v>
      </c>
      <c r="H64" s="84" t="e">
        <f t="shared" si="32"/>
        <v>#VALUE!</v>
      </c>
      <c r="I64" s="84" t="e">
        <f t="shared" si="32"/>
        <v>#VALUE!</v>
      </c>
      <c r="J64" s="84" t="e">
        <f t="shared" si="32"/>
        <v>#VALUE!</v>
      </c>
      <c r="K64" s="84" t="e">
        <f t="shared" si="32"/>
        <v>#VALUE!</v>
      </c>
      <c r="L64" s="84" t="e">
        <f t="shared" si="32"/>
        <v>#VALUE!</v>
      </c>
      <c r="M64" s="84" t="e">
        <f t="shared" si="32"/>
        <v>#VALUE!</v>
      </c>
      <c r="N64" s="84" t="e">
        <f t="shared" si="32"/>
        <v>#VALUE!</v>
      </c>
      <c r="O64" s="85" t="e">
        <f t="shared" si="32"/>
        <v>#VALUE!</v>
      </c>
      <c r="Q64" s="20" t="s">
        <v>96</v>
      </c>
      <c r="R64" s="86" t="e">
        <f t="shared" ref="R64:AD69" si="33">R42/R20*100</f>
        <v>#VALUE!</v>
      </c>
      <c r="S64" s="86" t="e">
        <f t="shared" si="33"/>
        <v>#VALUE!</v>
      </c>
      <c r="T64" s="86" t="e">
        <f t="shared" si="33"/>
        <v>#VALUE!</v>
      </c>
      <c r="U64" s="86" t="e">
        <f t="shared" si="33"/>
        <v>#VALUE!</v>
      </c>
      <c r="V64" s="86" t="e">
        <f t="shared" si="33"/>
        <v>#VALUE!</v>
      </c>
      <c r="W64" s="86" t="e">
        <f t="shared" si="33"/>
        <v>#VALUE!</v>
      </c>
      <c r="X64" s="86" t="e">
        <f t="shared" si="33"/>
        <v>#VALUE!</v>
      </c>
      <c r="Y64" s="86" t="e">
        <f t="shared" si="33"/>
        <v>#VALUE!</v>
      </c>
      <c r="Z64" s="86" t="e">
        <f t="shared" si="33"/>
        <v>#VALUE!</v>
      </c>
      <c r="AA64" s="86" t="e">
        <f t="shared" si="33"/>
        <v>#VALUE!</v>
      </c>
      <c r="AB64" s="86" t="e">
        <f t="shared" si="33"/>
        <v>#VALUE!</v>
      </c>
      <c r="AC64" s="86" t="e">
        <f t="shared" si="33"/>
        <v>#VALUE!</v>
      </c>
      <c r="AD64" s="188" t="e">
        <f t="shared" si="33"/>
        <v>#VALUE!</v>
      </c>
    </row>
    <row r="65" spans="2:30">
      <c r="B65" s="20" t="s">
        <v>68</v>
      </c>
      <c r="C65" s="84" t="e">
        <f t="shared" si="32"/>
        <v>#VALUE!</v>
      </c>
      <c r="D65" s="84" t="e">
        <f t="shared" ref="D65" si="34">D43/D21*100</f>
        <v>#VALUE!</v>
      </c>
      <c r="E65" s="84" t="e">
        <f t="shared" si="32"/>
        <v>#VALUE!</v>
      </c>
      <c r="F65" s="84" t="e">
        <f t="shared" si="32"/>
        <v>#VALUE!</v>
      </c>
      <c r="G65" s="84" t="e">
        <f t="shared" si="32"/>
        <v>#VALUE!</v>
      </c>
      <c r="H65" s="84" t="e">
        <f t="shared" si="32"/>
        <v>#VALUE!</v>
      </c>
      <c r="I65" s="84" t="e">
        <f t="shared" si="32"/>
        <v>#VALUE!</v>
      </c>
      <c r="J65" s="84" t="e">
        <f t="shared" si="32"/>
        <v>#VALUE!</v>
      </c>
      <c r="K65" s="84" t="e">
        <f t="shared" si="32"/>
        <v>#VALUE!</v>
      </c>
      <c r="L65" s="84" t="e">
        <f t="shared" si="32"/>
        <v>#VALUE!</v>
      </c>
      <c r="M65" s="84" t="e">
        <f t="shared" si="32"/>
        <v>#VALUE!</v>
      </c>
      <c r="N65" s="84" t="e">
        <f t="shared" si="32"/>
        <v>#VALUE!</v>
      </c>
      <c r="O65" s="85" t="e">
        <f t="shared" si="32"/>
        <v>#VALUE!</v>
      </c>
      <c r="Q65" s="20" t="s">
        <v>68</v>
      </c>
      <c r="R65" s="86" t="e">
        <f t="shared" si="33"/>
        <v>#VALUE!</v>
      </c>
      <c r="S65" s="86" t="e">
        <f t="shared" si="33"/>
        <v>#VALUE!</v>
      </c>
      <c r="T65" s="86" t="e">
        <f t="shared" si="33"/>
        <v>#VALUE!</v>
      </c>
      <c r="U65" s="86" t="e">
        <f t="shared" si="33"/>
        <v>#VALUE!</v>
      </c>
      <c r="V65" s="86" t="e">
        <f t="shared" si="33"/>
        <v>#VALUE!</v>
      </c>
      <c r="W65" s="86" t="e">
        <f t="shared" si="33"/>
        <v>#VALUE!</v>
      </c>
      <c r="X65" s="86" t="e">
        <f t="shared" si="33"/>
        <v>#VALUE!</v>
      </c>
      <c r="Y65" s="86" t="e">
        <f t="shared" si="33"/>
        <v>#VALUE!</v>
      </c>
      <c r="Z65" s="86" t="e">
        <f t="shared" si="33"/>
        <v>#VALUE!</v>
      </c>
      <c r="AA65" s="86" t="e">
        <f t="shared" si="33"/>
        <v>#VALUE!</v>
      </c>
      <c r="AB65" s="86" t="e">
        <f t="shared" si="33"/>
        <v>#VALUE!</v>
      </c>
      <c r="AC65" s="86" t="e">
        <f t="shared" si="33"/>
        <v>#VALUE!</v>
      </c>
      <c r="AD65" s="85" t="e">
        <f t="shared" si="33"/>
        <v>#VALUE!</v>
      </c>
    </row>
    <row r="66" spans="2:30">
      <c r="B66" s="20" t="s">
        <v>69</v>
      </c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5"/>
      <c r="Q66" s="20" t="s">
        <v>69</v>
      </c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5"/>
    </row>
    <row r="67" spans="2:30">
      <c r="B67" s="20" t="s">
        <v>97</v>
      </c>
      <c r="C67" s="84" t="e">
        <f t="shared" si="32"/>
        <v>#VALUE!</v>
      </c>
      <c r="D67" s="84" t="e">
        <f t="shared" ref="D67" si="35">D45/D23*100</f>
        <v>#VALUE!</v>
      </c>
      <c r="E67" s="84" t="e">
        <f t="shared" si="32"/>
        <v>#VALUE!</v>
      </c>
      <c r="F67" s="84" t="e">
        <f t="shared" si="32"/>
        <v>#VALUE!</v>
      </c>
      <c r="G67" s="84" t="e">
        <f t="shared" si="32"/>
        <v>#VALUE!</v>
      </c>
      <c r="H67" s="84" t="e">
        <f t="shared" si="32"/>
        <v>#VALUE!</v>
      </c>
      <c r="I67" s="84" t="e">
        <f t="shared" si="32"/>
        <v>#VALUE!</v>
      </c>
      <c r="J67" s="84" t="e">
        <f t="shared" si="32"/>
        <v>#VALUE!</v>
      </c>
      <c r="K67" s="84" t="e">
        <f t="shared" si="32"/>
        <v>#VALUE!</v>
      </c>
      <c r="L67" s="84" t="e">
        <f t="shared" si="32"/>
        <v>#VALUE!</v>
      </c>
      <c r="M67" s="84" t="e">
        <f t="shared" si="32"/>
        <v>#VALUE!</v>
      </c>
      <c r="N67" s="84" t="e">
        <f t="shared" si="32"/>
        <v>#VALUE!</v>
      </c>
      <c r="O67" s="85" t="e">
        <f t="shared" si="32"/>
        <v>#VALUE!</v>
      </c>
      <c r="Q67" s="20" t="s">
        <v>97</v>
      </c>
      <c r="R67" s="86" t="e">
        <f t="shared" si="33"/>
        <v>#VALUE!</v>
      </c>
      <c r="S67" s="86" t="e">
        <f t="shared" si="33"/>
        <v>#VALUE!</v>
      </c>
      <c r="T67" s="86" t="e">
        <f t="shared" si="33"/>
        <v>#VALUE!</v>
      </c>
      <c r="U67" s="86" t="e">
        <f t="shared" si="33"/>
        <v>#VALUE!</v>
      </c>
      <c r="V67" s="86" t="e">
        <f t="shared" si="33"/>
        <v>#VALUE!</v>
      </c>
      <c r="W67" s="86" t="e">
        <f t="shared" si="33"/>
        <v>#VALUE!</v>
      </c>
      <c r="X67" s="86">
        <f>+IFERROR(X45/X23*100,0)</f>
        <v>0</v>
      </c>
      <c r="Y67" s="86" t="e">
        <f t="shared" si="33"/>
        <v>#VALUE!</v>
      </c>
      <c r="Z67" s="86" t="e">
        <f t="shared" si="33"/>
        <v>#VALUE!</v>
      </c>
      <c r="AA67" s="86" t="e">
        <f t="shared" si="33"/>
        <v>#VALUE!</v>
      </c>
      <c r="AB67" s="86" t="e">
        <f t="shared" si="33"/>
        <v>#VALUE!</v>
      </c>
      <c r="AC67" s="86" t="e">
        <f t="shared" si="33"/>
        <v>#VALUE!</v>
      </c>
      <c r="AD67" s="85" t="e">
        <f t="shared" si="33"/>
        <v>#VALUE!</v>
      </c>
    </row>
    <row r="68" spans="2:30">
      <c r="B68" s="25" t="s">
        <v>71</v>
      </c>
      <c r="C68" s="84" t="e">
        <f>C46/C24*100</f>
        <v>#VALUE!</v>
      </c>
      <c r="D68" s="84" t="e">
        <f t="shared" ref="D68:O68" si="36">D46/D24*100</f>
        <v>#VALUE!</v>
      </c>
      <c r="E68" s="84" t="e">
        <f t="shared" si="36"/>
        <v>#VALUE!</v>
      </c>
      <c r="F68" s="84" t="e">
        <f t="shared" si="36"/>
        <v>#VALUE!</v>
      </c>
      <c r="G68" s="84" t="e">
        <f t="shared" si="36"/>
        <v>#VALUE!</v>
      </c>
      <c r="H68" s="84" t="e">
        <f t="shared" si="36"/>
        <v>#VALUE!</v>
      </c>
      <c r="I68" s="84" t="e">
        <f t="shared" si="36"/>
        <v>#VALUE!</v>
      </c>
      <c r="J68" s="84" t="e">
        <f t="shared" si="36"/>
        <v>#VALUE!</v>
      </c>
      <c r="K68" s="84" t="e">
        <f t="shared" si="36"/>
        <v>#VALUE!</v>
      </c>
      <c r="L68" s="84" t="e">
        <f t="shared" si="36"/>
        <v>#VALUE!</v>
      </c>
      <c r="M68" s="84" t="e">
        <f t="shared" si="36"/>
        <v>#VALUE!</v>
      </c>
      <c r="N68" s="84" t="e">
        <f t="shared" si="36"/>
        <v>#VALUE!</v>
      </c>
      <c r="O68" s="85" t="e">
        <f t="shared" si="36"/>
        <v>#VALUE!</v>
      </c>
      <c r="Q68" s="25" t="s">
        <v>71</v>
      </c>
      <c r="R68" s="86" t="e">
        <f t="shared" si="33"/>
        <v>#VALUE!</v>
      </c>
      <c r="S68" s="86" t="e">
        <f t="shared" si="33"/>
        <v>#VALUE!</v>
      </c>
      <c r="T68" s="86" t="e">
        <f t="shared" si="33"/>
        <v>#VALUE!</v>
      </c>
      <c r="U68" s="86" t="e">
        <f t="shared" si="33"/>
        <v>#VALUE!</v>
      </c>
      <c r="V68" s="86" t="e">
        <f t="shared" si="33"/>
        <v>#VALUE!</v>
      </c>
      <c r="W68" s="86" t="e">
        <f t="shared" si="33"/>
        <v>#VALUE!</v>
      </c>
      <c r="X68" s="86" t="e">
        <f t="shared" si="33"/>
        <v>#VALUE!</v>
      </c>
      <c r="Y68" s="86" t="e">
        <f t="shared" si="33"/>
        <v>#VALUE!</v>
      </c>
      <c r="Z68" s="86" t="e">
        <f t="shared" si="33"/>
        <v>#VALUE!</v>
      </c>
      <c r="AA68" s="86" t="e">
        <f t="shared" si="33"/>
        <v>#VALUE!</v>
      </c>
      <c r="AB68" s="86" t="e">
        <f t="shared" si="33"/>
        <v>#VALUE!</v>
      </c>
      <c r="AC68" s="86" t="e">
        <f t="shared" si="33"/>
        <v>#VALUE!</v>
      </c>
      <c r="AD68" s="85" t="e">
        <f t="shared" si="33"/>
        <v>#VALUE!</v>
      </c>
    </row>
    <row r="69" spans="2:30">
      <c r="B69" s="26" t="s">
        <v>14</v>
      </c>
      <c r="C69" s="87" t="e">
        <f t="shared" si="32"/>
        <v>#DIV/0!</v>
      </c>
      <c r="D69" s="87" t="e">
        <f t="shared" ref="D69" si="37">D47/D25*100</f>
        <v>#DIV/0!</v>
      </c>
      <c r="E69" s="87" t="e">
        <f t="shared" si="32"/>
        <v>#DIV/0!</v>
      </c>
      <c r="F69" s="87" t="e">
        <f t="shared" si="32"/>
        <v>#DIV/0!</v>
      </c>
      <c r="G69" s="87" t="e">
        <f t="shared" si="32"/>
        <v>#DIV/0!</v>
      </c>
      <c r="H69" s="87" t="e">
        <f t="shared" si="32"/>
        <v>#DIV/0!</v>
      </c>
      <c r="I69" s="87" t="e">
        <f t="shared" si="32"/>
        <v>#DIV/0!</v>
      </c>
      <c r="J69" s="87" t="e">
        <f t="shared" si="32"/>
        <v>#DIV/0!</v>
      </c>
      <c r="K69" s="87" t="e">
        <f t="shared" si="32"/>
        <v>#DIV/0!</v>
      </c>
      <c r="L69" s="87" t="e">
        <f t="shared" si="32"/>
        <v>#DIV/0!</v>
      </c>
      <c r="M69" s="87" t="e">
        <f t="shared" si="32"/>
        <v>#DIV/0!</v>
      </c>
      <c r="N69" s="87" t="e">
        <f t="shared" si="32"/>
        <v>#DIV/0!</v>
      </c>
      <c r="O69" s="87" t="e">
        <f>O47/O25*100</f>
        <v>#VALUE!</v>
      </c>
      <c r="Q69" s="26" t="s">
        <v>14</v>
      </c>
      <c r="R69" s="88" t="e">
        <f t="shared" si="33"/>
        <v>#VALUE!</v>
      </c>
      <c r="S69" s="89" t="e">
        <f t="shared" si="33"/>
        <v>#VALUE!</v>
      </c>
      <c r="T69" s="89" t="e">
        <f t="shared" si="33"/>
        <v>#VALUE!</v>
      </c>
      <c r="U69" s="89" t="e">
        <f t="shared" si="33"/>
        <v>#VALUE!</v>
      </c>
      <c r="V69" s="89" t="e">
        <f t="shared" si="33"/>
        <v>#VALUE!</v>
      </c>
      <c r="W69" s="89" t="e">
        <f t="shared" si="33"/>
        <v>#VALUE!</v>
      </c>
      <c r="X69" s="89" t="e">
        <f t="shared" si="33"/>
        <v>#VALUE!</v>
      </c>
      <c r="Y69" s="89" t="e">
        <f t="shared" si="33"/>
        <v>#VALUE!</v>
      </c>
      <c r="Z69" s="89" t="e">
        <f t="shared" si="33"/>
        <v>#VALUE!</v>
      </c>
      <c r="AA69" s="89" t="e">
        <f t="shared" si="33"/>
        <v>#VALUE!</v>
      </c>
      <c r="AB69" s="89" t="e">
        <f t="shared" si="33"/>
        <v>#VALUE!</v>
      </c>
      <c r="AC69" s="89" t="e">
        <f t="shared" si="33"/>
        <v>#VALUE!</v>
      </c>
      <c r="AD69" s="87" t="e">
        <f t="shared" si="33"/>
        <v>#VALUE!</v>
      </c>
    </row>
    <row r="70" spans="2:30">
      <c r="AD70" s="76" t="e">
        <f>+AD69/0.87</f>
        <v>#VALUE!</v>
      </c>
    </row>
    <row r="72" spans="2:30">
      <c r="B72" s="26" t="s">
        <v>53</v>
      </c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Q72" s="26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</row>
    <row r="73" spans="2:30">
      <c r="B73" s="26" t="s">
        <v>101</v>
      </c>
      <c r="C73" s="99">
        <v>6.96</v>
      </c>
      <c r="D73" s="99">
        <v>6.96</v>
      </c>
      <c r="E73" s="99">
        <v>6.96</v>
      </c>
      <c r="F73" s="99">
        <v>6.96</v>
      </c>
      <c r="G73" s="99">
        <v>6.96</v>
      </c>
      <c r="H73" s="99">
        <v>6.96</v>
      </c>
      <c r="I73" s="99">
        <v>6.96</v>
      </c>
      <c r="J73" s="99">
        <v>6.96</v>
      </c>
      <c r="K73" s="99">
        <v>6.96</v>
      </c>
      <c r="L73" s="99">
        <v>6.96</v>
      </c>
      <c r="M73" s="99">
        <v>6.96</v>
      </c>
      <c r="N73" s="99">
        <v>6.96</v>
      </c>
      <c r="O73" s="164"/>
      <c r="Q73" s="26" t="s">
        <v>101</v>
      </c>
      <c r="R73" s="75">
        <f>+C73</f>
        <v>6.96</v>
      </c>
      <c r="S73" s="75">
        <f>+D73</f>
        <v>6.96</v>
      </c>
      <c r="T73" s="75">
        <f>+E73</f>
        <v>6.96</v>
      </c>
      <c r="U73" s="75">
        <f t="shared" ref="U73:AC73" si="38">+F73</f>
        <v>6.96</v>
      </c>
      <c r="V73" s="75">
        <f t="shared" si="38"/>
        <v>6.96</v>
      </c>
      <c r="W73" s="75">
        <f t="shared" si="38"/>
        <v>6.96</v>
      </c>
      <c r="X73" s="75">
        <f t="shared" si="38"/>
        <v>6.96</v>
      </c>
      <c r="Y73" s="75">
        <f t="shared" si="38"/>
        <v>6.96</v>
      </c>
      <c r="Z73" s="75">
        <f t="shared" si="38"/>
        <v>6.96</v>
      </c>
      <c r="AA73" s="75">
        <f t="shared" si="38"/>
        <v>6.96</v>
      </c>
      <c r="AB73" s="75">
        <f t="shared" si="38"/>
        <v>6.96</v>
      </c>
      <c r="AC73" s="75">
        <f t="shared" si="38"/>
        <v>6.96</v>
      </c>
      <c r="AD73" s="164"/>
    </row>
  </sheetData>
  <conditionalFormatting sqref="C72:O73 R72:AD73">
    <cfRule type="cellIs" dxfId="276" priority="21" stopIfTrue="1" operator="equal">
      <formula>0</formula>
    </cfRule>
  </conditionalFormatting>
  <conditionalFormatting sqref="C72:O73 R72:AD73">
    <cfRule type="cellIs" dxfId="275" priority="20" stopIfTrue="1" operator="equal">
      <formula>0</formula>
    </cfRule>
  </conditionalFormatting>
  <conditionalFormatting sqref="C15:N19 C26:N30 C37:N40 C48:N51 C59:N62 C70:N1048576 C2:N8">
    <cfRule type="containsText" dxfId="274" priority="19" operator="containsText" text="*">
      <formula>NOT(ISERROR(SEARCH("*",C2)))</formula>
    </cfRule>
  </conditionalFormatting>
  <conditionalFormatting sqref="C9:N14">
    <cfRule type="containsText" dxfId="273" priority="17" stopIfTrue="1" operator="containsText" text="*">
      <formula>NOT(ISERROR(SEARCH("*",C9)))</formula>
    </cfRule>
    <cfRule type="containsText" priority="18" stopIfTrue="1" operator="containsText" text="*">
      <formula>NOT(ISERROR(SEARCH("*",C9)))</formula>
    </cfRule>
  </conditionalFormatting>
  <conditionalFormatting sqref="C20:N25">
    <cfRule type="containsText" dxfId="272" priority="15" stopIfTrue="1" operator="containsText" text="*">
      <formula>NOT(ISERROR(SEARCH("*",C20)))</formula>
    </cfRule>
    <cfRule type="containsText" priority="16" stopIfTrue="1" operator="containsText" text="*">
      <formula>NOT(ISERROR(SEARCH("*",C20)))</formula>
    </cfRule>
  </conditionalFormatting>
  <conditionalFormatting sqref="C31:N36">
    <cfRule type="containsText" dxfId="271" priority="13" stopIfTrue="1" operator="containsText" text="*">
      <formula>NOT(ISERROR(SEARCH("*",C31)))</formula>
    </cfRule>
    <cfRule type="containsText" priority="14" stopIfTrue="1" operator="containsText" text="*">
      <formula>NOT(ISERROR(SEARCH("*",C31)))</formula>
    </cfRule>
  </conditionalFormatting>
  <conditionalFormatting sqref="C41:N41">
    <cfRule type="containsText" dxfId="270" priority="12" operator="containsText" text="*">
      <formula>NOT(ISERROR(SEARCH("*",C41)))</formula>
    </cfRule>
  </conditionalFormatting>
  <conditionalFormatting sqref="C42:N47">
    <cfRule type="containsText" dxfId="269" priority="10" stopIfTrue="1" operator="containsText" text="*">
      <formula>NOT(ISERROR(SEARCH("*",C42)))</formula>
    </cfRule>
    <cfRule type="containsText" priority="11" stopIfTrue="1" operator="containsText" text="*">
      <formula>NOT(ISERROR(SEARCH("*",C42)))</formula>
    </cfRule>
  </conditionalFormatting>
  <conditionalFormatting sqref="C52:N52">
    <cfRule type="containsText" dxfId="268" priority="9" operator="containsText" text="*">
      <formula>NOT(ISERROR(SEARCH("*",C52)))</formula>
    </cfRule>
  </conditionalFormatting>
  <conditionalFormatting sqref="C53:N58">
    <cfRule type="containsText" dxfId="267" priority="7" stopIfTrue="1" operator="containsText" text="*">
      <formula>NOT(ISERROR(SEARCH("*",C53)))</formula>
    </cfRule>
    <cfRule type="containsText" priority="8" stopIfTrue="1" operator="containsText" text="*">
      <formula>NOT(ISERROR(SEARCH("*",C53)))</formula>
    </cfRule>
  </conditionalFormatting>
  <conditionalFormatting sqref="C63:N63">
    <cfRule type="containsText" dxfId="266" priority="6" operator="containsText" text="*">
      <formula>NOT(ISERROR(SEARCH("*",C63)))</formula>
    </cfRule>
  </conditionalFormatting>
  <conditionalFormatting sqref="C64:N69">
    <cfRule type="containsText" dxfId="265" priority="4" stopIfTrue="1" operator="containsText" text="*">
      <formula>NOT(ISERROR(SEARCH("*",C64)))</formula>
    </cfRule>
    <cfRule type="containsText" priority="5" stopIfTrue="1" operator="containsText" text="*">
      <formula>NOT(ISERROR(SEARCH("*",C64)))</formula>
    </cfRule>
  </conditionalFormatting>
  <conditionalFormatting sqref="I1:N1">
    <cfRule type="containsText" dxfId="264" priority="3" stopIfTrue="1" operator="containsText" text="*">
      <formula>NOT(ISERROR(SEARCH("*",I1)))</formula>
    </cfRule>
  </conditionalFormatting>
  <conditionalFormatting sqref="C1:H1">
    <cfRule type="containsText" dxfId="263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F73"/>
  <sheetViews>
    <sheetView showGridLines="0" zoomScale="85" zoomScaleNormal="85" zoomScaleSheetLayoutView="100" workbookViewId="0">
      <selection activeCell="O14" sqref="O14"/>
    </sheetView>
  </sheetViews>
  <sheetFormatPr baseColWidth="10" defaultRowHeight="15.75"/>
  <cols>
    <col min="1" max="1" width="4.5703125" style="2" customWidth="1"/>
    <col min="2" max="2" width="25" style="2" customWidth="1"/>
    <col min="3" max="15" width="11.42578125" style="2"/>
    <col min="16" max="16" width="5.5703125" style="2" customWidth="1"/>
    <col min="17" max="17" width="20.7109375" style="2" customWidth="1"/>
    <col min="18" max="257" width="11.42578125" style="2"/>
    <col min="258" max="258" width="18.85546875" style="2" customWidth="1"/>
    <col min="259" max="272" width="11.42578125" style="2"/>
    <col min="273" max="273" width="19.28515625" style="2" customWidth="1"/>
    <col min="274" max="513" width="11.42578125" style="2"/>
    <col min="514" max="514" width="18.85546875" style="2" customWidth="1"/>
    <col min="515" max="528" width="11.42578125" style="2"/>
    <col min="529" max="529" width="19.28515625" style="2" customWidth="1"/>
    <col min="530" max="769" width="11.42578125" style="2"/>
    <col min="770" max="770" width="18.85546875" style="2" customWidth="1"/>
    <col min="771" max="784" width="11.42578125" style="2"/>
    <col min="785" max="785" width="19.28515625" style="2" customWidth="1"/>
    <col min="786" max="1025" width="11.42578125" style="2"/>
    <col min="1026" max="1026" width="18.85546875" style="2" customWidth="1"/>
    <col min="1027" max="1040" width="11.42578125" style="2"/>
    <col min="1041" max="1041" width="19.28515625" style="2" customWidth="1"/>
    <col min="1042" max="1281" width="11.42578125" style="2"/>
    <col min="1282" max="1282" width="18.85546875" style="2" customWidth="1"/>
    <col min="1283" max="1296" width="11.42578125" style="2"/>
    <col min="1297" max="1297" width="19.28515625" style="2" customWidth="1"/>
    <col min="1298" max="1537" width="11.42578125" style="2"/>
    <col min="1538" max="1538" width="18.85546875" style="2" customWidth="1"/>
    <col min="1539" max="1552" width="11.42578125" style="2"/>
    <col min="1553" max="1553" width="19.28515625" style="2" customWidth="1"/>
    <col min="1554" max="1793" width="11.42578125" style="2"/>
    <col min="1794" max="1794" width="18.85546875" style="2" customWidth="1"/>
    <col min="1795" max="1808" width="11.42578125" style="2"/>
    <col min="1809" max="1809" width="19.28515625" style="2" customWidth="1"/>
    <col min="1810" max="2049" width="11.42578125" style="2"/>
    <col min="2050" max="2050" width="18.85546875" style="2" customWidth="1"/>
    <col min="2051" max="2064" width="11.42578125" style="2"/>
    <col min="2065" max="2065" width="19.28515625" style="2" customWidth="1"/>
    <col min="2066" max="2305" width="11.42578125" style="2"/>
    <col min="2306" max="2306" width="18.85546875" style="2" customWidth="1"/>
    <col min="2307" max="2320" width="11.42578125" style="2"/>
    <col min="2321" max="2321" width="19.28515625" style="2" customWidth="1"/>
    <col min="2322" max="2561" width="11.42578125" style="2"/>
    <col min="2562" max="2562" width="18.85546875" style="2" customWidth="1"/>
    <col min="2563" max="2576" width="11.42578125" style="2"/>
    <col min="2577" max="2577" width="19.28515625" style="2" customWidth="1"/>
    <col min="2578" max="2817" width="11.42578125" style="2"/>
    <col min="2818" max="2818" width="18.85546875" style="2" customWidth="1"/>
    <col min="2819" max="2832" width="11.42578125" style="2"/>
    <col min="2833" max="2833" width="19.28515625" style="2" customWidth="1"/>
    <col min="2834" max="3073" width="11.42578125" style="2"/>
    <col min="3074" max="3074" width="18.85546875" style="2" customWidth="1"/>
    <col min="3075" max="3088" width="11.42578125" style="2"/>
    <col min="3089" max="3089" width="19.28515625" style="2" customWidth="1"/>
    <col min="3090" max="3329" width="11.42578125" style="2"/>
    <col min="3330" max="3330" width="18.85546875" style="2" customWidth="1"/>
    <col min="3331" max="3344" width="11.42578125" style="2"/>
    <col min="3345" max="3345" width="19.28515625" style="2" customWidth="1"/>
    <col min="3346" max="3585" width="11.42578125" style="2"/>
    <col min="3586" max="3586" width="18.85546875" style="2" customWidth="1"/>
    <col min="3587" max="3600" width="11.42578125" style="2"/>
    <col min="3601" max="3601" width="19.28515625" style="2" customWidth="1"/>
    <col min="3602" max="3841" width="11.42578125" style="2"/>
    <col min="3842" max="3842" width="18.85546875" style="2" customWidth="1"/>
    <col min="3843" max="3856" width="11.42578125" style="2"/>
    <col min="3857" max="3857" width="19.28515625" style="2" customWidth="1"/>
    <col min="3858" max="4097" width="11.42578125" style="2"/>
    <col min="4098" max="4098" width="18.85546875" style="2" customWidth="1"/>
    <col min="4099" max="4112" width="11.42578125" style="2"/>
    <col min="4113" max="4113" width="19.28515625" style="2" customWidth="1"/>
    <col min="4114" max="4353" width="11.42578125" style="2"/>
    <col min="4354" max="4354" width="18.85546875" style="2" customWidth="1"/>
    <col min="4355" max="4368" width="11.42578125" style="2"/>
    <col min="4369" max="4369" width="19.28515625" style="2" customWidth="1"/>
    <col min="4370" max="4609" width="11.42578125" style="2"/>
    <col min="4610" max="4610" width="18.85546875" style="2" customWidth="1"/>
    <col min="4611" max="4624" width="11.42578125" style="2"/>
    <col min="4625" max="4625" width="19.28515625" style="2" customWidth="1"/>
    <col min="4626" max="4865" width="11.42578125" style="2"/>
    <col min="4866" max="4866" width="18.85546875" style="2" customWidth="1"/>
    <col min="4867" max="4880" width="11.42578125" style="2"/>
    <col min="4881" max="4881" width="19.28515625" style="2" customWidth="1"/>
    <col min="4882" max="5121" width="11.42578125" style="2"/>
    <col min="5122" max="5122" width="18.85546875" style="2" customWidth="1"/>
    <col min="5123" max="5136" width="11.42578125" style="2"/>
    <col min="5137" max="5137" width="19.28515625" style="2" customWidth="1"/>
    <col min="5138" max="5377" width="11.42578125" style="2"/>
    <col min="5378" max="5378" width="18.85546875" style="2" customWidth="1"/>
    <col min="5379" max="5392" width="11.42578125" style="2"/>
    <col min="5393" max="5393" width="19.28515625" style="2" customWidth="1"/>
    <col min="5394" max="5633" width="11.42578125" style="2"/>
    <col min="5634" max="5634" width="18.85546875" style="2" customWidth="1"/>
    <col min="5635" max="5648" width="11.42578125" style="2"/>
    <col min="5649" max="5649" width="19.28515625" style="2" customWidth="1"/>
    <col min="5650" max="5889" width="11.42578125" style="2"/>
    <col min="5890" max="5890" width="18.85546875" style="2" customWidth="1"/>
    <col min="5891" max="5904" width="11.42578125" style="2"/>
    <col min="5905" max="5905" width="19.28515625" style="2" customWidth="1"/>
    <col min="5906" max="6145" width="11.42578125" style="2"/>
    <col min="6146" max="6146" width="18.85546875" style="2" customWidth="1"/>
    <col min="6147" max="6160" width="11.42578125" style="2"/>
    <col min="6161" max="6161" width="19.28515625" style="2" customWidth="1"/>
    <col min="6162" max="6401" width="11.42578125" style="2"/>
    <col min="6402" max="6402" width="18.85546875" style="2" customWidth="1"/>
    <col min="6403" max="6416" width="11.42578125" style="2"/>
    <col min="6417" max="6417" width="19.28515625" style="2" customWidth="1"/>
    <col min="6418" max="6657" width="11.42578125" style="2"/>
    <col min="6658" max="6658" width="18.85546875" style="2" customWidth="1"/>
    <col min="6659" max="6672" width="11.42578125" style="2"/>
    <col min="6673" max="6673" width="19.28515625" style="2" customWidth="1"/>
    <col min="6674" max="6913" width="11.42578125" style="2"/>
    <col min="6914" max="6914" width="18.85546875" style="2" customWidth="1"/>
    <col min="6915" max="6928" width="11.42578125" style="2"/>
    <col min="6929" max="6929" width="19.28515625" style="2" customWidth="1"/>
    <col min="6930" max="7169" width="11.42578125" style="2"/>
    <col min="7170" max="7170" width="18.85546875" style="2" customWidth="1"/>
    <col min="7171" max="7184" width="11.42578125" style="2"/>
    <col min="7185" max="7185" width="19.28515625" style="2" customWidth="1"/>
    <col min="7186" max="7425" width="11.42578125" style="2"/>
    <col min="7426" max="7426" width="18.85546875" style="2" customWidth="1"/>
    <col min="7427" max="7440" width="11.42578125" style="2"/>
    <col min="7441" max="7441" width="19.28515625" style="2" customWidth="1"/>
    <col min="7442" max="7681" width="11.42578125" style="2"/>
    <col min="7682" max="7682" width="18.85546875" style="2" customWidth="1"/>
    <col min="7683" max="7696" width="11.42578125" style="2"/>
    <col min="7697" max="7697" width="19.28515625" style="2" customWidth="1"/>
    <col min="7698" max="7937" width="11.42578125" style="2"/>
    <col min="7938" max="7938" width="18.85546875" style="2" customWidth="1"/>
    <col min="7939" max="7952" width="11.42578125" style="2"/>
    <col min="7953" max="7953" width="19.28515625" style="2" customWidth="1"/>
    <col min="7954" max="8193" width="11.42578125" style="2"/>
    <col min="8194" max="8194" width="18.85546875" style="2" customWidth="1"/>
    <col min="8195" max="8208" width="11.42578125" style="2"/>
    <col min="8209" max="8209" width="19.28515625" style="2" customWidth="1"/>
    <col min="8210" max="8449" width="11.42578125" style="2"/>
    <col min="8450" max="8450" width="18.85546875" style="2" customWidth="1"/>
    <col min="8451" max="8464" width="11.42578125" style="2"/>
    <col min="8465" max="8465" width="19.28515625" style="2" customWidth="1"/>
    <col min="8466" max="8705" width="11.42578125" style="2"/>
    <col min="8706" max="8706" width="18.85546875" style="2" customWidth="1"/>
    <col min="8707" max="8720" width="11.42578125" style="2"/>
    <col min="8721" max="8721" width="19.28515625" style="2" customWidth="1"/>
    <col min="8722" max="8961" width="11.42578125" style="2"/>
    <col min="8962" max="8962" width="18.85546875" style="2" customWidth="1"/>
    <col min="8963" max="8976" width="11.42578125" style="2"/>
    <col min="8977" max="8977" width="19.28515625" style="2" customWidth="1"/>
    <col min="8978" max="9217" width="11.42578125" style="2"/>
    <col min="9218" max="9218" width="18.85546875" style="2" customWidth="1"/>
    <col min="9219" max="9232" width="11.42578125" style="2"/>
    <col min="9233" max="9233" width="19.28515625" style="2" customWidth="1"/>
    <col min="9234" max="9473" width="11.42578125" style="2"/>
    <col min="9474" max="9474" width="18.85546875" style="2" customWidth="1"/>
    <col min="9475" max="9488" width="11.42578125" style="2"/>
    <col min="9489" max="9489" width="19.28515625" style="2" customWidth="1"/>
    <col min="9490" max="9729" width="11.42578125" style="2"/>
    <col min="9730" max="9730" width="18.85546875" style="2" customWidth="1"/>
    <col min="9731" max="9744" width="11.42578125" style="2"/>
    <col min="9745" max="9745" width="19.28515625" style="2" customWidth="1"/>
    <col min="9746" max="9985" width="11.42578125" style="2"/>
    <col min="9986" max="9986" width="18.85546875" style="2" customWidth="1"/>
    <col min="9987" max="10000" width="11.42578125" style="2"/>
    <col min="10001" max="10001" width="19.28515625" style="2" customWidth="1"/>
    <col min="10002" max="10241" width="11.42578125" style="2"/>
    <col min="10242" max="10242" width="18.85546875" style="2" customWidth="1"/>
    <col min="10243" max="10256" width="11.42578125" style="2"/>
    <col min="10257" max="10257" width="19.28515625" style="2" customWidth="1"/>
    <col min="10258" max="10497" width="11.42578125" style="2"/>
    <col min="10498" max="10498" width="18.85546875" style="2" customWidth="1"/>
    <col min="10499" max="10512" width="11.42578125" style="2"/>
    <col min="10513" max="10513" width="19.28515625" style="2" customWidth="1"/>
    <col min="10514" max="10753" width="11.42578125" style="2"/>
    <col min="10754" max="10754" width="18.85546875" style="2" customWidth="1"/>
    <col min="10755" max="10768" width="11.42578125" style="2"/>
    <col min="10769" max="10769" width="19.28515625" style="2" customWidth="1"/>
    <col min="10770" max="11009" width="11.42578125" style="2"/>
    <col min="11010" max="11010" width="18.85546875" style="2" customWidth="1"/>
    <col min="11011" max="11024" width="11.42578125" style="2"/>
    <col min="11025" max="11025" width="19.28515625" style="2" customWidth="1"/>
    <col min="11026" max="11265" width="11.42578125" style="2"/>
    <col min="11266" max="11266" width="18.85546875" style="2" customWidth="1"/>
    <col min="11267" max="11280" width="11.42578125" style="2"/>
    <col min="11281" max="11281" width="19.28515625" style="2" customWidth="1"/>
    <col min="11282" max="11521" width="11.42578125" style="2"/>
    <col min="11522" max="11522" width="18.85546875" style="2" customWidth="1"/>
    <col min="11523" max="11536" width="11.42578125" style="2"/>
    <col min="11537" max="11537" width="19.28515625" style="2" customWidth="1"/>
    <col min="11538" max="11777" width="11.42578125" style="2"/>
    <col min="11778" max="11778" width="18.85546875" style="2" customWidth="1"/>
    <col min="11779" max="11792" width="11.42578125" style="2"/>
    <col min="11793" max="11793" width="19.28515625" style="2" customWidth="1"/>
    <col min="11794" max="12033" width="11.42578125" style="2"/>
    <col min="12034" max="12034" width="18.85546875" style="2" customWidth="1"/>
    <col min="12035" max="12048" width="11.42578125" style="2"/>
    <col min="12049" max="12049" width="19.28515625" style="2" customWidth="1"/>
    <col min="12050" max="12289" width="11.42578125" style="2"/>
    <col min="12290" max="12290" width="18.85546875" style="2" customWidth="1"/>
    <col min="12291" max="12304" width="11.42578125" style="2"/>
    <col min="12305" max="12305" width="19.28515625" style="2" customWidth="1"/>
    <col min="12306" max="12545" width="11.42578125" style="2"/>
    <col min="12546" max="12546" width="18.85546875" style="2" customWidth="1"/>
    <col min="12547" max="12560" width="11.42578125" style="2"/>
    <col min="12561" max="12561" width="19.28515625" style="2" customWidth="1"/>
    <col min="12562" max="12801" width="11.42578125" style="2"/>
    <col min="12802" max="12802" width="18.85546875" style="2" customWidth="1"/>
    <col min="12803" max="12816" width="11.42578125" style="2"/>
    <col min="12817" max="12817" width="19.28515625" style="2" customWidth="1"/>
    <col min="12818" max="13057" width="11.42578125" style="2"/>
    <col min="13058" max="13058" width="18.85546875" style="2" customWidth="1"/>
    <col min="13059" max="13072" width="11.42578125" style="2"/>
    <col min="13073" max="13073" width="19.28515625" style="2" customWidth="1"/>
    <col min="13074" max="13313" width="11.42578125" style="2"/>
    <col min="13314" max="13314" width="18.85546875" style="2" customWidth="1"/>
    <col min="13315" max="13328" width="11.42578125" style="2"/>
    <col min="13329" max="13329" width="19.28515625" style="2" customWidth="1"/>
    <col min="13330" max="13569" width="11.42578125" style="2"/>
    <col min="13570" max="13570" width="18.85546875" style="2" customWidth="1"/>
    <col min="13571" max="13584" width="11.42578125" style="2"/>
    <col min="13585" max="13585" width="19.28515625" style="2" customWidth="1"/>
    <col min="13586" max="13825" width="11.42578125" style="2"/>
    <col min="13826" max="13826" width="18.85546875" style="2" customWidth="1"/>
    <col min="13827" max="13840" width="11.42578125" style="2"/>
    <col min="13841" max="13841" width="19.28515625" style="2" customWidth="1"/>
    <col min="13842" max="14081" width="11.42578125" style="2"/>
    <col min="14082" max="14082" width="18.85546875" style="2" customWidth="1"/>
    <col min="14083" max="14096" width="11.42578125" style="2"/>
    <col min="14097" max="14097" width="19.28515625" style="2" customWidth="1"/>
    <col min="14098" max="14337" width="11.42578125" style="2"/>
    <col min="14338" max="14338" width="18.85546875" style="2" customWidth="1"/>
    <col min="14339" max="14352" width="11.42578125" style="2"/>
    <col min="14353" max="14353" width="19.28515625" style="2" customWidth="1"/>
    <col min="14354" max="14593" width="11.42578125" style="2"/>
    <col min="14594" max="14594" width="18.85546875" style="2" customWidth="1"/>
    <col min="14595" max="14608" width="11.42578125" style="2"/>
    <col min="14609" max="14609" width="19.28515625" style="2" customWidth="1"/>
    <col min="14610" max="14849" width="11.42578125" style="2"/>
    <col min="14850" max="14850" width="18.85546875" style="2" customWidth="1"/>
    <col min="14851" max="14864" width="11.42578125" style="2"/>
    <col min="14865" max="14865" width="19.28515625" style="2" customWidth="1"/>
    <col min="14866" max="15105" width="11.42578125" style="2"/>
    <col min="15106" max="15106" width="18.85546875" style="2" customWidth="1"/>
    <col min="15107" max="15120" width="11.42578125" style="2"/>
    <col min="15121" max="15121" width="19.28515625" style="2" customWidth="1"/>
    <col min="15122" max="15361" width="11.42578125" style="2"/>
    <col min="15362" max="15362" width="18.85546875" style="2" customWidth="1"/>
    <col min="15363" max="15376" width="11.42578125" style="2"/>
    <col min="15377" max="15377" width="19.28515625" style="2" customWidth="1"/>
    <col min="15378" max="15617" width="11.42578125" style="2"/>
    <col min="15618" max="15618" width="18.85546875" style="2" customWidth="1"/>
    <col min="15619" max="15632" width="11.42578125" style="2"/>
    <col min="15633" max="15633" width="19.28515625" style="2" customWidth="1"/>
    <col min="15634" max="15873" width="11.42578125" style="2"/>
    <col min="15874" max="15874" width="18.85546875" style="2" customWidth="1"/>
    <col min="15875" max="15888" width="11.42578125" style="2"/>
    <col min="15889" max="15889" width="19.28515625" style="2" customWidth="1"/>
    <col min="15890" max="16129" width="11.42578125" style="2"/>
    <col min="16130" max="16130" width="18.85546875" style="2" customWidth="1"/>
    <col min="16131" max="16144" width="11.42578125" style="2"/>
    <col min="16145" max="16145" width="19.28515625" style="2" customWidth="1"/>
    <col min="16146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138</v>
      </c>
      <c r="Q2" s="3" t="str">
        <f>+B2</f>
        <v>ENDE DELBENI S.A.M. - (Sistema Cachuela Esperanza)</v>
      </c>
    </row>
    <row r="3" spans="2:30">
      <c r="B3" s="3" t="str">
        <f>+'ENDE DELBENI- ELCarmen'!B3</f>
        <v>CONSOLIDADO - con IVA</v>
      </c>
      <c r="Q3" s="3" t="str">
        <f>+'ENDE DELBENI- ELCarmen'!Q3</f>
        <v>CONSOLIDADO - sin IVA</v>
      </c>
    </row>
    <row r="4" spans="2:30">
      <c r="B4" s="3" t="str">
        <f>+'ENDE DELBENI- ELCarmen'!B4</f>
        <v>ESTADÍSTICAS GESTIÓN 2025</v>
      </c>
      <c r="Q4" s="3" t="str">
        <f>+'ENDE DELBENI- ELCarmen'!Q4</f>
        <v>ESTADÍSTICAS GESTIÓN 2025</v>
      </c>
    </row>
    <row r="6" spans="2:30">
      <c r="B6" s="3" t="s">
        <v>82</v>
      </c>
      <c r="Q6" s="3" t="s">
        <v>82</v>
      </c>
    </row>
    <row r="8" spans="2:30">
      <c r="B8" s="80" t="s">
        <v>83</v>
      </c>
      <c r="C8" s="81" t="s">
        <v>84</v>
      </c>
      <c r="D8" s="81" t="s">
        <v>85</v>
      </c>
      <c r="E8" s="81" t="s">
        <v>86</v>
      </c>
      <c r="F8" s="81" t="s">
        <v>87</v>
      </c>
      <c r="G8" s="81" t="s">
        <v>88</v>
      </c>
      <c r="H8" s="81" t="s">
        <v>89</v>
      </c>
      <c r="I8" s="81" t="s">
        <v>90</v>
      </c>
      <c r="J8" s="81" t="s">
        <v>91</v>
      </c>
      <c r="K8" s="81" t="s">
        <v>92</v>
      </c>
      <c r="L8" s="81" t="s">
        <v>93</v>
      </c>
      <c r="M8" s="81" t="s">
        <v>94</v>
      </c>
      <c r="N8" s="81" t="s">
        <v>95</v>
      </c>
      <c r="O8" s="82" t="s">
        <v>14</v>
      </c>
      <c r="Q8" s="80" t="s">
        <v>83</v>
      </c>
      <c r="R8" s="81" t="s">
        <v>84</v>
      </c>
      <c r="S8" s="81" t="s">
        <v>85</v>
      </c>
      <c r="T8" s="81" t="s">
        <v>86</v>
      </c>
      <c r="U8" s="81" t="s">
        <v>87</v>
      </c>
      <c r="V8" s="81" t="s">
        <v>88</v>
      </c>
      <c r="W8" s="81" t="s">
        <v>89</v>
      </c>
      <c r="X8" s="81" t="s">
        <v>90</v>
      </c>
      <c r="Y8" s="81" t="s">
        <v>91</v>
      </c>
      <c r="Z8" s="81" t="s">
        <v>92</v>
      </c>
      <c r="AA8" s="81" t="s">
        <v>93</v>
      </c>
      <c r="AB8" s="81" t="s">
        <v>94</v>
      </c>
      <c r="AC8" s="81" t="s">
        <v>95</v>
      </c>
      <c r="AD8" s="82" t="s">
        <v>14</v>
      </c>
    </row>
    <row r="9" spans="2:30">
      <c r="B9" s="20" t="s">
        <v>96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2">
        <f>N9</f>
        <v>0</v>
      </c>
      <c r="Q9" s="20" t="s">
        <v>96</v>
      </c>
      <c r="R9" s="24">
        <f>C9</f>
        <v>0</v>
      </c>
      <c r="S9" s="24">
        <f t="shared" ref="S9:AC13" si="0">D9</f>
        <v>0</v>
      </c>
      <c r="T9" s="24">
        <f t="shared" si="0"/>
        <v>0</v>
      </c>
      <c r="U9" s="24">
        <f>F9</f>
        <v>0</v>
      </c>
      <c r="V9" s="24">
        <f t="shared" si="0"/>
        <v>0</v>
      </c>
      <c r="W9" s="24">
        <f>H9</f>
        <v>0</v>
      </c>
      <c r="X9" s="24">
        <f t="shared" si="0"/>
        <v>0</v>
      </c>
      <c r="Y9" s="24">
        <f t="shared" si="0"/>
        <v>0</v>
      </c>
      <c r="Z9" s="24">
        <f t="shared" si="0"/>
        <v>0</v>
      </c>
      <c r="AA9" s="24">
        <f t="shared" si="0"/>
        <v>0</v>
      </c>
      <c r="AB9" s="24">
        <f t="shared" si="0"/>
        <v>0</v>
      </c>
      <c r="AC9" s="24">
        <f t="shared" si="0"/>
        <v>0</v>
      </c>
      <c r="AD9" s="182">
        <f>AC9</f>
        <v>0</v>
      </c>
    </row>
    <row r="10" spans="2:30">
      <c r="B10" s="20" t="s">
        <v>68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2">
        <f>N10</f>
        <v>0</v>
      </c>
      <c r="Q10" s="20" t="s">
        <v>68</v>
      </c>
      <c r="R10" s="24">
        <f>C10</f>
        <v>0</v>
      </c>
      <c r="S10" s="24">
        <f t="shared" si="0"/>
        <v>0</v>
      </c>
      <c r="T10" s="24">
        <f t="shared" si="0"/>
        <v>0</v>
      </c>
      <c r="U10" s="24">
        <f>F10</f>
        <v>0</v>
      </c>
      <c r="V10" s="24">
        <f t="shared" si="0"/>
        <v>0</v>
      </c>
      <c r="W10" s="24">
        <f>H10</f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182">
        <f>AC10</f>
        <v>0</v>
      </c>
    </row>
    <row r="11" spans="2:30">
      <c r="B11" s="20" t="s">
        <v>69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2">
        <f>N11</f>
        <v>0</v>
      </c>
      <c r="Q11" s="20" t="s">
        <v>69</v>
      </c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182"/>
    </row>
    <row r="12" spans="2:30">
      <c r="B12" s="20" t="s">
        <v>97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2">
        <f>N12</f>
        <v>0</v>
      </c>
      <c r="Q12" s="20" t="s">
        <v>97</v>
      </c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182"/>
    </row>
    <row r="13" spans="2:30">
      <c r="B13" s="25" t="s">
        <v>71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2">
        <f>N13</f>
        <v>0</v>
      </c>
      <c r="Q13" s="25" t="s">
        <v>71</v>
      </c>
      <c r="R13" s="24">
        <f t="shared" ref="R13" si="1">C13</f>
        <v>0</v>
      </c>
      <c r="S13" s="24">
        <f t="shared" si="0"/>
        <v>0</v>
      </c>
      <c r="T13" s="24">
        <f t="shared" si="0"/>
        <v>0</v>
      </c>
      <c r="U13" s="24">
        <f t="shared" si="0"/>
        <v>0</v>
      </c>
      <c r="V13" s="24">
        <f t="shared" si="0"/>
        <v>0</v>
      </c>
      <c r="W13" s="24">
        <f t="shared" si="0"/>
        <v>0</v>
      </c>
      <c r="X13" s="24">
        <f t="shared" si="0"/>
        <v>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182">
        <f t="shared" ref="AD13" si="2">AC13</f>
        <v>0</v>
      </c>
    </row>
    <row r="14" spans="2:30">
      <c r="B14" s="26" t="s">
        <v>14</v>
      </c>
      <c r="C14" s="28">
        <f t="shared" ref="C14" si="3">SUM(C9:C13)</f>
        <v>0</v>
      </c>
      <c r="D14" s="28">
        <f t="shared" ref="D14:N14" si="4">SUM(D9:D13)</f>
        <v>0</v>
      </c>
      <c r="E14" s="28">
        <f t="shared" si="4"/>
        <v>0</v>
      </c>
      <c r="F14" s="28">
        <f t="shared" si="4"/>
        <v>0</v>
      </c>
      <c r="G14" s="28">
        <f t="shared" si="4"/>
        <v>0</v>
      </c>
      <c r="H14" s="28">
        <f t="shared" si="4"/>
        <v>0</v>
      </c>
      <c r="I14" s="28">
        <f t="shared" si="4"/>
        <v>0</v>
      </c>
      <c r="J14" s="28">
        <f t="shared" si="4"/>
        <v>0</v>
      </c>
      <c r="K14" s="28">
        <f t="shared" si="4"/>
        <v>0</v>
      </c>
      <c r="L14" s="28">
        <f t="shared" si="4"/>
        <v>0</v>
      </c>
      <c r="M14" s="28">
        <f t="shared" si="4"/>
        <v>0</v>
      </c>
      <c r="N14" s="28">
        <f t="shared" si="4"/>
        <v>0</v>
      </c>
      <c r="O14" s="30">
        <f>SUM(O9:O13)</f>
        <v>0</v>
      </c>
      <c r="Q14" s="26" t="s">
        <v>14</v>
      </c>
      <c r="R14" s="27">
        <f>SUM(R9:R13)</f>
        <v>0</v>
      </c>
      <c r="S14" s="29">
        <f>SUM(S9:S13)</f>
        <v>0</v>
      </c>
      <c r="T14" s="29">
        <f>SUM(T9:T13)</f>
        <v>0</v>
      </c>
      <c r="U14" s="29">
        <f>SUM(U9:U13)</f>
        <v>0</v>
      </c>
      <c r="V14" s="29">
        <f t="shared" ref="V14:AC14" si="5">SUM(V9:V13)</f>
        <v>0</v>
      </c>
      <c r="W14" s="29">
        <f t="shared" si="5"/>
        <v>0</v>
      </c>
      <c r="X14" s="29">
        <f t="shared" si="5"/>
        <v>0</v>
      </c>
      <c r="Y14" s="29">
        <f t="shared" si="5"/>
        <v>0</v>
      </c>
      <c r="Z14" s="29">
        <f t="shared" si="5"/>
        <v>0</v>
      </c>
      <c r="AA14" s="29">
        <f t="shared" si="5"/>
        <v>0</v>
      </c>
      <c r="AB14" s="29">
        <f t="shared" si="5"/>
        <v>0</v>
      </c>
      <c r="AC14" s="29">
        <f t="shared" si="5"/>
        <v>0</v>
      </c>
      <c r="AD14" s="183">
        <f>SUM(AD9:AD13)</f>
        <v>0</v>
      </c>
    </row>
    <row r="15" spans="2:30">
      <c r="B15" s="251"/>
      <c r="C15" s="251"/>
      <c r="D15" s="251"/>
      <c r="E15" s="251"/>
      <c r="F15" s="251"/>
      <c r="G15" s="251"/>
      <c r="H15" s="251"/>
      <c r="I15" s="251"/>
      <c r="J15" s="251"/>
      <c r="K15" s="251"/>
      <c r="L15" s="251"/>
      <c r="M15" s="251"/>
      <c r="N15" s="251"/>
      <c r="O15" s="251"/>
    </row>
    <row r="16" spans="2:30">
      <c r="L16" s="189"/>
    </row>
    <row r="17" spans="2:30">
      <c r="B17" s="3" t="s">
        <v>98</v>
      </c>
      <c r="Q17" s="3" t="s">
        <v>98</v>
      </c>
    </row>
    <row r="19" spans="2:30">
      <c r="B19" s="80" t="s">
        <v>83</v>
      </c>
      <c r="C19" s="81" t="s">
        <v>84</v>
      </c>
      <c r="D19" s="81" t="s">
        <v>85</v>
      </c>
      <c r="E19" s="81" t="s">
        <v>86</v>
      </c>
      <c r="F19" s="81" t="s">
        <v>87</v>
      </c>
      <c r="G19" s="81" t="s">
        <v>88</v>
      </c>
      <c r="H19" s="81" t="s">
        <v>89</v>
      </c>
      <c r="I19" s="81" t="s">
        <v>90</v>
      </c>
      <c r="J19" s="81" t="s">
        <v>91</v>
      </c>
      <c r="K19" s="81" t="s">
        <v>92</v>
      </c>
      <c r="L19" s="81" t="s">
        <v>173</v>
      </c>
      <c r="M19" s="81" t="s">
        <v>94</v>
      </c>
      <c r="N19" s="81" t="s">
        <v>95</v>
      </c>
      <c r="O19" s="81" t="s">
        <v>14</v>
      </c>
      <c r="Q19" s="80" t="s">
        <v>83</v>
      </c>
      <c r="R19" s="81" t="s">
        <v>84</v>
      </c>
      <c r="S19" s="81" t="s">
        <v>85</v>
      </c>
      <c r="T19" s="81" t="s">
        <v>86</v>
      </c>
      <c r="U19" s="81" t="s">
        <v>87</v>
      </c>
      <c r="V19" s="81" t="s">
        <v>88</v>
      </c>
      <c r="W19" s="81" t="s">
        <v>89</v>
      </c>
      <c r="X19" s="81" t="s">
        <v>90</v>
      </c>
      <c r="Y19" s="81" t="s">
        <v>91</v>
      </c>
      <c r="Z19" s="81" t="s">
        <v>92</v>
      </c>
      <c r="AA19" s="81" t="s">
        <v>93</v>
      </c>
      <c r="AB19" s="81" t="s">
        <v>94</v>
      </c>
      <c r="AC19" s="81" t="s">
        <v>95</v>
      </c>
      <c r="AD19" s="81" t="s">
        <v>14</v>
      </c>
    </row>
    <row r="20" spans="2:30">
      <c r="B20" s="20" t="s">
        <v>96</v>
      </c>
      <c r="C20" s="84">
        <v>0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85">
        <f>SUM(C20:N20)</f>
        <v>0</v>
      </c>
      <c r="Q20" s="20" t="s">
        <v>96</v>
      </c>
      <c r="R20" s="86">
        <f>C20</f>
        <v>0</v>
      </c>
      <c r="S20" s="86">
        <f t="shared" ref="S20:AC24" si="6">D20</f>
        <v>0</v>
      </c>
      <c r="T20" s="86">
        <f t="shared" si="6"/>
        <v>0</v>
      </c>
      <c r="U20" s="86">
        <f t="shared" si="6"/>
        <v>0</v>
      </c>
      <c r="V20" s="86">
        <f t="shared" si="6"/>
        <v>0</v>
      </c>
      <c r="W20" s="86">
        <f t="shared" si="6"/>
        <v>0</v>
      </c>
      <c r="X20" s="86">
        <f t="shared" si="6"/>
        <v>0</v>
      </c>
      <c r="Y20" s="86">
        <f t="shared" si="6"/>
        <v>0</v>
      </c>
      <c r="Z20" s="86">
        <f t="shared" si="6"/>
        <v>0</v>
      </c>
      <c r="AA20" s="86">
        <f t="shared" si="6"/>
        <v>0</v>
      </c>
      <c r="AB20" s="86">
        <f t="shared" si="6"/>
        <v>0</v>
      </c>
      <c r="AC20" s="86">
        <f t="shared" si="6"/>
        <v>0</v>
      </c>
      <c r="AD20" s="85">
        <f>SUM(R20:AC20)</f>
        <v>0</v>
      </c>
    </row>
    <row r="21" spans="2:30">
      <c r="B21" s="20" t="s">
        <v>68</v>
      </c>
      <c r="C21" s="84">
        <v>0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85">
        <f>SUM(C21:N21)</f>
        <v>0</v>
      </c>
      <c r="Q21" s="20" t="s">
        <v>68</v>
      </c>
      <c r="R21" s="86">
        <f>C21</f>
        <v>0</v>
      </c>
      <c r="S21" s="86">
        <f t="shared" si="6"/>
        <v>0</v>
      </c>
      <c r="T21" s="86">
        <f t="shared" si="6"/>
        <v>0</v>
      </c>
      <c r="U21" s="86">
        <f t="shared" si="6"/>
        <v>0</v>
      </c>
      <c r="V21" s="86">
        <f t="shared" si="6"/>
        <v>0</v>
      </c>
      <c r="W21" s="86">
        <f t="shared" si="6"/>
        <v>0</v>
      </c>
      <c r="X21" s="86">
        <f t="shared" si="6"/>
        <v>0</v>
      </c>
      <c r="Y21" s="86">
        <f t="shared" si="6"/>
        <v>0</v>
      </c>
      <c r="Z21" s="86">
        <f t="shared" si="6"/>
        <v>0</v>
      </c>
      <c r="AA21" s="86">
        <f t="shared" si="6"/>
        <v>0</v>
      </c>
      <c r="AB21" s="86">
        <f t="shared" si="6"/>
        <v>0</v>
      </c>
      <c r="AC21" s="86">
        <f t="shared" si="6"/>
        <v>0</v>
      </c>
      <c r="AD21" s="85">
        <f>SUM(R21:AC21)</f>
        <v>0</v>
      </c>
    </row>
    <row r="22" spans="2:30">
      <c r="B22" s="20" t="s">
        <v>69</v>
      </c>
      <c r="C22" s="84">
        <v>0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85"/>
      <c r="Q22" s="20" t="s">
        <v>69</v>
      </c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5"/>
    </row>
    <row r="23" spans="2:30">
      <c r="B23" s="20" t="s">
        <v>97</v>
      </c>
      <c r="C23" s="84">
        <v>0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0</v>
      </c>
      <c r="N23" s="84">
        <v>0</v>
      </c>
      <c r="O23" s="85"/>
      <c r="Q23" s="20" t="s">
        <v>97</v>
      </c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5"/>
    </row>
    <row r="24" spans="2:30">
      <c r="B24" s="25" t="s">
        <v>71</v>
      </c>
      <c r="C24" s="84">
        <v>0</v>
      </c>
      <c r="D24" s="84">
        <v>0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0</v>
      </c>
      <c r="N24" s="84">
        <v>0</v>
      </c>
      <c r="O24" s="85">
        <f t="shared" ref="O24" si="7">SUM(C24:N24)</f>
        <v>0</v>
      </c>
      <c r="Q24" s="25" t="s">
        <v>71</v>
      </c>
      <c r="R24" s="86">
        <f t="shared" ref="R24" si="8">C24</f>
        <v>0</v>
      </c>
      <c r="S24" s="86">
        <f t="shared" si="6"/>
        <v>0</v>
      </c>
      <c r="T24" s="86">
        <f t="shared" si="6"/>
        <v>0</v>
      </c>
      <c r="U24" s="86">
        <f t="shared" si="6"/>
        <v>0</v>
      </c>
      <c r="V24" s="86">
        <f t="shared" si="6"/>
        <v>0</v>
      </c>
      <c r="W24" s="86">
        <f t="shared" si="6"/>
        <v>0</v>
      </c>
      <c r="X24" s="86">
        <f t="shared" si="6"/>
        <v>0</v>
      </c>
      <c r="Y24" s="86">
        <f t="shared" si="6"/>
        <v>0</v>
      </c>
      <c r="Z24" s="86">
        <f t="shared" si="6"/>
        <v>0</v>
      </c>
      <c r="AA24" s="86">
        <f t="shared" si="6"/>
        <v>0</v>
      </c>
      <c r="AB24" s="86">
        <f t="shared" si="6"/>
        <v>0</v>
      </c>
      <c r="AC24" s="86">
        <f t="shared" si="6"/>
        <v>0</v>
      </c>
      <c r="AD24" s="85">
        <f t="shared" ref="AD24" si="9">SUM(R24:AC24)</f>
        <v>0</v>
      </c>
    </row>
    <row r="25" spans="2:30">
      <c r="B25" s="26" t="s">
        <v>14</v>
      </c>
      <c r="C25" s="87">
        <f>SUM(C20:C24)</f>
        <v>0</v>
      </c>
      <c r="D25" s="87">
        <f t="shared" ref="D25:N25" si="10">SUM(D20:D24)</f>
        <v>0</v>
      </c>
      <c r="E25" s="87">
        <f t="shared" si="10"/>
        <v>0</v>
      </c>
      <c r="F25" s="87">
        <f t="shared" si="10"/>
        <v>0</v>
      </c>
      <c r="G25" s="87">
        <f t="shared" si="10"/>
        <v>0</v>
      </c>
      <c r="H25" s="87">
        <f t="shared" si="10"/>
        <v>0</v>
      </c>
      <c r="I25" s="87">
        <f t="shared" si="10"/>
        <v>0</v>
      </c>
      <c r="J25" s="87">
        <f t="shared" si="10"/>
        <v>0</v>
      </c>
      <c r="K25" s="87">
        <f t="shared" si="10"/>
        <v>0</v>
      </c>
      <c r="L25" s="87">
        <f t="shared" si="10"/>
        <v>0</v>
      </c>
      <c r="M25" s="87">
        <f t="shared" si="10"/>
        <v>0</v>
      </c>
      <c r="N25" s="87">
        <f t="shared" si="10"/>
        <v>0</v>
      </c>
      <c r="O25" s="87">
        <f>SUM(O20:O24)</f>
        <v>0</v>
      </c>
      <c r="Q25" s="26" t="s">
        <v>14</v>
      </c>
      <c r="R25" s="88">
        <f>SUM(R20:R24)</f>
        <v>0</v>
      </c>
      <c r="S25" s="89">
        <f>SUM(S20:S24)</f>
        <v>0</v>
      </c>
      <c r="T25" s="89">
        <f>SUM(T20:T24)</f>
        <v>0</v>
      </c>
      <c r="U25" s="89">
        <f>SUM(U20:U24)</f>
        <v>0</v>
      </c>
      <c r="V25" s="89">
        <f t="shared" ref="V25:AC25" si="11">SUM(V20:V24)</f>
        <v>0</v>
      </c>
      <c r="W25" s="89">
        <f t="shared" si="11"/>
        <v>0</v>
      </c>
      <c r="X25" s="89">
        <f t="shared" si="11"/>
        <v>0</v>
      </c>
      <c r="Y25" s="89">
        <f t="shared" si="11"/>
        <v>0</v>
      </c>
      <c r="Z25" s="89">
        <f t="shared" si="11"/>
        <v>0</v>
      </c>
      <c r="AA25" s="89">
        <f t="shared" si="11"/>
        <v>0</v>
      </c>
      <c r="AB25" s="89">
        <f t="shared" si="11"/>
        <v>0</v>
      </c>
      <c r="AC25" s="89">
        <f t="shared" si="11"/>
        <v>0</v>
      </c>
      <c r="AD25" s="87">
        <f>SUM(R25:AC25)</f>
        <v>0</v>
      </c>
    </row>
    <row r="26" spans="2:30">
      <c r="B26" s="10" t="s">
        <v>169</v>
      </c>
    </row>
    <row r="27" spans="2:30"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2:30">
      <c r="B28" s="3" t="s">
        <v>99</v>
      </c>
      <c r="Q28" s="3" t="s">
        <v>100</v>
      </c>
    </row>
    <row r="30" spans="2:30">
      <c r="B30" s="80" t="s">
        <v>83</v>
      </c>
      <c r="C30" s="81" t="s">
        <v>84</v>
      </c>
      <c r="D30" s="81" t="s">
        <v>85</v>
      </c>
      <c r="E30" s="81" t="s">
        <v>86</v>
      </c>
      <c r="F30" s="81" t="s">
        <v>87</v>
      </c>
      <c r="G30" s="81" t="s">
        <v>88</v>
      </c>
      <c r="H30" s="81" t="s">
        <v>89</v>
      </c>
      <c r="I30" s="81" t="s">
        <v>90</v>
      </c>
      <c r="J30" s="81" t="s">
        <v>91</v>
      </c>
      <c r="K30" s="81" t="s">
        <v>92</v>
      </c>
      <c r="L30" s="81" t="s">
        <v>93</v>
      </c>
      <c r="M30" s="81" t="s">
        <v>94</v>
      </c>
      <c r="N30" s="81" t="s">
        <v>95</v>
      </c>
      <c r="O30" s="81" t="s">
        <v>14</v>
      </c>
      <c r="Q30" s="80" t="s">
        <v>83</v>
      </c>
      <c r="R30" s="81" t="s">
        <v>84</v>
      </c>
      <c r="S30" s="81" t="s">
        <v>85</v>
      </c>
      <c r="T30" s="81" t="s">
        <v>86</v>
      </c>
      <c r="U30" s="81" t="s">
        <v>87</v>
      </c>
      <c r="V30" s="81" t="s">
        <v>88</v>
      </c>
      <c r="W30" s="81" t="s">
        <v>89</v>
      </c>
      <c r="X30" s="81" t="s">
        <v>90</v>
      </c>
      <c r="Y30" s="81" t="s">
        <v>91</v>
      </c>
      <c r="Z30" s="81" t="s">
        <v>92</v>
      </c>
      <c r="AA30" s="81" t="s">
        <v>93</v>
      </c>
      <c r="AB30" s="81" t="s">
        <v>94</v>
      </c>
      <c r="AC30" s="81" t="s">
        <v>95</v>
      </c>
      <c r="AD30" s="81" t="s">
        <v>14</v>
      </c>
    </row>
    <row r="31" spans="2:30">
      <c r="B31" s="20" t="s">
        <v>96</v>
      </c>
      <c r="C31" s="84">
        <v>0</v>
      </c>
      <c r="D31" s="84">
        <v>0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0</v>
      </c>
      <c r="N31" s="84">
        <v>0</v>
      </c>
      <c r="O31" s="85">
        <f>SUM(C31:N31)</f>
        <v>0</v>
      </c>
      <c r="Q31" s="20" t="s">
        <v>96</v>
      </c>
      <c r="R31" s="86">
        <f>C31*0.87</f>
        <v>0</v>
      </c>
      <c r="S31" s="86">
        <f t="shared" ref="S31:AC35" si="12">D31*0.87</f>
        <v>0</v>
      </c>
      <c r="T31" s="86">
        <f t="shared" si="12"/>
        <v>0</v>
      </c>
      <c r="U31" s="86">
        <f t="shared" si="12"/>
        <v>0</v>
      </c>
      <c r="V31" s="86">
        <f t="shared" si="12"/>
        <v>0</v>
      </c>
      <c r="W31" s="86">
        <f t="shared" si="12"/>
        <v>0</v>
      </c>
      <c r="X31" s="86">
        <f t="shared" si="12"/>
        <v>0</v>
      </c>
      <c r="Y31" s="86">
        <f t="shared" si="12"/>
        <v>0</v>
      </c>
      <c r="Z31" s="86">
        <f t="shared" si="12"/>
        <v>0</v>
      </c>
      <c r="AA31" s="86">
        <f t="shared" si="12"/>
        <v>0</v>
      </c>
      <c r="AB31" s="86">
        <f t="shared" si="12"/>
        <v>0</v>
      </c>
      <c r="AC31" s="86">
        <f t="shared" si="12"/>
        <v>0</v>
      </c>
      <c r="AD31" s="85">
        <f>SUM(R31:AC31)</f>
        <v>0</v>
      </c>
    </row>
    <row r="32" spans="2:30">
      <c r="B32" s="20" t="s">
        <v>68</v>
      </c>
      <c r="C32" s="84">
        <v>0</v>
      </c>
      <c r="D32" s="84">
        <v>0</v>
      </c>
      <c r="E32" s="84">
        <v>0</v>
      </c>
      <c r="F32" s="84">
        <v>0</v>
      </c>
      <c r="G32" s="84">
        <v>0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  <c r="M32" s="84">
        <v>0</v>
      </c>
      <c r="N32" s="84">
        <v>0</v>
      </c>
      <c r="O32" s="85">
        <f>SUM(C32:N32)</f>
        <v>0</v>
      </c>
      <c r="Q32" s="20" t="s">
        <v>68</v>
      </c>
      <c r="R32" s="86">
        <f>C32*0.87</f>
        <v>0</v>
      </c>
      <c r="S32" s="86">
        <f t="shared" si="12"/>
        <v>0</v>
      </c>
      <c r="T32" s="86">
        <f t="shared" si="12"/>
        <v>0</v>
      </c>
      <c r="U32" s="86">
        <f t="shared" si="12"/>
        <v>0</v>
      </c>
      <c r="V32" s="86">
        <f t="shared" si="12"/>
        <v>0</v>
      </c>
      <c r="W32" s="86">
        <f t="shared" si="12"/>
        <v>0</v>
      </c>
      <c r="X32" s="86">
        <f t="shared" si="12"/>
        <v>0</v>
      </c>
      <c r="Y32" s="86">
        <f t="shared" si="12"/>
        <v>0</v>
      </c>
      <c r="Z32" s="86">
        <f t="shared" si="12"/>
        <v>0</v>
      </c>
      <c r="AA32" s="86">
        <f t="shared" si="12"/>
        <v>0</v>
      </c>
      <c r="AB32" s="86">
        <f t="shared" si="12"/>
        <v>0</v>
      </c>
      <c r="AC32" s="86">
        <f t="shared" si="12"/>
        <v>0</v>
      </c>
      <c r="AD32" s="85">
        <f>SUM(R32:AC32)</f>
        <v>0</v>
      </c>
    </row>
    <row r="33" spans="2:32">
      <c r="B33" s="20" t="s">
        <v>69</v>
      </c>
      <c r="C33" s="84">
        <v>0</v>
      </c>
      <c r="D33" s="84">
        <v>0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0</v>
      </c>
      <c r="N33" s="84">
        <v>0</v>
      </c>
      <c r="O33" s="85"/>
      <c r="Q33" s="20" t="s">
        <v>69</v>
      </c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5"/>
    </row>
    <row r="34" spans="2:32">
      <c r="B34" s="20" t="s">
        <v>97</v>
      </c>
      <c r="C34" s="84">
        <v>0</v>
      </c>
      <c r="D34" s="84">
        <v>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0</v>
      </c>
      <c r="N34" s="84">
        <v>0</v>
      </c>
      <c r="O34" s="85"/>
      <c r="Q34" s="20" t="s">
        <v>97</v>
      </c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5"/>
    </row>
    <row r="35" spans="2:32">
      <c r="B35" s="25" t="s">
        <v>71</v>
      </c>
      <c r="C35" s="84">
        <v>0</v>
      </c>
      <c r="D35" s="84">
        <v>0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0</v>
      </c>
      <c r="N35" s="84">
        <v>0</v>
      </c>
      <c r="O35" s="85">
        <f t="shared" ref="O35" si="13">SUM(C35:N35)</f>
        <v>0</v>
      </c>
      <c r="Q35" s="25" t="s">
        <v>71</v>
      </c>
      <c r="R35" s="86">
        <f t="shared" ref="R35" si="14">C35*0.87</f>
        <v>0</v>
      </c>
      <c r="S35" s="86">
        <f t="shared" si="12"/>
        <v>0</v>
      </c>
      <c r="T35" s="86">
        <f t="shared" si="12"/>
        <v>0</v>
      </c>
      <c r="U35" s="86">
        <f t="shared" si="12"/>
        <v>0</v>
      </c>
      <c r="V35" s="86">
        <f t="shared" si="12"/>
        <v>0</v>
      </c>
      <c r="W35" s="86">
        <f t="shared" si="12"/>
        <v>0</v>
      </c>
      <c r="X35" s="86">
        <f t="shared" si="12"/>
        <v>0</v>
      </c>
      <c r="Y35" s="86">
        <f t="shared" si="12"/>
        <v>0</v>
      </c>
      <c r="Z35" s="86">
        <f t="shared" si="12"/>
        <v>0</v>
      </c>
      <c r="AA35" s="86">
        <f t="shared" si="12"/>
        <v>0</v>
      </c>
      <c r="AB35" s="86">
        <f t="shared" si="12"/>
        <v>0</v>
      </c>
      <c r="AC35" s="86">
        <f t="shared" si="12"/>
        <v>0</v>
      </c>
      <c r="AD35" s="85">
        <f t="shared" ref="AD35" si="15">SUM(R35:AC35)</f>
        <v>0</v>
      </c>
    </row>
    <row r="36" spans="2:32">
      <c r="B36" s="26" t="s">
        <v>14</v>
      </c>
      <c r="C36" s="87">
        <f>SUM(C31:C35)</f>
        <v>0</v>
      </c>
      <c r="D36" s="87">
        <f t="shared" ref="D36:N36" si="16">SUM(D31:D35)</f>
        <v>0</v>
      </c>
      <c r="E36" s="87">
        <f t="shared" si="16"/>
        <v>0</v>
      </c>
      <c r="F36" s="87">
        <f t="shared" si="16"/>
        <v>0</v>
      </c>
      <c r="G36" s="87">
        <f t="shared" si="16"/>
        <v>0</v>
      </c>
      <c r="H36" s="87">
        <f t="shared" si="16"/>
        <v>0</v>
      </c>
      <c r="I36" s="87">
        <f t="shared" si="16"/>
        <v>0</v>
      </c>
      <c r="J36" s="87">
        <f t="shared" si="16"/>
        <v>0</v>
      </c>
      <c r="K36" s="87">
        <f t="shared" si="16"/>
        <v>0</v>
      </c>
      <c r="L36" s="87">
        <f t="shared" si="16"/>
        <v>0</v>
      </c>
      <c r="M36" s="87">
        <f t="shared" si="16"/>
        <v>0</v>
      </c>
      <c r="N36" s="87">
        <f t="shared" si="16"/>
        <v>0</v>
      </c>
      <c r="O36" s="87">
        <f>SUM(O31:O35)</f>
        <v>0</v>
      </c>
      <c r="Q36" s="26" t="s">
        <v>14</v>
      </c>
      <c r="R36" s="88">
        <f>SUM(R31:R35)</f>
        <v>0</v>
      </c>
      <c r="S36" s="89">
        <f>SUM(S31:S35)</f>
        <v>0</v>
      </c>
      <c r="T36" s="89">
        <f>SUM(T31:T35)</f>
        <v>0</v>
      </c>
      <c r="U36" s="89">
        <f>SUM(U31:U35)</f>
        <v>0</v>
      </c>
      <c r="V36" s="89">
        <f t="shared" ref="V36:AC36" si="17">SUM(V31:V35)</f>
        <v>0</v>
      </c>
      <c r="W36" s="89">
        <f t="shared" si="17"/>
        <v>0</v>
      </c>
      <c r="X36" s="89">
        <f t="shared" si="17"/>
        <v>0</v>
      </c>
      <c r="Y36" s="89">
        <f t="shared" si="17"/>
        <v>0</v>
      </c>
      <c r="Z36" s="89">
        <f t="shared" si="17"/>
        <v>0</v>
      </c>
      <c r="AA36" s="89">
        <f t="shared" si="17"/>
        <v>0</v>
      </c>
      <c r="AB36" s="89">
        <f t="shared" si="17"/>
        <v>0</v>
      </c>
      <c r="AC36" s="89">
        <f t="shared" si="17"/>
        <v>0</v>
      </c>
      <c r="AD36" s="87">
        <f>SUM(AD31:AD35)</f>
        <v>0</v>
      </c>
    </row>
    <row r="37" spans="2:32">
      <c r="O37" s="68"/>
      <c r="Y37" s="162"/>
      <c r="Z37" s="162"/>
      <c r="AA37" s="162"/>
      <c r="AB37" s="162"/>
      <c r="AC37" s="162"/>
      <c r="AD37" s="76">
        <f>+AD36/0.87</f>
        <v>0</v>
      </c>
      <c r="AE37" s="68">
        <f>+AD37-O36</f>
        <v>0</v>
      </c>
      <c r="AF37" s="2" t="s">
        <v>24</v>
      </c>
    </row>
    <row r="39" spans="2:32">
      <c r="B39" s="3" t="s">
        <v>37</v>
      </c>
      <c r="Q39" s="3" t="s">
        <v>37</v>
      </c>
    </row>
    <row r="41" spans="2:32">
      <c r="B41" s="80" t="s">
        <v>83</v>
      </c>
      <c r="C41" s="81" t="s">
        <v>84</v>
      </c>
      <c r="D41" s="81" t="s">
        <v>85</v>
      </c>
      <c r="E41" s="81" t="s">
        <v>86</v>
      </c>
      <c r="F41" s="81" t="s">
        <v>87</v>
      </c>
      <c r="G41" s="81" t="s">
        <v>88</v>
      </c>
      <c r="H41" s="81" t="s">
        <v>89</v>
      </c>
      <c r="I41" s="81" t="s">
        <v>90</v>
      </c>
      <c r="J41" s="81" t="s">
        <v>91</v>
      </c>
      <c r="K41" s="81" t="s">
        <v>92</v>
      </c>
      <c r="L41" s="81" t="s">
        <v>93</v>
      </c>
      <c r="M41" s="81" t="s">
        <v>94</v>
      </c>
      <c r="N41" s="81" t="s">
        <v>95</v>
      </c>
      <c r="O41" s="81" t="s">
        <v>14</v>
      </c>
      <c r="Q41" s="80" t="s">
        <v>83</v>
      </c>
      <c r="R41" s="81" t="s">
        <v>84</v>
      </c>
      <c r="S41" s="81" t="s">
        <v>85</v>
      </c>
      <c r="T41" s="81" t="s">
        <v>86</v>
      </c>
      <c r="U41" s="81" t="s">
        <v>87</v>
      </c>
      <c r="V41" s="81" t="s">
        <v>88</v>
      </c>
      <c r="W41" s="81" t="s">
        <v>89</v>
      </c>
      <c r="X41" s="81" t="s">
        <v>90</v>
      </c>
      <c r="Y41" s="81" t="s">
        <v>91</v>
      </c>
      <c r="Z41" s="81" t="s">
        <v>92</v>
      </c>
      <c r="AA41" s="81" t="s">
        <v>93</v>
      </c>
      <c r="AB41" s="81" t="s">
        <v>94</v>
      </c>
      <c r="AC41" s="81" t="s">
        <v>95</v>
      </c>
      <c r="AD41" s="81" t="s">
        <v>14</v>
      </c>
    </row>
    <row r="42" spans="2:32">
      <c r="B42" s="20" t="s">
        <v>96</v>
      </c>
      <c r="C42" s="84">
        <f t="shared" ref="C42" si="18">C31/C$73</f>
        <v>0</v>
      </c>
      <c r="D42" s="84">
        <f t="shared" ref="D42:N47" si="19">D31/D$73</f>
        <v>0</v>
      </c>
      <c r="E42" s="84">
        <f t="shared" ref="E42:N42" si="20">E31/E$73</f>
        <v>0</v>
      </c>
      <c r="F42" s="84">
        <f t="shared" si="20"/>
        <v>0</v>
      </c>
      <c r="G42" s="84">
        <f t="shared" si="20"/>
        <v>0</v>
      </c>
      <c r="H42" s="84">
        <f t="shared" si="20"/>
        <v>0</v>
      </c>
      <c r="I42" s="84">
        <f t="shared" si="20"/>
        <v>0</v>
      </c>
      <c r="J42" s="84">
        <f t="shared" si="20"/>
        <v>0</v>
      </c>
      <c r="K42" s="84">
        <f t="shared" si="20"/>
        <v>0</v>
      </c>
      <c r="L42" s="84">
        <f t="shared" si="20"/>
        <v>0</v>
      </c>
      <c r="M42" s="84">
        <f t="shared" si="20"/>
        <v>0</v>
      </c>
      <c r="N42" s="84">
        <f t="shared" si="20"/>
        <v>0</v>
      </c>
      <c r="O42" s="85">
        <f>SUM(C42:N42)</f>
        <v>0</v>
      </c>
      <c r="Q42" s="20" t="s">
        <v>96</v>
      </c>
      <c r="R42" s="86">
        <f t="shared" ref="R42:AC47" si="21">R31/R$73</f>
        <v>0</v>
      </c>
      <c r="S42" s="86">
        <f t="shared" si="21"/>
        <v>0</v>
      </c>
      <c r="T42" s="86">
        <f t="shared" si="21"/>
        <v>0</v>
      </c>
      <c r="U42" s="86">
        <f t="shared" si="21"/>
        <v>0</v>
      </c>
      <c r="V42" s="86">
        <f t="shared" si="21"/>
        <v>0</v>
      </c>
      <c r="W42" s="86">
        <f t="shared" si="21"/>
        <v>0</v>
      </c>
      <c r="X42" s="86">
        <f t="shared" si="21"/>
        <v>0</v>
      </c>
      <c r="Y42" s="86">
        <f t="shared" si="21"/>
        <v>0</v>
      </c>
      <c r="Z42" s="86">
        <f t="shared" si="21"/>
        <v>0</v>
      </c>
      <c r="AA42" s="86">
        <f t="shared" si="21"/>
        <v>0</v>
      </c>
      <c r="AB42" s="86">
        <f t="shared" si="21"/>
        <v>0</v>
      </c>
      <c r="AC42" s="86">
        <f t="shared" si="21"/>
        <v>0</v>
      </c>
      <c r="AD42" s="85">
        <f>SUM(R42:AC42)</f>
        <v>0</v>
      </c>
    </row>
    <row r="43" spans="2:32">
      <c r="B43" s="20" t="s">
        <v>68</v>
      </c>
      <c r="C43" s="84">
        <f t="shared" ref="C43" si="22">C32/C$73</f>
        <v>0</v>
      </c>
      <c r="D43" s="84">
        <f t="shared" si="19"/>
        <v>0</v>
      </c>
      <c r="E43" s="84">
        <f t="shared" ref="E43:N43" si="23">E32/E$73</f>
        <v>0</v>
      </c>
      <c r="F43" s="84">
        <f t="shared" si="23"/>
        <v>0</v>
      </c>
      <c r="G43" s="84">
        <f t="shared" si="23"/>
        <v>0</v>
      </c>
      <c r="H43" s="84">
        <f t="shared" si="23"/>
        <v>0</v>
      </c>
      <c r="I43" s="84">
        <f t="shared" si="23"/>
        <v>0</v>
      </c>
      <c r="J43" s="84">
        <f t="shared" si="23"/>
        <v>0</v>
      </c>
      <c r="K43" s="84">
        <f t="shared" si="23"/>
        <v>0</v>
      </c>
      <c r="L43" s="84">
        <f t="shared" si="23"/>
        <v>0</v>
      </c>
      <c r="M43" s="84">
        <f t="shared" si="23"/>
        <v>0</v>
      </c>
      <c r="N43" s="84">
        <f t="shared" si="23"/>
        <v>0</v>
      </c>
      <c r="O43" s="85">
        <f>SUM(C43:N43)</f>
        <v>0</v>
      </c>
      <c r="Q43" s="20" t="s">
        <v>68</v>
      </c>
      <c r="R43" s="86">
        <f t="shared" si="21"/>
        <v>0</v>
      </c>
      <c r="S43" s="86">
        <f t="shared" si="21"/>
        <v>0</v>
      </c>
      <c r="T43" s="86">
        <f t="shared" si="21"/>
        <v>0</v>
      </c>
      <c r="U43" s="86">
        <f t="shared" si="21"/>
        <v>0</v>
      </c>
      <c r="V43" s="86">
        <f t="shared" si="21"/>
        <v>0</v>
      </c>
      <c r="W43" s="86">
        <f t="shared" si="21"/>
        <v>0</v>
      </c>
      <c r="X43" s="86">
        <f t="shared" si="21"/>
        <v>0</v>
      </c>
      <c r="Y43" s="86">
        <f t="shared" si="21"/>
        <v>0</v>
      </c>
      <c r="Z43" s="86">
        <f t="shared" si="21"/>
        <v>0</v>
      </c>
      <c r="AA43" s="86">
        <f t="shared" si="21"/>
        <v>0</v>
      </c>
      <c r="AB43" s="86">
        <f t="shared" si="21"/>
        <v>0</v>
      </c>
      <c r="AC43" s="86">
        <f t="shared" si="21"/>
        <v>0</v>
      </c>
      <c r="AD43" s="85">
        <f>SUM(R43:AC43)</f>
        <v>0</v>
      </c>
    </row>
    <row r="44" spans="2:32">
      <c r="B44" s="20" t="s">
        <v>69</v>
      </c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5"/>
      <c r="Q44" s="20" t="s">
        <v>69</v>
      </c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5"/>
    </row>
    <row r="45" spans="2:32">
      <c r="B45" s="20" t="s">
        <v>97</v>
      </c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5"/>
      <c r="Q45" s="20" t="s">
        <v>97</v>
      </c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5"/>
    </row>
    <row r="46" spans="2:32">
      <c r="B46" s="25" t="s">
        <v>71</v>
      </c>
      <c r="C46" s="84">
        <f t="shared" ref="C46" si="24">C35/C$73</f>
        <v>0</v>
      </c>
      <c r="D46" s="84">
        <f t="shared" si="19"/>
        <v>0</v>
      </c>
      <c r="E46" s="84">
        <f t="shared" ref="E46:N46" si="25">E35/E$73</f>
        <v>0</v>
      </c>
      <c r="F46" s="84">
        <f t="shared" si="25"/>
        <v>0</v>
      </c>
      <c r="G46" s="84">
        <f t="shared" si="25"/>
        <v>0</v>
      </c>
      <c r="H46" s="84">
        <f t="shared" si="25"/>
        <v>0</v>
      </c>
      <c r="I46" s="84">
        <f t="shared" si="25"/>
        <v>0</v>
      </c>
      <c r="J46" s="84">
        <f t="shared" si="25"/>
        <v>0</v>
      </c>
      <c r="K46" s="84">
        <f t="shared" si="25"/>
        <v>0</v>
      </c>
      <c r="L46" s="84">
        <f t="shared" si="25"/>
        <v>0</v>
      </c>
      <c r="M46" s="84">
        <f t="shared" si="25"/>
        <v>0</v>
      </c>
      <c r="N46" s="84">
        <f t="shared" si="25"/>
        <v>0</v>
      </c>
      <c r="O46" s="85">
        <f t="shared" ref="O46" si="26">SUM(C46:N46)</f>
        <v>0</v>
      </c>
      <c r="Q46" s="25" t="s">
        <v>71</v>
      </c>
      <c r="R46" s="86">
        <f t="shared" si="21"/>
        <v>0</v>
      </c>
      <c r="S46" s="86">
        <f t="shared" si="21"/>
        <v>0</v>
      </c>
      <c r="T46" s="86">
        <f t="shared" si="21"/>
        <v>0</v>
      </c>
      <c r="U46" s="86">
        <f t="shared" si="21"/>
        <v>0</v>
      </c>
      <c r="V46" s="86">
        <f t="shared" si="21"/>
        <v>0</v>
      </c>
      <c r="W46" s="86">
        <f t="shared" si="21"/>
        <v>0</v>
      </c>
      <c r="X46" s="86">
        <f t="shared" si="21"/>
        <v>0</v>
      </c>
      <c r="Y46" s="86">
        <f t="shared" si="21"/>
        <v>0</v>
      </c>
      <c r="Z46" s="86">
        <f t="shared" si="21"/>
        <v>0</v>
      </c>
      <c r="AA46" s="86">
        <f t="shared" si="21"/>
        <v>0</v>
      </c>
      <c r="AB46" s="86">
        <f t="shared" si="21"/>
        <v>0</v>
      </c>
      <c r="AC46" s="86">
        <f t="shared" si="21"/>
        <v>0</v>
      </c>
      <c r="AD46" s="85">
        <f t="shared" ref="AD46" si="27">SUM(R46:AC46)</f>
        <v>0</v>
      </c>
    </row>
    <row r="47" spans="2:32">
      <c r="B47" s="26" t="s">
        <v>14</v>
      </c>
      <c r="C47" s="87">
        <f t="shared" ref="C47" si="28">C36/C$73</f>
        <v>0</v>
      </c>
      <c r="D47" s="87">
        <f t="shared" si="19"/>
        <v>0</v>
      </c>
      <c r="E47" s="87">
        <f t="shared" si="19"/>
        <v>0</v>
      </c>
      <c r="F47" s="87">
        <f t="shared" si="19"/>
        <v>0</v>
      </c>
      <c r="G47" s="87">
        <f t="shared" si="19"/>
        <v>0</v>
      </c>
      <c r="H47" s="87">
        <f t="shared" si="19"/>
        <v>0</v>
      </c>
      <c r="I47" s="87">
        <f t="shared" si="19"/>
        <v>0</v>
      </c>
      <c r="J47" s="87">
        <f t="shared" si="19"/>
        <v>0</v>
      </c>
      <c r="K47" s="87">
        <f t="shared" si="19"/>
        <v>0</v>
      </c>
      <c r="L47" s="87">
        <f t="shared" si="19"/>
        <v>0</v>
      </c>
      <c r="M47" s="87">
        <f t="shared" si="19"/>
        <v>0</v>
      </c>
      <c r="N47" s="87">
        <f t="shared" si="19"/>
        <v>0</v>
      </c>
      <c r="O47" s="87">
        <f>SUM(O42:O46)</f>
        <v>0</v>
      </c>
      <c r="Q47" s="26" t="s">
        <v>14</v>
      </c>
      <c r="R47" s="88">
        <f>R36/R$73</f>
        <v>0</v>
      </c>
      <c r="S47" s="89">
        <f>S36/S$73</f>
        <v>0</v>
      </c>
      <c r="T47" s="89">
        <f t="shared" si="21"/>
        <v>0</v>
      </c>
      <c r="U47" s="89">
        <f t="shared" si="21"/>
        <v>0</v>
      </c>
      <c r="V47" s="89">
        <f t="shared" si="21"/>
        <v>0</v>
      </c>
      <c r="W47" s="89">
        <f t="shared" si="21"/>
        <v>0</v>
      </c>
      <c r="X47" s="89">
        <f t="shared" si="21"/>
        <v>0</v>
      </c>
      <c r="Y47" s="89">
        <f t="shared" si="21"/>
        <v>0</v>
      </c>
      <c r="Z47" s="89">
        <f t="shared" si="21"/>
        <v>0</v>
      </c>
      <c r="AA47" s="89">
        <f t="shared" si="21"/>
        <v>0</v>
      </c>
      <c r="AB47" s="89">
        <f t="shared" si="21"/>
        <v>0</v>
      </c>
      <c r="AC47" s="89">
        <f t="shared" si="21"/>
        <v>0</v>
      </c>
      <c r="AD47" s="87">
        <f>SUM(AD42:AD46)</f>
        <v>0</v>
      </c>
    </row>
    <row r="48" spans="2:32">
      <c r="AD48" s="2">
        <f>+AD47/0.87</f>
        <v>0</v>
      </c>
    </row>
    <row r="50" spans="2:30">
      <c r="B50" s="3" t="s">
        <v>49</v>
      </c>
      <c r="Q50" s="3" t="s">
        <v>49</v>
      </c>
    </row>
    <row r="52" spans="2:30">
      <c r="B52" s="80" t="s">
        <v>83</v>
      </c>
      <c r="C52" s="81" t="s">
        <v>84</v>
      </c>
      <c r="D52" s="81" t="s">
        <v>85</v>
      </c>
      <c r="E52" s="81" t="s">
        <v>86</v>
      </c>
      <c r="F52" s="81" t="s">
        <v>87</v>
      </c>
      <c r="G52" s="81" t="s">
        <v>88</v>
      </c>
      <c r="H52" s="81" t="s">
        <v>89</v>
      </c>
      <c r="I52" s="81" t="s">
        <v>90</v>
      </c>
      <c r="J52" s="81" t="s">
        <v>91</v>
      </c>
      <c r="K52" s="81" t="s">
        <v>92</v>
      </c>
      <c r="L52" s="81" t="s">
        <v>93</v>
      </c>
      <c r="M52" s="81" t="s">
        <v>94</v>
      </c>
      <c r="N52" s="81" t="s">
        <v>95</v>
      </c>
      <c r="O52" s="81" t="s">
        <v>14</v>
      </c>
      <c r="Q52" s="80" t="s">
        <v>83</v>
      </c>
      <c r="R52" s="81" t="s">
        <v>84</v>
      </c>
      <c r="S52" s="81" t="s">
        <v>85</v>
      </c>
      <c r="T52" s="81" t="s">
        <v>86</v>
      </c>
      <c r="U52" s="81" t="s">
        <v>87</v>
      </c>
      <c r="V52" s="81" t="s">
        <v>88</v>
      </c>
      <c r="W52" s="81" t="s">
        <v>89</v>
      </c>
      <c r="X52" s="81" t="s">
        <v>90</v>
      </c>
      <c r="Y52" s="81" t="s">
        <v>91</v>
      </c>
      <c r="Z52" s="81" t="s">
        <v>92</v>
      </c>
      <c r="AA52" s="81" t="s">
        <v>93</v>
      </c>
      <c r="AB52" s="81" t="s">
        <v>94</v>
      </c>
      <c r="AC52" s="81" t="s">
        <v>95</v>
      </c>
      <c r="AD52" s="81" t="s">
        <v>74</v>
      </c>
    </row>
    <row r="53" spans="2:30">
      <c r="B53" s="20" t="s">
        <v>96</v>
      </c>
      <c r="C53" s="84" t="e">
        <f t="shared" ref="C53" si="29">(C31/C20)*100</f>
        <v>#DIV/0!</v>
      </c>
      <c r="D53" s="84" t="e">
        <f t="shared" ref="D53:N53" si="30">(D31/D20)*100</f>
        <v>#DIV/0!</v>
      </c>
      <c r="E53" s="84" t="e">
        <f t="shared" si="30"/>
        <v>#DIV/0!</v>
      </c>
      <c r="F53" s="84" t="e">
        <f t="shared" si="30"/>
        <v>#DIV/0!</v>
      </c>
      <c r="G53" s="84" t="e">
        <f t="shared" si="30"/>
        <v>#DIV/0!</v>
      </c>
      <c r="H53" s="84" t="e">
        <f t="shared" si="30"/>
        <v>#DIV/0!</v>
      </c>
      <c r="I53" s="84" t="e">
        <f t="shared" si="30"/>
        <v>#DIV/0!</v>
      </c>
      <c r="J53" s="84" t="e">
        <f t="shared" si="30"/>
        <v>#DIV/0!</v>
      </c>
      <c r="K53" s="84" t="e">
        <f t="shared" si="30"/>
        <v>#DIV/0!</v>
      </c>
      <c r="L53" s="84" t="e">
        <f t="shared" si="30"/>
        <v>#DIV/0!</v>
      </c>
      <c r="M53" s="84" t="e">
        <f t="shared" si="30"/>
        <v>#DIV/0!</v>
      </c>
      <c r="N53" s="84" t="e">
        <f t="shared" si="30"/>
        <v>#DIV/0!</v>
      </c>
      <c r="O53" s="85" t="e">
        <f t="shared" ref="O53:O57" si="31">O31/O20*100</f>
        <v>#DIV/0!</v>
      </c>
      <c r="Q53" s="20" t="s">
        <v>96</v>
      </c>
      <c r="R53" s="86" t="e">
        <f t="shared" ref="R53:AD58" si="32">R31/R20*100</f>
        <v>#DIV/0!</v>
      </c>
      <c r="S53" s="86" t="e">
        <f t="shared" si="32"/>
        <v>#DIV/0!</v>
      </c>
      <c r="T53" s="86" t="e">
        <f t="shared" si="32"/>
        <v>#DIV/0!</v>
      </c>
      <c r="U53" s="86" t="e">
        <f t="shared" si="32"/>
        <v>#DIV/0!</v>
      </c>
      <c r="V53" s="86" t="e">
        <f t="shared" si="32"/>
        <v>#DIV/0!</v>
      </c>
      <c r="W53" s="86" t="e">
        <f t="shared" si="32"/>
        <v>#DIV/0!</v>
      </c>
      <c r="X53" s="86" t="e">
        <f t="shared" si="32"/>
        <v>#DIV/0!</v>
      </c>
      <c r="Y53" s="86" t="e">
        <f t="shared" si="32"/>
        <v>#DIV/0!</v>
      </c>
      <c r="Z53" s="86" t="e">
        <f t="shared" si="32"/>
        <v>#DIV/0!</v>
      </c>
      <c r="AA53" s="86" t="e">
        <f t="shared" si="32"/>
        <v>#DIV/0!</v>
      </c>
      <c r="AB53" s="86" t="e">
        <f t="shared" si="32"/>
        <v>#DIV/0!</v>
      </c>
      <c r="AC53" s="86" t="e">
        <f t="shared" si="32"/>
        <v>#DIV/0!</v>
      </c>
      <c r="AD53" s="85" t="e">
        <f t="shared" si="32"/>
        <v>#DIV/0!</v>
      </c>
    </row>
    <row r="54" spans="2:30">
      <c r="B54" s="20" t="s">
        <v>68</v>
      </c>
      <c r="C54" s="84" t="e">
        <f t="shared" ref="C54" si="33">(C32/C21)*100</f>
        <v>#DIV/0!</v>
      </c>
      <c r="D54" s="84" t="e">
        <f t="shared" ref="D54:N54" si="34">(D32/D21)*100</f>
        <v>#DIV/0!</v>
      </c>
      <c r="E54" s="84" t="e">
        <f t="shared" si="34"/>
        <v>#DIV/0!</v>
      </c>
      <c r="F54" s="84" t="e">
        <f t="shared" si="34"/>
        <v>#DIV/0!</v>
      </c>
      <c r="G54" s="84" t="e">
        <f t="shared" si="34"/>
        <v>#DIV/0!</v>
      </c>
      <c r="H54" s="84" t="e">
        <f t="shared" si="34"/>
        <v>#DIV/0!</v>
      </c>
      <c r="I54" s="84" t="e">
        <f t="shared" si="34"/>
        <v>#DIV/0!</v>
      </c>
      <c r="J54" s="84" t="e">
        <f t="shared" si="34"/>
        <v>#DIV/0!</v>
      </c>
      <c r="K54" s="84" t="e">
        <f t="shared" si="34"/>
        <v>#DIV/0!</v>
      </c>
      <c r="L54" s="84" t="e">
        <f t="shared" si="34"/>
        <v>#DIV/0!</v>
      </c>
      <c r="M54" s="84" t="e">
        <f t="shared" si="34"/>
        <v>#DIV/0!</v>
      </c>
      <c r="N54" s="84" t="e">
        <f t="shared" si="34"/>
        <v>#DIV/0!</v>
      </c>
      <c r="O54" s="85" t="e">
        <f t="shared" si="31"/>
        <v>#DIV/0!</v>
      </c>
      <c r="Q54" s="20" t="s">
        <v>68</v>
      </c>
      <c r="R54" s="86" t="e">
        <f t="shared" si="32"/>
        <v>#DIV/0!</v>
      </c>
      <c r="S54" s="86" t="e">
        <f t="shared" si="32"/>
        <v>#DIV/0!</v>
      </c>
      <c r="T54" s="86" t="e">
        <f t="shared" si="32"/>
        <v>#DIV/0!</v>
      </c>
      <c r="U54" s="86" t="e">
        <f t="shared" si="32"/>
        <v>#DIV/0!</v>
      </c>
      <c r="V54" s="86" t="e">
        <f t="shared" si="32"/>
        <v>#DIV/0!</v>
      </c>
      <c r="W54" s="86" t="e">
        <f t="shared" si="32"/>
        <v>#DIV/0!</v>
      </c>
      <c r="X54" s="86" t="e">
        <f t="shared" si="32"/>
        <v>#DIV/0!</v>
      </c>
      <c r="Y54" s="86" t="e">
        <f t="shared" si="32"/>
        <v>#DIV/0!</v>
      </c>
      <c r="Z54" s="86" t="e">
        <f t="shared" si="32"/>
        <v>#DIV/0!</v>
      </c>
      <c r="AA54" s="86" t="e">
        <f t="shared" si="32"/>
        <v>#DIV/0!</v>
      </c>
      <c r="AB54" s="86" t="e">
        <f t="shared" si="32"/>
        <v>#DIV/0!</v>
      </c>
      <c r="AC54" s="86" t="e">
        <f t="shared" si="32"/>
        <v>#DIV/0!</v>
      </c>
      <c r="AD54" s="85" t="e">
        <f t="shared" si="32"/>
        <v>#DIV/0!</v>
      </c>
    </row>
    <row r="55" spans="2:30">
      <c r="B55" s="20" t="s">
        <v>69</v>
      </c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5"/>
      <c r="Q55" s="20" t="s">
        <v>69</v>
      </c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5"/>
    </row>
    <row r="56" spans="2:30">
      <c r="B56" s="20" t="s">
        <v>97</v>
      </c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5"/>
      <c r="Q56" s="20" t="s">
        <v>97</v>
      </c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5"/>
    </row>
    <row r="57" spans="2:30">
      <c r="B57" s="25" t="s">
        <v>71</v>
      </c>
      <c r="C57" s="84" t="e">
        <f t="shared" ref="C57:N57" si="35">(C35/C24)*100</f>
        <v>#DIV/0!</v>
      </c>
      <c r="D57" s="84" t="e">
        <f t="shared" si="35"/>
        <v>#DIV/0!</v>
      </c>
      <c r="E57" s="84" t="e">
        <f t="shared" si="35"/>
        <v>#DIV/0!</v>
      </c>
      <c r="F57" s="84" t="e">
        <f t="shared" si="35"/>
        <v>#DIV/0!</v>
      </c>
      <c r="G57" s="84" t="e">
        <f t="shared" si="35"/>
        <v>#DIV/0!</v>
      </c>
      <c r="H57" s="84" t="e">
        <f t="shared" si="35"/>
        <v>#DIV/0!</v>
      </c>
      <c r="I57" s="84" t="e">
        <f t="shared" si="35"/>
        <v>#DIV/0!</v>
      </c>
      <c r="J57" s="84" t="e">
        <f t="shared" si="35"/>
        <v>#DIV/0!</v>
      </c>
      <c r="K57" s="84" t="e">
        <f t="shared" si="35"/>
        <v>#DIV/0!</v>
      </c>
      <c r="L57" s="84" t="e">
        <f t="shared" si="35"/>
        <v>#DIV/0!</v>
      </c>
      <c r="M57" s="84" t="e">
        <f t="shared" si="35"/>
        <v>#DIV/0!</v>
      </c>
      <c r="N57" s="84" t="e">
        <f t="shared" si="35"/>
        <v>#DIV/0!</v>
      </c>
      <c r="O57" s="85" t="e">
        <f t="shared" si="31"/>
        <v>#DIV/0!</v>
      </c>
      <c r="Q57" s="25" t="s">
        <v>71</v>
      </c>
      <c r="R57" s="86" t="e">
        <f t="shared" si="32"/>
        <v>#DIV/0!</v>
      </c>
      <c r="S57" s="86" t="e">
        <f>S35/S24*100</f>
        <v>#DIV/0!</v>
      </c>
      <c r="T57" s="86" t="e">
        <f t="shared" si="32"/>
        <v>#DIV/0!</v>
      </c>
      <c r="U57" s="86" t="e">
        <f t="shared" si="32"/>
        <v>#DIV/0!</v>
      </c>
      <c r="V57" s="86" t="e">
        <f t="shared" si="32"/>
        <v>#DIV/0!</v>
      </c>
      <c r="W57" s="86" t="e">
        <f t="shared" si="32"/>
        <v>#DIV/0!</v>
      </c>
      <c r="X57" s="86" t="e">
        <f t="shared" si="32"/>
        <v>#DIV/0!</v>
      </c>
      <c r="Y57" s="86" t="e">
        <f t="shared" si="32"/>
        <v>#DIV/0!</v>
      </c>
      <c r="Z57" s="86" t="e">
        <f t="shared" si="32"/>
        <v>#DIV/0!</v>
      </c>
      <c r="AA57" s="86" t="e">
        <f t="shared" si="32"/>
        <v>#DIV/0!</v>
      </c>
      <c r="AB57" s="86" t="e">
        <f t="shared" si="32"/>
        <v>#DIV/0!</v>
      </c>
      <c r="AC57" s="86" t="e">
        <f t="shared" si="32"/>
        <v>#DIV/0!</v>
      </c>
      <c r="AD57" s="85" t="e">
        <f t="shared" si="32"/>
        <v>#DIV/0!</v>
      </c>
    </row>
    <row r="58" spans="2:30">
      <c r="B58" s="26" t="s">
        <v>14</v>
      </c>
      <c r="C58" s="87" t="e">
        <f t="shared" ref="C58" si="36">C36/C25*100</f>
        <v>#DIV/0!</v>
      </c>
      <c r="D58" s="87" t="e">
        <f t="shared" ref="D58:N58" si="37">D36/D25*100</f>
        <v>#DIV/0!</v>
      </c>
      <c r="E58" s="87" t="e">
        <f t="shared" si="37"/>
        <v>#DIV/0!</v>
      </c>
      <c r="F58" s="87" t="e">
        <f t="shared" si="37"/>
        <v>#DIV/0!</v>
      </c>
      <c r="G58" s="87" t="e">
        <f t="shared" si="37"/>
        <v>#DIV/0!</v>
      </c>
      <c r="H58" s="87" t="e">
        <f t="shared" si="37"/>
        <v>#DIV/0!</v>
      </c>
      <c r="I58" s="87" t="e">
        <f t="shared" si="37"/>
        <v>#DIV/0!</v>
      </c>
      <c r="J58" s="87" t="e">
        <f t="shared" si="37"/>
        <v>#DIV/0!</v>
      </c>
      <c r="K58" s="87" t="e">
        <f t="shared" si="37"/>
        <v>#DIV/0!</v>
      </c>
      <c r="L58" s="87" t="e">
        <f>(L36/L25)*100</f>
        <v>#DIV/0!</v>
      </c>
      <c r="M58" s="87" t="e">
        <f t="shared" si="37"/>
        <v>#DIV/0!</v>
      </c>
      <c r="N58" s="87" t="e">
        <f t="shared" si="37"/>
        <v>#DIV/0!</v>
      </c>
      <c r="O58" s="87" t="e">
        <f>O36/O25*100</f>
        <v>#DIV/0!</v>
      </c>
      <c r="Q58" s="26" t="s">
        <v>14</v>
      </c>
      <c r="R58" s="88" t="e">
        <f t="shared" si="32"/>
        <v>#DIV/0!</v>
      </c>
      <c r="S58" s="89" t="e">
        <f t="shared" si="32"/>
        <v>#DIV/0!</v>
      </c>
      <c r="T58" s="89" t="e">
        <f t="shared" si="32"/>
        <v>#DIV/0!</v>
      </c>
      <c r="U58" s="89" t="e">
        <f t="shared" si="32"/>
        <v>#DIV/0!</v>
      </c>
      <c r="V58" s="89" t="e">
        <f t="shared" si="32"/>
        <v>#DIV/0!</v>
      </c>
      <c r="W58" s="89" t="e">
        <f t="shared" si="32"/>
        <v>#DIV/0!</v>
      </c>
      <c r="X58" s="89" t="e">
        <f t="shared" si="32"/>
        <v>#DIV/0!</v>
      </c>
      <c r="Y58" s="89" t="e">
        <f t="shared" si="32"/>
        <v>#DIV/0!</v>
      </c>
      <c r="Z58" s="89" t="e">
        <f t="shared" si="32"/>
        <v>#DIV/0!</v>
      </c>
      <c r="AA58" s="89" t="e">
        <f t="shared" si="32"/>
        <v>#DIV/0!</v>
      </c>
      <c r="AB58" s="89" t="e">
        <f t="shared" si="32"/>
        <v>#DIV/0!</v>
      </c>
      <c r="AC58" s="89" t="e">
        <f t="shared" si="32"/>
        <v>#DIV/0!</v>
      </c>
      <c r="AD58" s="87" t="e">
        <f t="shared" si="32"/>
        <v>#DIV/0!</v>
      </c>
    </row>
    <row r="59" spans="2:30">
      <c r="AD59" s="76" t="e">
        <f>+AD58/0.87</f>
        <v>#DIV/0!</v>
      </c>
    </row>
    <row r="61" spans="2:30">
      <c r="B61" s="3" t="s">
        <v>51</v>
      </c>
      <c r="Q61" s="3" t="s">
        <v>51</v>
      </c>
    </row>
    <row r="63" spans="2:30">
      <c r="B63" s="80" t="s">
        <v>83</v>
      </c>
      <c r="C63" s="81" t="s">
        <v>84</v>
      </c>
      <c r="D63" s="81" t="s">
        <v>85</v>
      </c>
      <c r="E63" s="81" t="s">
        <v>86</v>
      </c>
      <c r="F63" s="81" t="s">
        <v>87</v>
      </c>
      <c r="G63" s="81" t="s">
        <v>88</v>
      </c>
      <c r="H63" s="81" t="s">
        <v>89</v>
      </c>
      <c r="I63" s="81" t="s">
        <v>90</v>
      </c>
      <c r="J63" s="81" t="s">
        <v>91</v>
      </c>
      <c r="K63" s="81" t="s">
        <v>92</v>
      </c>
      <c r="L63" s="81" t="s">
        <v>93</v>
      </c>
      <c r="M63" s="81" t="s">
        <v>94</v>
      </c>
      <c r="N63" s="81" t="s">
        <v>95</v>
      </c>
      <c r="O63" s="81" t="s">
        <v>14</v>
      </c>
      <c r="Q63" s="80" t="s">
        <v>83</v>
      </c>
      <c r="R63" s="81" t="s">
        <v>84</v>
      </c>
      <c r="S63" s="81" t="s">
        <v>85</v>
      </c>
      <c r="T63" s="81" t="s">
        <v>86</v>
      </c>
      <c r="U63" s="81" t="s">
        <v>87</v>
      </c>
      <c r="V63" s="81" t="s">
        <v>88</v>
      </c>
      <c r="W63" s="81" t="s">
        <v>89</v>
      </c>
      <c r="X63" s="81" t="s">
        <v>90</v>
      </c>
      <c r="Y63" s="81" t="s">
        <v>91</v>
      </c>
      <c r="Z63" s="81" t="s">
        <v>92</v>
      </c>
      <c r="AA63" s="81" t="s">
        <v>93</v>
      </c>
      <c r="AB63" s="81" t="s">
        <v>94</v>
      </c>
      <c r="AC63" s="81" t="s">
        <v>95</v>
      </c>
      <c r="AD63" s="81" t="s">
        <v>74</v>
      </c>
    </row>
    <row r="64" spans="2:30">
      <c r="B64" s="20" t="s">
        <v>96</v>
      </c>
      <c r="C64" s="84" t="e">
        <f t="shared" ref="C64" si="38">C42/C20*100</f>
        <v>#DIV/0!</v>
      </c>
      <c r="D64" s="84" t="e">
        <f t="shared" ref="D64:O69" si="39">D42/D20*100</f>
        <v>#DIV/0!</v>
      </c>
      <c r="E64" s="84" t="e">
        <f t="shared" si="39"/>
        <v>#DIV/0!</v>
      </c>
      <c r="F64" s="84" t="e">
        <f t="shared" si="39"/>
        <v>#DIV/0!</v>
      </c>
      <c r="G64" s="84" t="e">
        <f t="shared" si="39"/>
        <v>#DIV/0!</v>
      </c>
      <c r="H64" s="84" t="e">
        <f t="shared" si="39"/>
        <v>#DIV/0!</v>
      </c>
      <c r="I64" s="84" t="e">
        <f t="shared" si="39"/>
        <v>#DIV/0!</v>
      </c>
      <c r="J64" s="84" t="e">
        <f t="shared" si="39"/>
        <v>#DIV/0!</v>
      </c>
      <c r="K64" s="84" t="e">
        <f t="shared" si="39"/>
        <v>#DIV/0!</v>
      </c>
      <c r="L64" s="84" t="e">
        <f t="shared" si="39"/>
        <v>#DIV/0!</v>
      </c>
      <c r="M64" s="84" t="e">
        <f t="shared" si="39"/>
        <v>#DIV/0!</v>
      </c>
      <c r="N64" s="84" t="e">
        <f t="shared" si="39"/>
        <v>#DIV/0!</v>
      </c>
      <c r="O64" s="85" t="e">
        <f t="shared" si="39"/>
        <v>#DIV/0!</v>
      </c>
      <c r="Q64" s="20" t="s">
        <v>96</v>
      </c>
      <c r="R64" s="86" t="e">
        <f t="shared" ref="R64:AD69" si="40">R42/R20*100</f>
        <v>#DIV/0!</v>
      </c>
      <c r="S64" s="86" t="e">
        <f t="shared" si="40"/>
        <v>#DIV/0!</v>
      </c>
      <c r="T64" s="86" t="e">
        <f t="shared" si="40"/>
        <v>#DIV/0!</v>
      </c>
      <c r="U64" s="86" t="e">
        <f t="shared" si="40"/>
        <v>#DIV/0!</v>
      </c>
      <c r="V64" s="86" t="e">
        <f t="shared" si="40"/>
        <v>#DIV/0!</v>
      </c>
      <c r="W64" s="86" t="e">
        <f t="shared" si="40"/>
        <v>#DIV/0!</v>
      </c>
      <c r="X64" s="86" t="e">
        <f t="shared" si="40"/>
        <v>#DIV/0!</v>
      </c>
      <c r="Y64" s="86" t="e">
        <f t="shared" si="40"/>
        <v>#DIV/0!</v>
      </c>
      <c r="Z64" s="86" t="e">
        <f t="shared" si="40"/>
        <v>#DIV/0!</v>
      </c>
      <c r="AA64" s="86" t="e">
        <f t="shared" si="40"/>
        <v>#DIV/0!</v>
      </c>
      <c r="AB64" s="86" t="e">
        <f t="shared" si="40"/>
        <v>#DIV/0!</v>
      </c>
      <c r="AC64" s="86" t="e">
        <f t="shared" si="40"/>
        <v>#DIV/0!</v>
      </c>
      <c r="AD64" s="85" t="e">
        <f t="shared" si="40"/>
        <v>#DIV/0!</v>
      </c>
    </row>
    <row r="65" spans="2:30">
      <c r="B65" s="20" t="s">
        <v>68</v>
      </c>
      <c r="C65" s="84" t="e">
        <f t="shared" ref="C65" si="41">C43/C21*100</f>
        <v>#DIV/0!</v>
      </c>
      <c r="D65" s="84" t="e">
        <f t="shared" si="39"/>
        <v>#DIV/0!</v>
      </c>
      <c r="E65" s="84" t="e">
        <f t="shared" si="39"/>
        <v>#DIV/0!</v>
      </c>
      <c r="F65" s="84" t="e">
        <f t="shared" si="39"/>
        <v>#DIV/0!</v>
      </c>
      <c r="G65" s="84" t="e">
        <f t="shared" si="39"/>
        <v>#DIV/0!</v>
      </c>
      <c r="H65" s="84" t="e">
        <f t="shared" si="39"/>
        <v>#DIV/0!</v>
      </c>
      <c r="I65" s="84" t="e">
        <f t="shared" si="39"/>
        <v>#DIV/0!</v>
      </c>
      <c r="J65" s="84" t="e">
        <f t="shared" si="39"/>
        <v>#DIV/0!</v>
      </c>
      <c r="K65" s="84" t="e">
        <f t="shared" si="39"/>
        <v>#DIV/0!</v>
      </c>
      <c r="L65" s="84" t="e">
        <f t="shared" si="39"/>
        <v>#DIV/0!</v>
      </c>
      <c r="M65" s="84" t="e">
        <f t="shared" si="39"/>
        <v>#DIV/0!</v>
      </c>
      <c r="N65" s="84" t="e">
        <f t="shared" si="39"/>
        <v>#DIV/0!</v>
      </c>
      <c r="O65" s="85" t="e">
        <f t="shared" si="39"/>
        <v>#DIV/0!</v>
      </c>
      <c r="Q65" s="20" t="s">
        <v>68</v>
      </c>
      <c r="R65" s="86" t="e">
        <f t="shared" si="40"/>
        <v>#DIV/0!</v>
      </c>
      <c r="S65" s="86" t="e">
        <f t="shared" si="40"/>
        <v>#DIV/0!</v>
      </c>
      <c r="T65" s="86" t="e">
        <f t="shared" si="40"/>
        <v>#DIV/0!</v>
      </c>
      <c r="U65" s="86" t="e">
        <f t="shared" si="40"/>
        <v>#DIV/0!</v>
      </c>
      <c r="V65" s="86" t="e">
        <f t="shared" si="40"/>
        <v>#DIV/0!</v>
      </c>
      <c r="W65" s="86" t="e">
        <f t="shared" si="40"/>
        <v>#DIV/0!</v>
      </c>
      <c r="X65" s="86" t="e">
        <f t="shared" si="40"/>
        <v>#DIV/0!</v>
      </c>
      <c r="Y65" s="86" t="e">
        <f t="shared" si="40"/>
        <v>#DIV/0!</v>
      </c>
      <c r="Z65" s="86" t="e">
        <f t="shared" si="40"/>
        <v>#DIV/0!</v>
      </c>
      <c r="AA65" s="86" t="e">
        <f t="shared" si="40"/>
        <v>#DIV/0!</v>
      </c>
      <c r="AB65" s="86" t="e">
        <f t="shared" si="40"/>
        <v>#DIV/0!</v>
      </c>
      <c r="AC65" s="86" t="e">
        <f t="shared" si="40"/>
        <v>#DIV/0!</v>
      </c>
      <c r="AD65" s="85" t="e">
        <f t="shared" si="40"/>
        <v>#DIV/0!</v>
      </c>
    </row>
    <row r="66" spans="2:30">
      <c r="B66" s="20" t="s">
        <v>69</v>
      </c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5"/>
      <c r="Q66" s="20" t="s">
        <v>69</v>
      </c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5"/>
    </row>
    <row r="67" spans="2:30">
      <c r="B67" s="20" t="s">
        <v>97</v>
      </c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5"/>
      <c r="Q67" s="20" t="s">
        <v>97</v>
      </c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5"/>
    </row>
    <row r="68" spans="2:30">
      <c r="B68" s="25" t="s">
        <v>71</v>
      </c>
      <c r="C68" s="84" t="e">
        <f t="shared" ref="C68" si="42">C46/C24*100</f>
        <v>#DIV/0!</v>
      </c>
      <c r="D68" s="84" t="e">
        <f t="shared" si="39"/>
        <v>#DIV/0!</v>
      </c>
      <c r="E68" s="84" t="e">
        <f t="shared" si="39"/>
        <v>#DIV/0!</v>
      </c>
      <c r="F68" s="84" t="e">
        <f t="shared" si="39"/>
        <v>#DIV/0!</v>
      </c>
      <c r="G68" s="84" t="e">
        <f t="shared" si="39"/>
        <v>#DIV/0!</v>
      </c>
      <c r="H68" s="84" t="e">
        <f t="shared" si="39"/>
        <v>#DIV/0!</v>
      </c>
      <c r="I68" s="84" t="e">
        <f t="shared" si="39"/>
        <v>#DIV/0!</v>
      </c>
      <c r="J68" s="84" t="e">
        <f t="shared" si="39"/>
        <v>#DIV/0!</v>
      </c>
      <c r="K68" s="84" t="e">
        <f t="shared" si="39"/>
        <v>#DIV/0!</v>
      </c>
      <c r="L68" s="84" t="e">
        <f t="shared" si="39"/>
        <v>#DIV/0!</v>
      </c>
      <c r="M68" s="84" t="e">
        <f t="shared" si="39"/>
        <v>#DIV/0!</v>
      </c>
      <c r="N68" s="84" t="e">
        <f t="shared" si="39"/>
        <v>#DIV/0!</v>
      </c>
      <c r="O68" s="85" t="e">
        <f t="shared" si="39"/>
        <v>#DIV/0!</v>
      </c>
      <c r="Q68" s="25" t="s">
        <v>71</v>
      </c>
      <c r="R68" s="86" t="e">
        <f t="shared" si="40"/>
        <v>#DIV/0!</v>
      </c>
      <c r="S68" s="86" t="e">
        <f t="shared" si="40"/>
        <v>#DIV/0!</v>
      </c>
      <c r="T68" s="86" t="e">
        <f t="shared" si="40"/>
        <v>#DIV/0!</v>
      </c>
      <c r="U68" s="86" t="e">
        <f t="shared" si="40"/>
        <v>#DIV/0!</v>
      </c>
      <c r="V68" s="86" t="e">
        <f t="shared" si="40"/>
        <v>#DIV/0!</v>
      </c>
      <c r="W68" s="86" t="e">
        <f t="shared" si="40"/>
        <v>#DIV/0!</v>
      </c>
      <c r="X68" s="86" t="e">
        <f t="shared" si="40"/>
        <v>#DIV/0!</v>
      </c>
      <c r="Y68" s="86" t="e">
        <f t="shared" si="40"/>
        <v>#DIV/0!</v>
      </c>
      <c r="Z68" s="86" t="e">
        <f t="shared" si="40"/>
        <v>#DIV/0!</v>
      </c>
      <c r="AA68" s="86" t="e">
        <f t="shared" si="40"/>
        <v>#DIV/0!</v>
      </c>
      <c r="AB68" s="86" t="e">
        <f t="shared" si="40"/>
        <v>#DIV/0!</v>
      </c>
      <c r="AC68" s="86" t="e">
        <f t="shared" si="40"/>
        <v>#DIV/0!</v>
      </c>
      <c r="AD68" s="85" t="e">
        <f t="shared" si="40"/>
        <v>#DIV/0!</v>
      </c>
    </row>
    <row r="69" spans="2:30">
      <c r="B69" s="26" t="s">
        <v>14</v>
      </c>
      <c r="C69" s="87" t="e">
        <f t="shared" ref="C69" si="43">C47/C25*100</f>
        <v>#DIV/0!</v>
      </c>
      <c r="D69" s="87" t="e">
        <f t="shared" si="39"/>
        <v>#DIV/0!</v>
      </c>
      <c r="E69" s="87" t="e">
        <f t="shared" si="39"/>
        <v>#DIV/0!</v>
      </c>
      <c r="F69" s="87" t="e">
        <f t="shared" si="39"/>
        <v>#DIV/0!</v>
      </c>
      <c r="G69" s="87" t="e">
        <f t="shared" si="39"/>
        <v>#DIV/0!</v>
      </c>
      <c r="H69" s="87" t="e">
        <f t="shared" si="39"/>
        <v>#DIV/0!</v>
      </c>
      <c r="I69" s="87" t="e">
        <f t="shared" si="39"/>
        <v>#DIV/0!</v>
      </c>
      <c r="J69" s="87" t="e">
        <f t="shared" si="39"/>
        <v>#DIV/0!</v>
      </c>
      <c r="K69" s="87" t="e">
        <f t="shared" si="39"/>
        <v>#DIV/0!</v>
      </c>
      <c r="L69" s="87" t="e">
        <f t="shared" si="39"/>
        <v>#DIV/0!</v>
      </c>
      <c r="M69" s="87" t="e">
        <f t="shared" si="39"/>
        <v>#DIV/0!</v>
      </c>
      <c r="N69" s="87" t="e">
        <f t="shared" si="39"/>
        <v>#DIV/0!</v>
      </c>
      <c r="O69" s="87" t="e">
        <f>O47/O25*100</f>
        <v>#DIV/0!</v>
      </c>
      <c r="Q69" s="26" t="s">
        <v>14</v>
      </c>
      <c r="R69" s="88" t="e">
        <f t="shared" si="40"/>
        <v>#DIV/0!</v>
      </c>
      <c r="S69" s="89" t="e">
        <f t="shared" si="40"/>
        <v>#DIV/0!</v>
      </c>
      <c r="T69" s="89" t="e">
        <f t="shared" si="40"/>
        <v>#DIV/0!</v>
      </c>
      <c r="U69" s="89" t="e">
        <f t="shared" si="40"/>
        <v>#DIV/0!</v>
      </c>
      <c r="V69" s="89" t="e">
        <f t="shared" si="40"/>
        <v>#DIV/0!</v>
      </c>
      <c r="W69" s="89" t="e">
        <f t="shared" si="40"/>
        <v>#DIV/0!</v>
      </c>
      <c r="X69" s="89" t="e">
        <f t="shared" si="40"/>
        <v>#DIV/0!</v>
      </c>
      <c r="Y69" s="89" t="e">
        <f t="shared" si="40"/>
        <v>#DIV/0!</v>
      </c>
      <c r="Z69" s="89" t="e">
        <f t="shared" si="40"/>
        <v>#DIV/0!</v>
      </c>
      <c r="AA69" s="89" t="e">
        <f t="shared" si="40"/>
        <v>#DIV/0!</v>
      </c>
      <c r="AB69" s="89" t="e">
        <f t="shared" si="40"/>
        <v>#DIV/0!</v>
      </c>
      <c r="AC69" s="89" t="e">
        <f t="shared" si="40"/>
        <v>#DIV/0!</v>
      </c>
      <c r="AD69" s="87" t="e">
        <f t="shared" si="40"/>
        <v>#DIV/0!</v>
      </c>
    </row>
    <row r="70" spans="2:30">
      <c r="AD70" s="162" t="e">
        <f>+AD69/0.87</f>
        <v>#DIV/0!</v>
      </c>
    </row>
    <row r="72" spans="2:30">
      <c r="B72" s="26" t="s">
        <v>53</v>
      </c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Q72" s="26" t="s">
        <v>53</v>
      </c>
      <c r="R72" s="164">
        <v>104.7</v>
      </c>
      <c r="S72" s="164">
        <v>107.44</v>
      </c>
      <c r="T72" s="164">
        <v>108.49</v>
      </c>
      <c r="U72" s="164">
        <v>109.29</v>
      </c>
      <c r="V72" s="164">
        <v>111.33</v>
      </c>
      <c r="W72" s="164">
        <v>112.73</v>
      </c>
      <c r="X72" s="164">
        <v>113.25</v>
      </c>
      <c r="Y72" s="164">
        <v>113.99</v>
      </c>
      <c r="Z72" s="164">
        <v>114.99</v>
      </c>
      <c r="AA72" s="164">
        <v>115.2</v>
      </c>
      <c r="AB72" s="164">
        <v>115.35</v>
      </c>
      <c r="AC72" s="164">
        <v>115.84</v>
      </c>
      <c r="AD72" s="164"/>
    </row>
    <row r="73" spans="2:30">
      <c r="B73" s="26" t="s">
        <v>101</v>
      </c>
      <c r="C73" s="99">
        <v>6.96</v>
      </c>
      <c r="D73" s="99">
        <v>6.96</v>
      </c>
      <c r="E73" s="99">
        <v>6.96</v>
      </c>
      <c r="F73" s="99">
        <v>6.96</v>
      </c>
      <c r="G73" s="99">
        <v>6.96</v>
      </c>
      <c r="H73" s="99">
        <v>6.96</v>
      </c>
      <c r="I73" s="99">
        <v>6.96</v>
      </c>
      <c r="J73" s="99">
        <v>6.96</v>
      </c>
      <c r="K73" s="99">
        <v>6.96</v>
      </c>
      <c r="L73" s="99">
        <v>6.96</v>
      </c>
      <c r="M73" s="99">
        <v>6.96</v>
      </c>
      <c r="N73" s="99">
        <v>6.96</v>
      </c>
      <c r="O73" s="164"/>
      <c r="Q73" s="26" t="s">
        <v>101</v>
      </c>
      <c r="R73" s="75">
        <f>+C73</f>
        <v>6.96</v>
      </c>
      <c r="S73" s="75">
        <f>+D73</f>
        <v>6.96</v>
      </c>
      <c r="T73" s="75">
        <f>+E73</f>
        <v>6.96</v>
      </c>
      <c r="U73" s="75">
        <f t="shared" ref="U73:AC73" si="44">+F73</f>
        <v>6.96</v>
      </c>
      <c r="V73" s="75">
        <f t="shared" si="44"/>
        <v>6.96</v>
      </c>
      <c r="W73" s="75">
        <f t="shared" si="44"/>
        <v>6.96</v>
      </c>
      <c r="X73" s="75">
        <f t="shared" si="44"/>
        <v>6.96</v>
      </c>
      <c r="Y73" s="75">
        <f t="shared" si="44"/>
        <v>6.96</v>
      </c>
      <c r="Z73" s="75">
        <f t="shared" si="44"/>
        <v>6.96</v>
      </c>
      <c r="AA73" s="75">
        <f t="shared" si="44"/>
        <v>6.96</v>
      </c>
      <c r="AB73" s="75">
        <f t="shared" si="44"/>
        <v>6.96</v>
      </c>
      <c r="AC73" s="75">
        <f t="shared" si="44"/>
        <v>6.96</v>
      </c>
      <c r="AD73" s="164"/>
    </row>
  </sheetData>
  <mergeCells count="1">
    <mergeCell ref="B15:O15"/>
  </mergeCells>
  <conditionalFormatting sqref="C72:O73 R72:AD73">
    <cfRule type="cellIs" dxfId="262" priority="29" stopIfTrue="1" operator="equal">
      <formula>0</formula>
    </cfRule>
  </conditionalFormatting>
  <conditionalFormatting sqref="C72:O73 R72:AD73">
    <cfRule type="cellIs" dxfId="261" priority="28" stopIfTrue="1" operator="equal">
      <formula>0</formula>
    </cfRule>
  </conditionalFormatting>
  <conditionalFormatting sqref="C2:N2 C16:N19 C26:N30 C37:N41 C48:N52 C59:N63 C70:N1048576 C5:N8">
    <cfRule type="containsText" dxfId="260" priority="27" operator="containsText" text="*">
      <formula>NOT(ISERROR(SEARCH("*",C2)))</formula>
    </cfRule>
  </conditionalFormatting>
  <conditionalFormatting sqref="C9:N14">
    <cfRule type="containsText" dxfId="259" priority="15" stopIfTrue="1" operator="containsText" text="*">
      <formula>NOT(ISERROR(SEARCH("*",C9)))</formula>
    </cfRule>
    <cfRule type="containsText" priority="16" stopIfTrue="1" operator="containsText" text="*">
      <formula>NOT(ISERROR(SEARCH("*",C9)))</formula>
    </cfRule>
  </conditionalFormatting>
  <conditionalFormatting sqref="C20:N25">
    <cfRule type="containsText" dxfId="258" priority="13" stopIfTrue="1" operator="containsText" text="*">
      <formula>NOT(ISERROR(SEARCH("*",C20)))</formula>
    </cfRule>
    <cfRule type="containsText" priority="14" stopIfTrue="1" operator="containsText" text="*">
      <formula>NOT(ISERROR(SEARCH("*",C20)))</formula>
    </cfRule>
  </conditionalFormatting>
  <conditionalFormatting sqref="C31:N36">
    <cfRule type="containsText" dxfId="257" priority="11" stopIfTrue="1" operator="containsText" text="*">
      <formula>NOT(ISERROR(SEARCH("*",C31)))</formula>
    </cfRule>
    <cfRule type="containsText" priority="12" stopIfTrue="1" operator="containsText" text="*">
      <formula>NOT(ISERROR(SEARCH("*",C31)))</formula>
    </cfRule>
  </conditionalFormatting>
  <conditionalFormatting sqref="C42:N47">
    <cfRule type="containsText" dxfId="256" priority="9" stopIfTrue="1" operator="containsText" text="*">
      <formula>NOT(ISERROR(SEARCH("*",C42)))</formula>
    </cfRule>
    <cfRule type="containsText" priority="10" stopIfTrue="1" operator="containsText" text="*">
      <formula>NOT(ISERROR(SEARCH("*",C42)))</formula>
    </cfRule>
  </conditionalFormatting>
  <conditionalFormatting sqref="C53:N58">
    <cfRule type="containsText" dxfId="255" priority="7" stopIfTrue="1" operator="containsText" text="*">
      <formula>NOT(ISERROR(SEARCH("*",C53)))</formula>
    </cfRule>
    <cfRule type="containsText" priority="8" stopIfTrue="1" operator="containsText" text="*">
      <formula>NOT(ISERROR(SEARCH("*",C53)))</formula>
    </cfRule>
  </conditionalFormatting>
  <conditionalFormatting sqref="C64:N69">
    <cfRule type="containsText" dxfId="254" priority="5" stopIfTrue="1" operator="containsText" text="*">
      <formula>NOT(ISERROR(SEARCH("*",C64)))</formula>
    </cfRule>
    <cfRule type="containsText" priority="6" stopIfTrue="1" operator="containsText" text="*">
      <formula>NOT(ISERROR(SEARCH("*",C64)))</formula>
    </cfRule>
  </conditionalFormatting>
  <conditionalFormatting sqref="I1:N1">
    <cfRule type="containsText" dxfId="253" priority="4" stopIfTrue="1" operator="containsText" text="*">
      <formula>NOT(ISERROR(SEARCH("*",I1)))</formula>
    </cfRule>
  </conditionalFormatting>
  <conditionalFormatting sqref="C1:H1">
    <cfRule type="containsText" dxfId="252" priority="2" stopIfTrue="1" operator="containsText" text="*">
      <formula>NOT(ISERROR(SEARCH("*",C1)))</formula>
    </cfRule>
    <cfRule type="containsText" priority="3" stopIfTrue="1" operator="containsText" text="*">
      <formula>NOT(ISERROR(SEARCH("*",C1)))</formula>
    </cfRule>
  </conditionalFormatting>
  <conditionalFormatting sqref="C3:N4">
    <cfRule type="containsText" dxfId="251" priority="1" operator="containsText" text="*">
      <formula>NOT(ISERROR(SEARCH("*",C3)))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F73"/>
  <sheetViews>
    <sheetView showGridLines="0" topLeftCell="A19" zoomScale="60" zoomScaleNormal="60" workbookViewId="0">
      <selection activeCell="C42" sqref="C42"/>
    </sheetView>
  </sheetViews>
  <sheetFormatPr baseColWidth="10" defaultRowHeight="15.75"/>
  <cols>
    <col min="1" max="1" width="3" style="2" customWidth="1"/>
    <col min="2" max="2" width="22.42578125" style="2" customWidth="1"/>
    <col min="3" max="3" width="12.5703125" style="2" bestFit="1" customWidth="1"/>
    <col min="4" max="15" width="11.42578125" style="2"/>
    <col min="16" max="16" width="5.5703125" style="2" customWidth="1"/>
    <col min="17" max="17" width="20.7109375" style="2" customWidth="1"/>
    <col min="18" max="257" width="11.42578125" style="2"/>
    <col min="258" max="258" width="18.85546875" style="2" customWidth="1"/>
    <col min="259" max="272" width="11.42578125" style="2"/>
    <col min="273" max="273" width="19.28515625" style="2" customWidth="1"/>
    <col min="274" max="513" width="11.42578125" style="2"/>
    <col min="514" max="514" width="18.85546875" style="2" customWidth="1"/>
    <col min="515" max="528" width="11.42578125" style="2"/>
    <col min="529" max="529" width="19.28515625" style="2" customWidth="1"/>
    <col min="530" max="769" width="11.42578125" style="2"/>
    <col min="770" max="770" width="18.85546875" style="2" customWidth="1"/>
    <col min="771" max="784" width="11.42578125" style="2"/>
    <col min="785" max="785" width="19.28515625" style="2" customWidth="1"/>
    <col min="786" max="1025" width="11.42578125" style="2"/>
    <col min="1026" max="1026" width="18.85546875" style="2" customWidth="1"/>
    <col min="1027" max="1040" width="11.42578125" style="2"/>
    <col min="1041" max="1041" width="19.28515625" style="2" customWidth="1"/>
    <col min="1042" max="1281" width="11.42578125" style="2"/>
    <col min="1282" max="1282" width="18.85546875" style="2" customWidth="1"/>
    <col min="1283" max="1296" width="11.42578125" style="2"/>
    <col min="1297" max="1297" width="19.28515625" style="2" customWidth="1"/>
    <col min="1298" max="1537" width="11.42578125" style="2"/>
    <col min="1538" max="1538" width="18.85546875" style="2" customWidth="1"/>
    <col min="1539" max="1552" width="11.42578125" style="2"/>
    <col min="1553" max="1553" width="19.28515625" style="2" customWidth="1"/>
    <col min="1554" max="1793" width="11.42578125" style="2"/>
    <col min="1794" max="1794" width="18.85546875" style="2" customWidth="1"/>
    <col min="1795" max="1808" width="11.42578125" style="2"/>
    <col min="1809" max="1809" width="19.28515625" style="2" customWidth="1"/>
    <col min="1810" max="2049" width="11.42578125" style="2"/>
    <col min="2050" max="2050" width="18.85546875" style="2" customWidth="1"/>
    <col min="2051" max="2064" width="11.42578125" style="2"/>
    <col min="2065" max="2065" width="19.28515625" style="2" customWidth="1"/>
    <col min="2066" max="2305" width="11.42578125" style="2"/>
    <col min="2306" max="2306" width="18.85546875" style="2" customWidth="1"/>
    <col min="2307" max="2320" width="11.42578125" style="2"/>
    <col min="2321" max="2321" width="19.28515625" style="2" customWidth="1"/>
    <col min="2322" max="2561" width="11.42578125" style="2"/>
    <col min="2562" max="2562" width="18.85546875" style="2" customWidth="1"/>
    <col min="2563" max="2576" width="11.42578125" style="2"/>
    <col min="2577" max="2577" width="19.28515625" style="2" customWidth="1"/>
    <col min="2578" max="2817" width="11.42578125" style="2"/>
    <col min="2818" max="2818" width="18.85546875" style="2" customWidth="1"/>
    <col min="2819" max="2832" width="11.42578125" style="2"/>
    <col min="2833" max="2833" width="19.28515625" style="2" customWidth="1"/>
    <col min="2834" max="3073" width="11.42578125" style="2"/>
    <col min="3074" max="3074" width="18.85546875" style="2" customWidth="1"/>
    <col min="3075" max="3088" width="11.42578125" style="2"/>
    <col min="3089" max="3089" width="19.28515625" style="2" customWidth="1"/>
    <col min="3090" max="3329" width="11.42578125" style="2"/>
    <col min="3330" max="3330" width="18.85546875" style="2" customWidth="1"/>
    <col min="3331" max="3344" width="11.42578125" style="2"/>
    <col min="3345" max="3345" width="19.28515625" style="2" customWidth="1"/>
    <col min="3346" max="3585" width="11.42578125" style="2"/>
    <col min="3586" max="3586" width="18.85546875" style="2" customWidth="1"/>
    <col min="3587" max="3600" width="11.42578125" style="2"/>
    <col min="3601" max="3601" width="19.28515625" style="2" customWidth="1"/>
    <col min="3602" max="3841" width="11.42578125" style="2"/>
    <col min="3842" max="3842" width="18.85546875" style="2" customWidth="1"/>
    <col min="3843" max="3856" width="11.42578125" style="2"/>
    <col min="3857" max="3857" width="19.28515625" style="2" customWidth="1"/>
    <col min="3858" max="4097" width="11.42578125" style="2"/>
    <col min="4098" max="4098" width="18.85546875" style="2" customWidth="1"/>
    <col min="4099" max="4112" width="11.42578125" style="2"/>
    <col min="4113" max="4113" width="19.28515625" style="2" customWidth="1"/>
    <col min="4114" max="4353" width="11.42578125" style="2"/>
    <col min="4354" max="4354" width="18.85546875" style="2" customWidth="1"/>
    <col min="4355" max="4368" width="11.42578125" style="2"/>
    <col min="4369" max="4369" width="19.28515625" style="2" customWidth="1"/>
    <col min="4370" max="4609" width="11.42578125" style="2"/>
    <col min="4610" max="4610" width="18.85546875" style="2" customWidth="1"/>
    <col min="4611" max="4624" width="11.42578125" style="2"/>
    <col min="4625" max="4625" width="19.28515625" style="2" customWidth="1"/>
    <col min="4626" max="4865" width="11.42578125" style="2"/>
    <col min="4866" max="4866" width="18.85546875" style="2" customWidth="1"/>
    <col min="4867" max="4880" width="11.42578125" style="2"/>
    <col min="4881" max="4881" width="19.28515625" style="2" customWidth="1"/>
    <col min="4882" max="5121" width="11.42578125" style="2"/>
    <col min="5122" max="5122" width="18.85546875" style="2" customWidth="1"/>
    <col min="5123" max="5136" width="11.42578125" style="2"/>
    <col min="5137" max="5137" width="19.28515625" style="2" customWidth="1"/>
    <col min="5138" max="5377" width="11.42578125" style="2"/>
    <col min="5378" max="5378" width="18.85546875" style="2" customWidth="1"/>
    <col min="5379" max="5392" width="11.42578125" style="2"/>
    <col min="5393" max="5393" width="19.28515625" style="2" customWidth="1"/>
    <col min="5394" max="5633" width="11.42578125" style="2"/>
    <col min="5634" max="5634" width="18.85546875" style="2" customWidth="1"/>
    <col min="5635" max="5648" width="11.42578125" style="2"/>
    <col min="5649" max="5649" width="19.28515625" style="2" customWidth="1"/>
    <col min="5650" max="5889" width="11.42578125" style="2"/>
    <col min="5890" max="5890" width="18.85546875" style="2" customWidth="1"/>
    <col min="5891" max="5904" width="11.42578125" style="2"/>
    <col min="5905" max="5905" width="19.28515625" style="2" customWidth="1"/>
    <col min="5906" max="6145" width="11.42578125" style="2"/>
    <col min="6146" max="6146" width="18.85546875" style="2" customWidth="1"/>
    <col min="6147" max="6160" width="11.42578125" style="2"/>
    <col min="6161" max="6161" width="19.28515625" style="2" customWidth="1"/>
    <col min="6162" max="6401" width="11.42578125" style="2"/>
    <col min="6402" max="6402" width="18.85546875" style="2" customWidth="1"/>
    <col min="6403" max="6416" width="11.42578125" style="2"/>
    <col min="6417" max="6417" width="19.28515625" style="2" customWidth="1"/>
    <col min="6418" max="6657" width="11.42578125" style="2"/>
    <col min="6658" max="6658" width="18.85546875" style="2" customWidth="1"/>
    <col min="6659" max="6672" width="11.42578125" style="2"/>
    <col min="6673" max="6673" width="19.28515625" style="2" customWidth="1"/>
    <col min="6674" max="6913" width="11.42578125" style="2"/>
    <col min="6914" max="6914" width="18.85546875" style="2" customWidth="1"/>
    <col min="6915" max="6928" width="11.42578125" style="2"/>
    <col min="6929" max="6929" width="19.28515625" style="2" customWidth="1"/>
    <col min="6930" max="7169" width="11.42578125" style="2"/>
    <col min="7170" max="7170" width="18.85546875" style="2" customWidth="1"/>
    <col min="7171" max="7184" width="11.42578125" style="2"/>
    <col min="7185" max="7185" width="19.28515625" style="2" customWidth="1"/>
    <col min="7186" max="7425" width="11.42578125" style="2"/>
    <col min="7426" max="7426" width="18.85546875" style="2" customWidth="1"/>
    <col min="7427" max="7440" width="11.42578125" style="2"/>
    <col min="7441" max="7441" width="19.28515625" style="2" customWidth="1"/>
    <col min="7442" max="7681" width="11.42578125" style="2"/>
    <col min="7682" max="7682" width="18.85546875" style="2" customWidth="1"/>
    <col min="7683" max="7696" width="11.42578125" style="2"/>
    <col min="7697" max="7697" width="19.28515625" style="2" customWidth="1"/>
    <col min="7698" max="7937" width="11.42578125" style="2"/>
    <col min="7938" max="7938" width="18.85546875" style="2" customWidth="1"/>
    <col min="7939" max="7952" width="11.42578125" style="2"/>
    <col min="7953" max="7953" width="19.28515625" style="2" customWidth="1"/>
    <col min="7954" max="8193" width="11.42578125" style="2"/>
    <col min="8194" max="8194" width="18.85546875" style="2" customWidth="1"/>
    <col min="8195" max="8208" width="11.42578125" style="2"/>
    <col min="8209" max="8209" width="19.28515625" style="2" customWidth="1"/>
    <col min="8210" max="8449" width="11.42578125" style="2"/>
    <col min="8450" max="8450" width="18.85546875" style="2" customWidth="1"/>
    <col min="8451" max="8464" width="11.42578125" style="2"/>
    <col min="8465" max="8465" width="19.28515625" style="2" customWidth="1"/>
    <col min="8466" max="8705" width="11.42578125" style="2"/>
    <col min="8706" max="8706" width="18.85546875" style="2" customWidth="1"/>
    <col min="8707" max="8720" width="11.42578125" style="2"/>
    <col min="8721" max="8721" width="19.28515625" style="2" customWidth="1"/>
    <col min="8722" max="8961" width="11.42578125" style="2"/>
    <col min="8962" max="8962" width="18.85546875" style="2" customWidth="1"/>
    <col min="8963" max="8976" width="11.42578125" style="2"/>
    <col min="8977" max="8977" width="19.28515625" style="2" customWidth="1"/>
    <col min="8978" max="9217" width="11.42578125" style="2"/>
    <col min="9218" max="9218" width="18.85546875" style="2" customWidth="1"/>
    <col min="9219" max="9232" width="11.42578125" style="2"/>
    <col min="9233" max="9233" width="19.28515625" style="2" customWidth="1"/>
    <col min="9234" max="9473" width="11.42578125" style="2"/>
    <col min="9474" max="9474" width="18.85546875" style="2" customWidth="1"/>
    <col min="9475" max="9488" width="11.42578125" style="2"/>
    <col min="9489" max="9489" width="19.28515625" style="2" customWidth="1"/>
    <col min="9490" max="9729" width="11.42578125" style="2"/>
    <col min="9730" max="9730" width="18.85546875" style="2" customWidth="1"/>
    <col min="9731" max="9744" width="11.42578125" style="2"/>
    <col min="9745" max="9745" width="19.28515625" style="2" customWidth="1"/>
    <col min="9746" max="9985" width="11.42578125" style="2"/>
    <col min="9986" max="9986" width="18.85546875" style="2" customWidth="1"/>
    <col min="9987" max="10000" width="11.42578125" style="2"/>
    <col min="10001" max="10001" width="19.28515625" style="2" customWidth="1"/>
    <col min="10002" max="10241" width="11.42578125" style="2"/>
    <col min="10242" max="10242" width="18.85546875" style="2" customWidth="1"/>
    <col min="10243" max="10256" width="11.42578125" style="2"/>
    <col min="10257" max="10257" width="19.28515625" style="2" customWidth="1"/>
    <col min="10258" max="10497" width="11.42578125" style="2"/>
    <col min="10498" max="10498" width="18.85546875" style="2" customWidth="1"/>
    <col min="10499" max="10512" width="11.42578125" style="2"/>
    <col min="10513" max="10513" width="19.28515625" style="2" customWidth="1"/>
    <col min="10514" max="10753" width="11.42578125" style="2"/>
    <col min="10754" max="10754" width="18.85546875" style="2" customWidth="1"/>
    <col min="10755" max="10768" width="11.42578125" style="2"/>
    <col min="10769" max="10769" width="19.28515625" style="2" customWidth="1"/>
    <col min="10770" max="11009" width="11.42578125" style="2"/>
    <col min="11010" max="11010" width="18.85546875" style="2" customWidth="1"/>
    <col min="11011" max="11024" width="11.42578125" style="2"/>
    <col min="11025" max="11025" width="19.28515625" style="2" customWidth="1"/>
    <col min="11026" max="11265" width="11.42578125" style="2"/>
    <col min="11266" max="11266" width="18.85546875" style="2" customWidth="1"/>
    <col min="11267" max="11280" width="11.42578125" style="2"/>
    <col min="11281" max="11281" width="19.28515625" style="2" customWidth="1"/>
    <col min="11282" max="11521" width="11.42578125" style="2"/>
    <col min="11522" max="11522" width="18.85546875" style="2" customWidth="1"/>
    <col min="11523" max="11536" width="11.42578125" style="2"/>
    <col min="11537" max="11537" width="19.28515625" style="2" customWidth="1"/>
    <col min="11538" max="11777" width="11.42578125" style="2"/>
    <col min="11778" max="11778" width="18.85546875" style="2" customWidth="1"/>
    <col min="11779" max="11792" width="11.42578125" style="2"/>
    <col min="11793" max="11793" width="19.28515625" style="2" customWidth="1"/>
    <col min="11794" max="12033" width="11.42578125" style="2"/>
    <col min="12034" max="12034" width="18.85546875" style="2" customWidth="1"/>
    <col min="12035" max="12048" width="11.42578125" style="2"/>
    <col min="12049" max="12049" width="19.28515625" style="2" customWidth="1"/>
    <col min="12050" max="12289" width="11.42578125" style="2"/>
    <col min="12290" max="12290" width="18.85546875" style="2" customWidth="1"/>
    <col min="12291" max="12304" width="11.42578125" style="2"/>
    <col min="12305" max="12305" width="19.28515625" style="2" customWidth="1"/>
    <col min="12306" max="12545" width="11.42578125" style="2"/>
    <col min="12546" max="12546" width="18.85546875" style="2" customWidth="1"/>
    <col min="12547" max="12560" width="11.42578125" style="2"/>
    <col min="12561" max="12561" width="19.28515625" style="2" customWidth="1"/>
    <col min="12562" max="12801" width="11.42578125" style="2"/>
    <col min="12802" max="12802" width="18.85546875" style="2" customWidth="1"/>
    <col min="12803" max="12816" width="11.42578125" style="2"/>
    <col min="12817" max="12817" width="19.28515625" style="2" customWidth="1"/>
    <col min="12818" max="13057" width="11.42578125" style="2"/>
    <col min="13058" max="13058" width="18.85546875" style="2" customWidth="1"/>
    <col min="13059" max="13072" width="11.42578125" style="2"/>
    <col min="13073" max="13073" width="19.28515625" style="2" customWidth="1"/>
    <col min="13074" max="13313" width="11.42578125" style="2"/>
    <col min="13314" max="13314" width="18.85546875" style="2" customWidth="1"/>
    <col min="13315" max="13328" width="11.42578125" style="2"/>
    <col min="13329" max="13329" width="19.28515625" style="2" customWidth="1"/>
    <col min="13330" max="13569" width="11.42578125" style="2"/>
    <col min="13570" max="13570" width="18.85546875" style="2" customWidth="1"/>
    <col min="13571" max="13584" width="11.42578125" style="2"/>
    <col min="13585" max="13585" width="19.28515625" style="2" customWidth="1"/>
    <col min="13586" max="13825" width="11.42578125" style="2"/>
    <col min="13826" max="13826" width="18.85546875" style="2" customWidth="1"/>
    <col min="13827" max="13840" width="11.42578125" style="2"/>
    <col min="13841" max="13841" width="19.28515625" style="2" customWidth="1"/>
    <col min="13842" max="14081" width="11.42578125" style="2"/>
    <col min="14082" max="14082" width="18.85546875" style="2" customWidth="1"/>
    <col min="14083" max="14096" width="11.42578125" style="2"/>
    <col min="14097" max="14097" width="19.28515625" style="2" customWidth="1"/>
    <col min="14098" max="14337" width="11.42578125" style="2"/>
    <col min="14338" max="14338" width="18.85546875" style="2" customWidth="1"/>
    <col min="14339" max="14352" width="11.42578125" style="2"/>
    <col min="14353" max="14353" width="19.28515625" style="2" customWidth="1"/>
    <col min="14354" max="14593" width="11.42578125" style="2"/>
    <col min="14594" max="14594" width="18.85546875" style="2" customWidth="1"/>
    <col min="14595" max="14608" width="11.42578125" style="2"/>
    <col min="14609" max="14609" width="19.28515625" style="2" customWidth="1"/>
    <col min="14610" max="14849" width="11.42578125" style="2"/>
    <col min="14850" max="14850" width="18.85546875" style="2" customWidth="1"/>
    <col min="14851" max="14864" width="11.42578125" style="2"/>
    <col min="14865" max="14865" width="19.28515625" style="2" customWidth="1"/>
    <col min="14866" max="15105" width="11.42578125" style="2"/>
    <col min="15106" max="15106" width="18.85546875" style="2" customWidth="1"/>
    <col min="15107" max="15120" width="11.42578125" style="2"/>
    <col min="15121" max="15121" width="19.28515625" style="2" customWidth="1"/>
    <col min="15122" max="15361" width="11.42578125" style="2"/>
    <col min="15362" max="15362" width="18.85546875" style="2" customWidth="1"/>
    <col min="15363" max="15376" width="11.42578125" style="2"/>
    <col min="15377" max="15377" width="19.28515625" style="2" customWidth="1"/>
    <col min="15378" max="15617" width="11.42578125" style="2"/>
    <col min="15618" max="15618" width="18.85546875" style="2" customWidth="1"/>
    <col min="15619" max="15632" width="11.42578125" style="2"/>
    <col min="15633" max="15633" width="19.28515625" style="2" customWidth="1"/>
    <col min="15634" max="15873" width="11.42578125" style="2"/>
    <col min="15874" max="15874" width="18.85546875" style="2" customWidth="1"/>
    <col min="15875" max="15888" width="11.42578125" style="2"/>
    <col min="15889" max="15889" width="19.28515625" style="2" customWidth="1"/>
    <col min="15890" max="16129" width="11.42578125" style="2"/>
    <col min="16130" max="16130" width="18.85546875" style="2" customWidth="1"/>
    <col min="16131" max="16144" width="11.42578125" style="2"/>
    <col min="16145" max="16145" width="19.28515625" style="2" customWidth="1"/>
    <col min="16146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139</v>
      </c>
      <c r="Q2" s="3" t="str">
        <f>+B2</f>
        <v xml:space="preserve">ENDE DEL BENI S.A.M. - (Sistema El Carmen de Itenéz) </v>
      </c>
    </row>
    <row r="3" spans="2:30">
      <c r="B3" s="3" t="str">
        <f>+'ENDEDELBENI-Exaltación'!B3</f>
        <v>CONSOLIDADO - con IVA</v>
      </c>
      <c r="Q3" s="3" t="str">
        <f>+'ENDEDELBENI-Exaltación'!Q3</f>
        <v>CONSOLIDADO - sin IVA</v>
      </c>
    </row>
    <row r="4" spans="2:30">
      <c r="B4" s="3" t="str">
        <f>+'ENDEDELBENI-Exaltación'!B4</f>
        <v>ESTADÍSTICAS GESTIÓN 2025</v>
      </c>
      <c r="Q4" s="3" t="str">
        <f>+'ENDEDELBENI-Exaltación'!Q4</f>
        <v>ESTADÍSTICAS GESTIÓN 2025</v>
      </c>
    </row>
    <row r="6" spans="2:30">
      <c r="B6" s="3" t="s">
        <v>82</v>
      </c>
      <c r="Q6" s="3" t="s">
        <v>82</v>
      </c>
    </row>
    <row r="8" spans="2:30">
      <c r="B8" s="80" t="s">
        <v>83</v>
      </c>
      <c r="C8" s="81" t="s">
        <v>84</v>
      </c>
      <c r="D8" s="81" t="s">
        <v>85</v>
      </c>
      <c r="E8" s="81" t="s">
        <v>86</v>
      </c>
      <c r="F8" s="81" t="s">
        <v>87</v>
      </c>
      <c r="G8" s="81" t="s">
        <v>88</v>
      </c>
      <c r="H8" s="81" t="s">
        <v>89</v>
      </c>
      <c r="I8" s="81" t="s">
        <v>90</v>
      </c>
      <c r="J8" s="81" t="s">
        <v>91</v>
      </c>
      <c r="K8" s="81" t="s">
        <v>92</v>
      </c>
      <c r="L8" s="81" t="s">
        <v>93</v>
      </c>
      <c r="M8" s="81" t="s">
        <v>94</v>
      </c>
      <c r="N8" s="81" t="s">
        <v>95</v>
      </c>
      <c r="O8" s="82" t="s">
        <v>14</v>
      </c>
      <c r="Q8" s="80" t="s">
        <v>83</v>
      </c>
      <c r="R8" s="81" t="s">
        <v>84</v>
      </c>
      <c r="S8" s="81" t="s">
        <v>85</v>
      </c>
      <c r="T8" s="81" t="s">
        <v>86</v>
      </c>
      <c r="U8" s="81" t="s">
        <v>87</v>
      </c>
      <c r="V8" s="81" t="s">
        <v>88</v>
      </c>
      <c r="W8" s="81" t="s">
        <v>89</v>
      </c>
      <c r="X8" s="81" t="s">
        <v>90</v>
      </c>
      <c r="Y8" s="81" t="s">
        <v>91</v>
      </c>
      <c r="Z8" s="81" t="s">
        <v>92</v>
      </c>
      <c r="AA8" s="81" t="s">
        <v>93</v>
      </c>
      <c r="AB8" s="81" t="s">
        <v>94</v>
      </c>
      <c r="AC8" s="81" t="s">
        <v>95</v>
      </c>
      <c r="AD8" s="82" t="s">
        <v>14</v>
      </c>
    </row>
    <row r="9" spans="2:30">
      <c r="B9" s="20" t="s">
        <v>96</v>
      </c>
      <c r="C9" s="21" t="s">
        <v>177</v>
      </c>
      <c r="D9" s="21" t="s">
        <v>177</v>
      </c>
      <c r="E9" s="21" t="s">
        <v>177</v>
      </c>
      <c r="F9" s="21" t="s">
        <v>177</v>
      </c>
      <c r="G9" s="21" t="s">
        <v>177</v>
      </c>
      <c r="H9" s="21" t="s">
        <v>177</v>
      </c>
      <c r="I9" s="21" t="s">
        <v>177</v>
      </c>
      <c r="J9" s="21" t="s">
        <v>177</v>
      </c>
      <c r="K9" s="21" t="s">
        <v>177</v>
      </c>
      <c r="L9" s="21" t="s">
        <v>177</v>
      </c>
      <c r="M9" s="21" t="s">
        <v>177</v>
      </c>
      <c r="N9" s="21" t="s">
        <v>177</v>
      </c>
      <c r="O9" s="22" t="str">
        <f>N9</f>
        <v>-</v>
      </c>
      <c r="Q9" s="20" t="s">
        <v>96</v>
      </c>
      <c r="R9" s="24" t="str">
        <f>C9</f>
        <v>-</v>
      </c>
      <c r="S9" s="24" t="str">
        <f t="shared" ref="S9:AC13" si="0">D9</f>
        <v>-</v>
      </c>
      <c r="T9" s="24" t="str">
        <f t="shared" si="0"/>
        <v>-</v>
      </c>
      <c r="U9" s="24" t="str">
        <f>F9</f>
        <v>-</v>
      </c>
      <c r="V9" s="24" t="str">
        <f t="shared" si="0"/>
        <v>-</v>
      </c>
      <c r="W9" s="24" t="str">
        <f>H9</f>
        <v>-</v>
      </c>
      <c r="X9" s="24" t="str">
        <f t="shared" si="0"/>
        <v>-</v>
      </c>
      <c r="Y9" s="24" t="str">
        <f t="shared" si="0"/>
        <v>-</v>
      </c>
      <c r="Z9" s="24" t="str">
        <f t="shared" si="0"/>
        <v>-</v>
      </c>
      <c r="AA9" s="24" t="str">
        <f t="shared" si="0"/>
        <v>-</v>
      </c>
      <c r="AB9" s="24" t="str">
        <f t="shared" si="0"/>
        <v>-</v>
      </c>
      <c r="AC9" s="24" t="str">
        <f t="shared" si="0"/>
        <v>-</v>
      </c>
      <c r="AD9" s="179" t="str">
        <f>AC9</f>
        <v>-</v>
      </c>
    </row>
    <row r="10" spans="2:30">
      <c r="B10" s="20" t="s">
        <v>68</v>
      </c>
      <c r="C10" s="21" t="s">
        <v>177</v>
      </c>
      <c r="D10" s="21" t="s">
        <v>177</v>
      </c>
      <c r="E10" s="21" t="s">
        <v>177</v>
      </c>
      <c r="F10" s="21" t="s">
        <v>177</v>
      </c>
      <c r="G10" s="21" t="s">
        <v>177</v>
      </c>
      <c r="H10" s="21" t="s">
        <v>177</v>
      </c>
      <c r="I10" s="21" t="s">
        <v>177</v>
      </c>
      <c r="J10" s="21" t="s">
        <v>177</v>
      </c>
      <c r="K10" s="21" t="s">
        <v>177</v>
      </c>
      <c r="L10" s="21" t="s">
        <v>177</v>
      </c>
      <c r="M10" s="21" t="s">
        <v>177</v>
      </c>
      <c r="N10" s="21" t="s">
        <v>177</v>
      </c>
      <c r="O10" s="22" t="str">
        <f>N10</f>
        <v>-</v>
      </c>
      <c r="Q10" s="20" t="s">
        <v>68</v>
      </c>
      <c r="R10" s="24" t="str">
        <f>C13</f>
        <v>-</v>
      </c>
      <c r="S10" s="24" t="str">
        <f t="shared" si="0"/>
        <v>-</v>
      </c>
      <c r="T10" s="24" t="str">
        <f t="shared" si="0"/>
        <v>-</v>
      </c>
      <c r="U10" s="24" t="str">
        <f>F10</f>
        <v>-</v>
      </c>
      <c r="V10" s="24" t="str">
        <f t="shared" si="0"/>
        <v>-</v>
      </c>
      <c r="W10" s="24" t="str">
        <f>H10</f>
        <v>-</v>
      </c>
      <c r="X10" s="24" t="str">
        <f t="shared" si="0"/>
        <v>-</v>
      </c>
      <c r="Y10" s="24" t="str">
        <f t="shared" si="0"/>
        <v>-</v>
      </c>
      <c r="Z10" s="24" t="str">
        <f t="shared" si="0"/>
        <v>-</v>
      </c>
      <c r="AA10" s="24" t="str">
        <f t="shared" si="0"/>
        <v>-</v>
      </c>
      <c r="AB10" s="24" t="str">
        <f t="shared" si="0"/>
        <v>-</v>
      </c>
      <c r="AC10" s="24" t="str">
        <f t="shared" si="0"/>
        <v>-</v>
      </c>
      <c r="AD10" s="23" t="str">
        <f>AC10</f>
        <v>-</v>
      </c>
    </row>
    <row r="11" spans="2:30">
      <c r="B11" s="20" t="s">
        <v>69</v>
      </c>
      <c r="C11" s="21" t="s">
        <v>177</v>
      </c>
      <c r="D11" s="21" t="s">
        <v>177</v>
      </c>
      <c r="E11" s="21" t="s">
        <v>177</v>
      </c>
      <c r="F11" s="21" t="s">
        <v>177</v>
      </c>
      <c r="G11" s="21" t="s">
        <v>177</v>
      </c>
      <c r="H11" s="21" t="s">
        <v>177</v>
      </c>
      <c r="I11" s="21" t="s">
        <v>177</v>
      </c>
      <c r="J11" s="21" t="s">
        <v>177</v>
      </c>
      <c r="K11" s="21" t="s">
        <v>177</v>
      </c>
      <c r="L11" s="21" t="s">
        <v>177</v>
      </c>
      <c r="M11" s="21" t="s">
        <v>177</v>
      </c>
      <c r="N11" s="21" t="s">
        <v>177</v>
      </c>
      <c r="O11" s="22" t="str">
        <f>N11</f>
        <v>-</v>
      </c>
      <c r="Q11" s="20" t="s">
        <v>69</v>
      </c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3"/>
    </row>
    <row r="12" spans="2:30">
      <c r="B12" s="20" t="s">
        <v>97</v>
      </c>
      <c r="C12" s="21" t="s">
        <v>177</v>
      </c>
      <c r="D12" s="21" t="s">
        <v>177</v>
      </c>
      <c r="E12" s="21" t="s">
        <v>177</v>
      </c>
      <c r="F12" s="21" t="s">
        <v>177</v>
      </c>
      <c r="G12" s="21" t="s">
        <v>177</v>
      </c>
      <c r="H12" s="21" t="s">
        <v>177</v>
      </c>
      <c r="I12" s="21" t="s">
        <v>177</v>
      </c>
      <c r="J12" s="21" t="s">
        <v>177</v>
      </c>
      <c r="K12" s="21" t="s">
        <v>177</v>
      </c>
      <c r="L12" s="21" t="s">
        <v>177</v>
      </c>
      <c r="M12" s="21" t="s">
        <v>177</v>
      </c>
      <c r="N12" s="21" t="s">
        <v>177</v>
      </c>
      <c r="O12" s="22" t="str">
        <f>N12</f>
        <v>-</v>
      </c>
      <c r="Q12" s="20" t="s">
        <v>97</v>
      </c>
      <c r="R12" s="24" t="str">
        <f t="shared" ref="R12" si="1">C12</f>
        <v>-</v>
      </c>
      <c r="S12" s="24" t="str">
        <f t="shared" si="0"/>
        <v>-</v>
      </c>
      <c r="T12" s="24" t="str">
        <f t="shared" si="0"/>
        <v>-</v>
      </c>
      <c r="U12" s="24" t="str">
        <f t="shared" si="0"/>
        <v>-</v>
      </c>
      <c r="V12" s="24" t="str">
        <f t="shared" si="0"/>
        <v>-</v>
      </c>
      <c r="W12" s="24" t="str">
        <f t="shared" si="0"/>
        <v>-</v>
      </c>
      <c r="X12" s="24" t="str">
        <f t="shared" si="0"/>
        <v>-</v>
      </c>
      <c r="Y12" s="24" t="str">
        <f t="shared" si="0"/>
        <v>-</v>
      </c>
      <c r="Z12" s="24" t="str">
        <f t="shared" si="0"/>
        <v>-</v>
      </c>
      <c r="AA12" s="24" t="str">
        <f t="shared" si="0"/>
        <v>-</v>
      </c>
      <c r="AB12" s="24" t="str">
        <f t="shared" si="0"/>
        <v>-</v>
      </c>
      <c r="AC12" s="24" t="str">
        <f t="shared" si="0"/>
        <v>-</v>
      </c>
      <c r="AD12" s="23" t="str">
        <f t="shared" ref="AD12:AD13" si="2">AC12</f>
        <v>-</v>
      </c>
    </row>
    <row r="13" spans="2:30">
      <c r="B13" s="25" t="s">
        <v>71</v>
      </c>
      <c r="C13" s="21" t="s">
        <v>177</v>
      </c>
      <c r="D13" s="21" t="s">
        <v>177</v>
      </c>
      <c r="E13" s="21" t="s">
        <v>177</v>
      </c>
      <c r="F13" s="21" t="s">
        <v>177</v>
      </c>
      <c r="G13" s="21" t="s">
        <v>177</v>
      </c>
      <c r="H13" s="21" t="s">
        <v>177</v>
      </c>
      <c r="I13" s="21" t="s">
        <v>177</v>
      </c>
      <c r="J13" s="21" t="s">
        <v>177</v>
      </c>
      <c r="K13" s="21" t="s">
        <v>177</v>
      </c>
      <c r="L13" s="21" t="s">
        <v>177</v>
      </c>
      <c r="M13" s="21" t="s">
        <v>177</v>
      </c>
      <c r="N13" s="21" t="s">
        <v>177</v>
      </c>
      <c r="O13" s="22" t="str">
        <f>N13</f>
        <v>-</v>
      </c>
      <c r="Q13" s="25" t="s">
        <v>71</v>
      </c>
      <c r="R13" s="24" t="e">
        <f>#REF!</f>
        <v>#REF!</v>
      </c>
      <c r="S13" s="24" t="str">
        <f t="shared" si="0"/>
        <v>-</v>
      </c>
      <c r="T13" s="24" t="str">
        <f t="shared" si="0"/>
        <v>-</v>
      </c>
      <c r="U13" s="24" t="str">
        <f t="shared" si="0"/>
        <v>-</v>
      </c>
      <c r="V13" s="24" t="str">
        <f t="shared" si="0"/>
        <v>-</v>
      </c>
      <c r="W13" s="24" t="str">
        <f t="shared" si="0"/>
        <v>-</v>
      </c>
      <c r="X13" s="24" t="str">
        <f t="shared" si="0"/>
        <v>-</v>
      </c>
      <c r="Y13" s="24" t="str">
        <f t="shared" si="0"/>
        <v>-</v>
      </c>
      <c r="Z13" s="24" t="str">
        <f t="shared" si="0"/>
        <v>-</v>
      </c>
      <c r="AA13" s="24" t="str">
        <f t="shared" si="0"/>
        <v>-</v>
      </c>
      <c r="AB13" s="24" t="str">
        <f t="shared" si="0"/>
        <v>-</v>
      </c>
      <c r="AC13" s="24" t="str">
        <f t="shared" si="0"/>
        <v>-</v>
      </c>
      <c r="AD13" s="23" t="str">
        <f t="shared" si="2"/>
        <v>-</v>
      </c>
    </row>
    <row r="14" spans="2:30">
      <c r="B14" s="26" t="s">
        <v>14</v>
      </c>
      <c r="C14" s="28">
        <f>SUM(C9:C13)</f>
        <v>0</v>
      </c>
      <c r="D14" s="28">
        <f t="shared" ref="D14:N14" si="3">SUM(D9:D13)</f>
        <v>0</v>
      </c>
      <c r="E14" s="28">
        <f t="shared" si="3"/>
        <v>0</v>
      </c>
      <c r="F14" s="28">
        <f t="shared" si="3"/>
        <v>0</v>
      </c>
      <c r="G14" s="28">
        <f t="shared" si="3"/>
        <v>0</v>
      </c>
      <c r="H14" s="28">
        <f t="shared" si="3"/>
        <v>0</v>
      </c>
      <c r="I14" s="28">
        <f t="shared" si="3"/>
        <v>0</v>
      </c>
      <c r="J14" s="28">
        <f t="shared" si="3"/>
        <v>0</v>
      </c>
      <c r="K14" s="28">
        <f t="shared" si="3"/>
        <v>0</v>
      </c>
      <c r="L14" s="28">
        <f t="shared" si="3"/>
        <v>0</v>
      </c>
      <c r="M14" s="28">
        <f t="shared" si="3"/>
        <v>0</v>
      </c>
      <c r="N14" s="28">
        <f t="shared" si="3"/>
        <v>0</v>
      </c>
      <c r="O14" s="30">
        <f>SUM(O9:O13)</f>
        <v>0</v>
      </c>
      <c r="Q14" s="26" t="s">
        <v>14</v>
      </c>
      <c r="R14" s="27" t="e">
        <f>SUM(R9:R13)</f>
        <v>#REF!</v>
      </c>
      <c r="S14" s="29">
        <f>SUM(S9:S13)</f>
        <v>0</v>
      </c>
      <c r="T14" s="29">
        <f>SUM(T9:T13)</f>
        <v>0</v>
      </c>
      <c r="U14" s="29">
        <f>SUM(U9:U13)</f>
        <v>0</v>
      </c>
      <c r="V14" s="29">
        <f t="shared" ref="V14:AC14" si="4">SUM(V9:V13)</f>
        <v>0</v>
      </c>
      <c r="W14" s="29">
        <f t="shared" si="4"/>
        <v>0</v>
      </c>
      <c r="X14" s="29">
        <f t="shared" si="4"/>
        <v>0</v>
      </c>
      <c r="Y14" s="29">
        <f t="shared" si="4"/>
        <v>0</v>
      </c>
      <c r="Z14" s="29">
        <f t="shared" si="4"/>
        <v>0</v>
      </c>
      <c r="AA14" s="29">
        <f t="shared" si="4"/>
        <v>0</v>
      </c>
      <c r="AB14" s="29">
        <f t="shared" si="4"/>
        <v>0</v>
      </c>
      <c r="AC14" s="29">
        <f t="shared" si="4"/>
        <v>0</v>
      </c>
      <c r="AD14" s="28">
        <f>SUM(AD9:AD13)</f>
        <v>0</v>
      </c>
    </row>
    <row r="15" spans="2:30">
      <c r="L15" s="78"/>
    </row>
    <row r="17" spans="2:30">
      <c r="B17" s="3" t="s">
        <v>98</v>
      </c>
      <c r="Q17" s="3" t="s">
        <v>98</v>
      </c>
    </row>
    <row r="19" spans="2:30">
      <c r="B19" s="80" t="s">
        <v>83</v>
      </c>
      <c r="C19" s="81" t="s">
        <v>84</v>
      </c>
      <c r="D19" s="81" t="s">
        <v>85</v>
      </c>
      <c r="E19" s="81" t="s">
        <v>86</v>
      </c>
      <c r="F19" s="81" t="s">
        <v>87</v>
      </c>
      <c r="G19" s="81" t="s">
        <v>88</v>
      </c>
      <c r="H19" s="81" t="s">
        <v>89</v>
      </c>
      <c r="I19" s="81" t="s">
        <v>90</v>
      </c>
      <c r="J19" s="81" t="s">
        <v>91</v>
      </c>
      <c r="K19" s="81" t="s">
        <v>92</v>
      </c>
      <c r="L19" s="81" t="s">
        <v>93</v>
      </c>
      <c r="M19" s="81" t="s">
        <v>94</v>
      </c>
      <c r="N19" s="81" t="s">
        <v>95</v>
      </c>
      <c r="O19" s="82" t="s">
        <v>14</v>
      </c>
      <c r="Q19" s="80" t="s">
        <v>83</v>
      </c>
      <c r="R19" s="81" t="s">
        <v>84</v>
      </c>
      <c r="S19" s="81" t="s">
        <v>85</v>
      </c>
      <c r="T19" s="81" t="s">
        <v>86</v>
      </c>
      <c r="U19" s="81" t="s">
        <v>87</v>
      </c>
      <c r="V19" s="81" t="s">
        <v>88</v>
      </c>
      <c r="W19" s="81" t="s">
        <v>89</v>
      </c>
      <c r="X19" s="81" t="s">
        <v>90</v>
      </c>
      <c r="Y19" s="81" t="s">
        <v>91</v>
      </c>
      <c r="Z19" s="81" t="s">
        <v>92</v>
      </c>
      <c r="AA19" s="81" t="s">
        <v>93</v>
      </c>
      <c r="AB19" s="81" t="s">
        <v>94</v>
      </c>
      <c r="AC19" s="81" t="s">
        <v>95</v>
      </c>
      <c r="AD19" s="82" t="s">
        <v>14</v>
      </c>
    </row>
    <row r="20" spans="2:30">
      <c r="B20" s="20" t="s">
        <v>96</v>
      </c>
      <c r="C20" s="84" t="s">
        <v>177</v>
      </c>
      <c r="D20" s="84" t="s">
        <v>177</v>
      </c>
      <c r="E20" s="84" t="s">
        <v>177</v>
      </c>
      <c r="F20" s="84" t="s">
        <v>177</v>
      </c>
      <c r="G20" s="84" t="s">
        <v>177</v>
      </c>
      <c r="H20" s="84" t="s">
        <v>177</v>
      </c>
      <c r="I20" s="84" t="s">
        <v>177</v>
      </c>
      <c r="J20" s="84" t="s">
        <v>177</v>
      </c>
      <c r="K20" s="84" t="s">
        <v>177</v>
      </c>
      <c r="L20" s="84" t="s">
        <v>177</v>
      </c>
      <c r="M20" s="84" t="s">
        <v>177</v>
      </c>
      <c r="N20" s="84" t="s">
        <v>177</v>
      </c>
      <c r="O20" s="85">
        <f>SUM(C20:N20)</f>
        <v>0</v>
      </c>
      <c r="Q20" s="20" t="s">
        <v>96</v>
      </c>
      <c r="R20" s="86" t="str">
        <f>C20</f>
        <v>-</v>
      </c>
      <c r="S20" s="86" t="str">
        <f t="shared" ref="S20:AC24" si="5">D20</f>
        <v>-</v>
      </c>
      <c r="T20" s="86" t="str">
        <f t="shared" si="5"/>
        <v>-</v>
      </c>
      <c r="U20" s="86" t="str">
        <f t="shared" si="5"/>
        <v>-</v>
      </c>
      <c r="V20" s="86" t="str">
        <f t="shared" si="5"/>
        <v>-</v>
      </c>
      <c r="W20" s="86" t="str">
        <f t="shared" si="5"/>
        <v>-</v>
      </c>
      <c r="X20" s="86" t="str">
        <f t="shared" si="5"/>
        <v>-</v>
      </c>
      <c r="Y20" s="86" t="str">
        <f t="shared" si="5"/>
        <v>-</v>
      </c>
      <c r="Z20" s="86" t="str">
        <f t="shared" si="5"/>
        <v>-</v>
      </c>
      <c r="AA20" s="86" t="str">
        <f t="shared" si="5"/>
        <v>-</v>
      </c>
      <c r="AB20" s="86" t="str">
        <f t="shared" si="5"/>
        <v>-</v>
      </c>
      <c r="AC20" s="86" t="str">
        <f t="shared" si="5"/>
        <v>-</v>
      </c>
      <c r="AD20" s="85">
        <f>SUM(R20:AC20)</f>
        <v>0</v>
      </c>
    </row>
    <row r="21" spans="2:30">
      <c r="B21" s="20" t="s">
        <v>68</v>
      </c>
      <c r="C21" s="84" t="s">
        <v>177</v>
      </c>
      <c r="D21" s="84" t="s">
        <v>177</v>
      </c>
      <c r="E21" s="84" t="s">
        <v>177</v>
      </c>
      <c r="F21" s="84" t="s">
        <v>177</v>
      </c>
      <c r="G21" s="84" t="s">
        <v>177</v>
      </c>
      <c r="H21" s="84" t="s">
        <v>177</v>
      </c>
      <c r="I21" s="84" t="s">
        <v>177</v>
      </c>
      <c r="J21" s="84" t="s">
        <v>177</v>
      </c>
      <c r="K21" s="84" t="s">
        <v>177</v>
      </c>
      <c r="L21" s="84" t="s">
        <v>177</v>
      </c>
      <c r="M21" s="84" t="s">
        <v>177</v>
      </c>
      <c r="N21" s="84" t="s">
        <v>177</v>
      </c>
      <c r="O21" s="85">
        <f>SUM(C21:N21)</f>
        <v>0</v>
      </c>
      <c r="Q21" s="20" t="s">
        <v>68</v>
      </c>
      <c r="R21" s="86" t="str">
        <f>C21</f>
        <v>-</v>
      </c>
      <c r="S21" s="86" t="str">
        <f t="shared" si="5"/>
        <v>-</v>
      </c>
      <c r="T21" s="86" t="str">
        <f t="shared" si="5"/>
        <v>-</v>
      </c>
      <c r="U21" s="86" t="str">
        <f t="shared" si="5"/>
        <v>-</v>
      </c>
      <c r="V21" s="86" t="str">
        <f t="shared" si="5"/>
        <v>-</v>
      </c>
      <c r="W21" s="86" t="str">
        <f t="shared" si="5"/>
        <v>-</v>
      </c>
      <c r="X21" s="86" t="str">
        <f t="shared" si="5"/>
        <v>-</v>
      </c>
      <c r="Y21" s="86" t="str">
        <f t="shared" si="5"/>
        <v>-</v>
      </c>
      <c r="Z21" s="86" t="str">
        <f t="shared" si="5"/>
        <v>-</v>
      </c>
      <c r="AA21" s="86" t="str">
        <f t="shared" si="5"/>
        <v>-</v>
      </c>
      <c r="AB21" s="86" t="str">
        <f t="shared" si="5"/>
        <v>-</v>
      </c>
      <c r="AC21" s="86" t="str">
        <f t="shared" si="5"/>
        <v>-</v>
      </c>
      <c r="AD21" s="85">
        <f>SUM(R21:AC21)</f>
        <v>0</v>
      </c>
    </row>
    <row r="22" spans="2:30">
      <c r="B22" s="20" t="s">
        <v>69</v>
      </c>
      <c r="C22" s="84" t="s">
        <v>177</v>
      </c>
      <c r="D22" s="84" t="s">
        <v>177</v>
      </c>
      <c r="E22" s="84" t="s">
        <v>177</v>
      </c>
      <c r="F22" s="84" t="s">
        <v>177</v>
      </c>
      <c r="G22" s="84" t="s">
        <v>177</v>
      </c>
      <c r="H22" s="84" t="s">
        <v>177</v>
      </c>
      <c r="I22" s="84" t="s">
        <v>177</v>
      </c>
      <c r="J22" s="84" t="s">
        <v>177</v>
      </c>
      <c r="K22" s="84" t="s">
        <v>177</v>
      </c>
      <c r="L22" s="84" t="s">
        <v>177</v>
      </c>
      <c r="M22" s="84" t="s">
        <v>177</v>
      </c>
      <c r="N22" s="84" t="s">
        <v>177</v>
      </c>
      <c r="O22" s="85"/>
      <c r="Q22" s="20" t="s">
        <v>69</v>
      </c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5"/>
    </row>
    <row r="23" spans="2:30">
      <c r="B23" s="20" t="s">
        <v>97</v>
      </c>
      <c r="C23" s="84" t="s">
        <v>177</v>
      </c>
      <c r="D23" s="84" t="s">
        <v>177</v>
      </c>
      <c r="E23" s="84" t="s">
        <v>177</v>
      </c>
      <c r="F23" s="84" t="s">
        <v>177</v>
      </c>
      <c r="G23" s="84" t="s">
        <v>177</v>
      </c>
      <c r="H23" s="84" t="s">
        <v>177</v>
      </c>
      <c r="I23" s="84" t="s">
        <v>177</v>
      </c>
      <c r="J23" s="84" t="s">
        <v>177</v>
      </c>
      <c r="K23" s="84" t="s">
        <v>177</v>
      </c>
      <c r="L23" s="84" t="s">
        <v>177</v>
      </c>
      <c r="M23" s="84" t="s">
        <v>177</v>
      </c>
      <c r="N23" s="84" t="s">
        <v>177</v>
      </c>
      <c r="O23" s="85">
        <f t="shared" ref="O23:O24" si="6">SUM(C23:N23)</f>
        <v>0</v>
      </c>
      <c r="Q23" s="20" t="s">
        <v>97</v>
      </c>
      <c r="R23" s="86" t="str">
        <f t="shared" ref="R23:R24" si="7">C23</f>
        <v>-</v>
      </c>
      <c r="S23" s="86" t="str">
        <f t="shared" si="5"/>
        <v>-</v>
      </c>
      <c r="T23" s="86" t="str">
        <f t="shared" si="5"/>
        <v>-</v>
      </c>
      <c r="U23" s="86" t="str">
        <f t="shared" si="5"/>
        <v>-</v>
      </c>
      <c r="V23" s="86" t="str">
        <f t="shared" si="5"/>
        <v>-</v>
      </c>
      <c r="W23" s="86" t="str">
        <f t="shared" si="5"/>
        <v>-</v>
      </c>
      <c r="X23" s="86" t="str">
        <f t="shared" si="5"/>
        <v>-</v>
      </c>
      <c r="Y23" s="86" t="str">
        <f t="shared" si="5"/>
        <v>-</v>
      </c>
      <c r="Z23" s="86" t="str">
        <f t="shared" si="5"/>
        <v>-</v>
      </c>
      <c r="AA23" s="86" t="str">
        <f t="shared" si="5"/>
        <v>-</v>
      </c>
      <c r="AB23" s="86" t="str">
        <f t="shared" si="5"/>
        <v>-</v>
      </c>
      <c r="AC23" s="86" t="str">
        <f t="shared" si="5"/>
        <v>-</v>
      </c>
      <c r="AD23" s="85">
        <f t="shared" ref="AD23:AD24" si="8">SUM(R23:AC23)</f>
        <v>0</v>
      </c>
    </row>
    <row r="24" spans="2:30">
      <c r="B24" s="25" t="s">
        <v>71</v>
      </c>
      <c r="C24" s="84" t="s">
        <v>177</v>
      </c>
      <c r="D24" s="84" t="s">
        <v>177</v>
      </c>
      <c r="E24" s="84" t="s">
        <v>177</v>
      </c>
      <c r="F24" s="84" t="s">
        <v>177</v>
      </c>
      <c r="G24" s="84" t="s">
        <v>177</v>
      </c>
      <c r="H24" s="84" t="s">
        <v>177</v>
      </c>
      <c r="I24" s="84" t="s">
        <v>177</v>
      </c>
      <c r="J24" s="84" t="s">
        <v>177</v>
      </c>
      <c r="K24" s="84" t="s">
        <v>177</v>
      </c>
      <c r="L24" s="84" t="s">
        <v>177</v>
      </c>
      <c r="M24" s="84" t="s">
        <v>177</v>
      </c>
      <c r="N24" s="84" t="s">
        <v>177</v>
      </c>
      <c r="O24" s="85">
        <f t="shared" si="6"/>
        <v>0</v>
      </c>
      <c r="Q24" s="25" t="s">
        <v>71</v>
      </c>
      <c r="R24" s="86" t="str">
        <f t="shared" si="7"/>
        <v>-</v>
      </c>
      <c r="S24" s="86" t="str">
        <f t="shared" si="5"/>
        <v>-</v>
      </c>
      <c r="T24" s="86" t="str">
        <f t="shared" si="5"/>
        <v>-</v>
      </c>
      <c r="U24" s="86" t="str">
        <f t="shared" si="5"/>
        <v>-</v>
      </c>
      <c r="V24" s="86" t="str">
        <f t="shared" si="5"/>
        <v>-</v>
      </c>
      <c r="W24" s="86" t="str">
        <f t="shared" si="5"/>
        <v>-</v>
      </c>
      <c r="X24" s="86" t="str">
        <f t="shared" si="5"/>
        <v>-</v>
      </c>
      <c r="Y24" s="86" t="str">
        <f t="shared" si="5"/>
        <v>-</v>
      </c>
      <c r="Z24" s="86" t="str">
        <f t="shared" si="5"/>
        <v>-</v>
      </c>
      <c r="AA24" s="86" t="str">
        <f t="shared" si="5"/>
        <v>-</v>
      </c>
      <c r="AB24" s="86" t="str">
        <f t="shared" si="5"/>
        <v>-</v>
      </c>
      <c r="AC24" s="86" t="str">
        <f t="shared" si="5"/>
        <v>-</v>
      </c>
      <c r="AD24" s="85">
        <f t="shared" si="8"/>
        <v>0</v>
      </c>
    </row>
    <row r="25" spans="2:30">
      <c r="B25" s="26" t="s">
        <v>14</v>
      </c>
      <c r="C25" s="87">
        <f>SUM(C20:C24)</f>
        <v>0</v>
      </c>
      <c r="D25" s="87">
        <f t="shared" ref="D25:N25" si="9">SUM(D20:D24)</f>
        <v>0</v>
      </c>
      <c r="E25" s="87">
        <f t="shared" si="9"/>
        <v>0</v>
      </c>
      <c r="F25" s="87">
        <f t="shared" si="9"/>
        <v>0</v>
      </c>
      <c r="G25" s="87">
        <f t="shared" si="9"/>
        <v>0</v>
      </c>
      <c r="H25" s="87">
        <f t="shared" si="9"/>
        <v>0</v>
      </c>
      <c r="I25" s="87">
        <f t="shared" si="9"/>
        <v>0</v>
      </c>
      <c r="J25" s="87">
        <f t="shared" si="9"/>
        <v>0</v>
      </c>
      <c r="K25" s="87">
        <f t="shared" si="9"/>
        <v>0</v>
      </c>
      <c r="L25" s="87">
        <f t="shared" si="9"/>
        <v>0</v>
      </c>
      <c r="M25" s="87">
        <f t="shared" si="9"/>
        <v>0</v>
      </c>
      <c r="N25" s="87">
        <f t="shared" si="9"/>
        <v>0</v>
      </c>
      <c r="O25" s="87">
        <f>SUM(O20:O24)</f>
        <v>0</v>
      </c>
      <c r="Q25" s="26" t="s">
        <v>14</v>
      </c>
      <c r="R25" s="88">
        <f>SUM(R20:R24)</f>
        <v>0</v>
      </c>
      <c r="S25" s="89">
        <f>SUM(S20:S24)</f>
        <v>0</v>
      </c>
      <c r="T25" s="89">
        <f>SUM(T20:T24)</f>
        <v>0</v>
      </c>
      <c r="U25" s="89">
        <f>SUM(U20:U24)</f>
        <v>0</v>
      </c>
      <c r="V25" s="89">
        <f t="shared" ref="V25:AC25" si="10">SUM(V20:V24)</f>
        <v>0</v>
      </c>
      <c r="W25" s="89">
        <f t="shared" si="10"/>
        <v>0</v>
      </c>
      <c r="X25" s="89">
        <f t="shared" si="10"/>
        <v>0</v>
      </c>
      <c r="Y25" s="89">
        <f t="shared" si="10"/>
        <v>0</v>
      </c>
      <c r="Z25" s="89">
        <f t="shared" si="10"/>
        <v>0</v>
      </c>
      <c r="AA25" s="89">
        <f t="shared" si="10"/>
        <v>0</v>
      </c>
      <c r="AB25" s="89">
        <f t="shared" si="10"/>
        <v>0</v>
      </c>
      <c r="AC25" s="89">
        <f t="shared" si="10"/>
        <v>0</v>
      </c>
      <c r="AD25" s="87">
        <f>SUM(R25:AC25)</f>
        <v>0</v>
      </c>
    </row>
    <row r="27" spans="2:30"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2:30">
      <c r="B28" s="3" t="s">
        <v>99</v>
      </c>
      <c r="Q28" s="3" t="s">
        <v>100</v>
      </c>
    </row>
    <row r="30" spans="2:30">
      <c r="B30" s="80" t="s">
        <v>83</v>
      </c>
      <c r="C30" s="81" t="s">
        <v>84</v>
      </c>
      <c r="D30" s="81" t="s">
        <v>85</v>
      </c>
      <c r="E30" s="81" t="s">
        <v>86</v>
      </c>
      <c r="F30" s="81" t="s">
        <v>87</v>
      </c>
      <c r="G30" s="81" t="s">
        <v>88</v>
      </c>
      <c r="H30" s="81" t="s">
        <v>89</v>
      </c>
      <c r="I30" s="81" t="s">
        <v>90</v>
      </c>
      <c r="J30" s="81" t="s">
        <v>91</v>
      </c>
      <c r="K30" s="81" t="s">
        <v>92</v>
      </c>
      <c r="L30" s="81" t="s">
        <v>93</v>
      </c>
      <c r="M30" s="81" t="s">
        <v>94</v>
      </c>
      <c r="N30" s="81" t="s">
        <v>95</v>
      </c>
      <c r="O30" s="81" t="s">
        <v>14</v>
      </c>
      <c r="Q30" s="80" t="s">
        <v>83</v>
      </c>
      <c r="R30" s="81" t="s">
        <v>84</v>
      </c>
      <c r="S30" s="81" t="s">
        <v>85</v>
      </c>
      <c r="T30" s="81" t="s">
        <v>86</v>
      </c>
      <c r="U30" s="81" t="s">
        <v>87</v>
      </c>
      <c r="V30" s="81" t="s">
        <v>88</v>
      </c>
      <c r="W30" s="81" t="s">
        <v>89</v>
      </c>
      <c r="X30" s="81" t="s">
        <v>90</v>
      </c>
      <c r="Y30" s="81" t="s">
        <v>91</v>
      </c>
      <c r="Z30" s="81" t="s">
        <v>92</v>
      </c>
      <c r="AA30" s="81" t="s">
        <v>93</v>
      </c>
      <c r="AB30" s="81" t="s">
        <v>94</v>
      </c>
      <c r="AC30" s="81" t="s">
        <v>95</v>
      </c>
      <c r="AD30" s="82" t="s">
        <v>14</v>
      </c>
    </row>
    <row r="31" spans="2:30">
      <c r="B31" s="20" t="s">
        <v>96</v>
      </c>
      <c r="C31" s="84" t="s">
        <v>177</v>
      </c>
      <c r="D31" s="84" t="s">
        <v>177</v>
      </c>
      <c r="E31" s="84" t="s">
        <v>177</v>
      </c>
      <c r="F31" s="84" t="s">
        <v>177</v>
      </c>
      <c r="G31" s="84" t="s">
        <v>177</v>
      </c>
      <c r="H31" s="84" t="s">
        <v>177</v>
      </c>
      <c r="I31" s="84" t="s">
        <v>177</v>
      </c>
      <c r="J31" s="84" t="s">
        <v>177</v>
      </c>
      <c r="K31" s="84" t="s">
        <v>177</v>
      </c>
      <c r="L31" s="84" t="s">
        <v>177</v>
      </c>
      <c r="M31" s="84" t="s">
        <v>177</v>
      </c>
      <c r="N31" s="84" t="s">
        <v>177</v>
      </c>
      <c r="O31" s="85">
        <f>SUM(C31:N31)</f>
        <v>0</v>
      </c>
      <c r="Q31" s="20" t="s">
        <v>96</v>
      </c>
      <c r="R31" s="86" t="e">
        <f>C31*0.87</f>
        <v>#VALUE!</v>
      </c>
      <c r="S31" s="86" t="e">
        <f t="shared" ref="S31:AC35" si="11">D31*0.87</f>
        <v>#VALUE!</v>
      </c>
      <c r="T31" s="86" t="e">
        <f t="shared" si="11"/>
        <v>#VALUE!</v>
      </c>
      <c r="U31" s="86" t="e">
        <f t="shared" si="11"/>
        <v>#VALUE!</v>
      </c>
      <c r="V31" s="86" t="e">
        <f t="shared" si="11"/>
        <v>#VALUE!</v>
      </c>
      <c r="W31" s="86" t="e">
        <f t="shared" si="11"/>
        <v>#VALUE!</v>
      </c>
      <c r="X31" s="86" t="e">
        <f t="shared" si="11"/>
        <v>#VALUE!</v>
      </c>
      <c r="Y31" s="86" t="e">
        <f t="shared" si="11"/>
        <v>#VALUE!</v>
      </c>
      <c r="Z31" s="86" t="e">
        <f t="shared" si="11"/>
        <v>#VALUE!</v>
      </c>
      <c r="AA31" s="86" t="e">
        <f t="shared" si="11"/>
        <v>#VALUE!</v>
      </c>
      <c r="AB31" s="86" t="e">
        <f t="shared" si="11"/>
        <v>#VALUE!</v>
      </c>
      <c r="AC31" s="86" t="e">
        <f t="shared" si="11"/>
        <v>#VALUE!</v>
      </c>
      <c r="AD31" s="85" t="e">
        <f>SUM(R31:AC31)</f>
        <v>#VALUE!</v>
      </c>
    </row>
    <row r="32" spans="2:30">
      <c r="B32" s="20" t="s">
        <v>68</v>
      </c>
      <c r="C32" s="84" t="s">
        <v>177</v>
      </c>
      <c r="D32" s="84" t="s">
        <v>177</v>
      </c>
      <c r="E32" s="84" t="s">
        <v>177</v>
      </c>
      <c r="F32" s="84" t="s">
        <v>177</v>
      </c>
      <c r="G32" s="84" t="s">
        <v>177</v>
      </c>
      <c r="H32" s="84" t="s">
        <v>177</v>
      </c>
      <c r="I32" s="84" t="s">
        <v>177</v>
      </c>
      <c r="J32" s="84" t="s">
        <v>177</v>
      </c>
      <c r="K32" s="84" t="s">
        <v>177</v>
      </c>
      <c r="L32" s="84" t="s">
        <v>177</v>
      </c>
      <c r="M32" s="84" t="s">
        <v>177</v>
      </c>
      <c r="N32" s="84" t="s">
        <v>177</v>
      </c>
      <c r="O32" s="85">
        <f>SUM(C32:N32)</f>
        <v>0</v>
      </c>
      <c r="Q32" s="20" t="s">
        <v>68</v>
      </c>
      <c r="R32" s="86" t="e">
        <f>C32*0.87</f>
        <v>#VALUE!</v>
      </c>
      <c r="S32" s="86" t="e">
        <f t="shared" si="11"/>
        <v>#VALUE!</v>
      </c>
      <c r="T32" s="86" t="e">
        <f t="shared" si="11"/>
        <v>#VALUE!</v>
      </c>
      <c r="U32" s="86" t="e">
        <f t="shared" si="11"/>
        <v>#VALUE!</v>
      </c>
      <c r="V32" s="86" t="e">
        <f t="shared" si="11"/>
        <v>#VALUE!</v>
      </c>
      <c r="W32" s="86" t="e">
        <f t="shared" si="11"/>
        <v>#VALUE!</v>
      </c>
      <c r="X32" s="86" t="e">
        <f t="shared" si="11"/>
        <v>#VALUE!</v>
      </c>
      <c r="Y32" s="86" t="e">
        <f t="shared" si="11"/>
        <v>#VALUE!</v>
      </c>
      <c r="Z32" s="86" t="e">
        <f t="shared" si="11"/>
        <v>#VALUE!</v>
      </c>
      <c r="AA32" s="86" t="e">
        <f t="shared" si="11"/>
        <v>#VALUE!</v>
      </c>
      <c r="AB32" s="86" t="e">
        <f t="shared" si="11"/>
        <v>#VALUE!</v>
      </c>
      <c r="AC32" s="86" t="e">
        <f t="shared" si="11"/>
        <v>#VALUE!</v>
      </c>
      <c r="AD32" s="85" t="e">
        <f>SUM(R32:AC32)</f>
        <v>#VALUE!</v>
      </c>
    </row>
    <row r="33" spans="2:32">
      <c r="B33" s="20" t="s">
        <v>69</v>
      </c>
      <c r="C33" s="84" t="s">
        <v>177</v>
      </c>
      <c r="D33" s="84" t="s">
        <v>177</v>
      </c>
      <c r="E33" s="84" t="s">
        <v>177</v>
      </c>
      <c r="F33" s="84" t="s">
        <v>177</v>
      </c>
      <c r="G33" s="84" t="s">
        <v>177</v>
      </c>
      <c r="H33" s="84" t="s">
        <v>177</v>
      </c>
      <c r="I33" s="84" t="s">
        <v>177</v>
      </c>
      <c r="J33" s="84" t="s">
        <v>177</v>
      </c>
      <c r="K33" s="84" t="s">
        <v>177</v>
      </c>
      <c r="L33" s="84" t="s">
        <v>177</v>
      </c>
      <c r="M33" s="84" t="s">
        <v>177</v>
      </c>
      <c r="N33" s="84" t="s">
        <v>177</v>
      </c>
      <c r="O33" s="85"/>
      <c r="Q33" s="20" t="s">
        <v>69</v>
      </c>
      <c r="R33" s="86" t="e">
        <f t="shared" ref="R33:R35" si="12">C33*0.87</f>
        <v>#VALUE!</v>
      </c>
      <c r="S33" s="86" t="e">
        <f t="shared" si="11"/>
        <v>#VALUE!</v>
      </c>
      <c r="T33" s="86" t="e">
        <f t="shared" si="11"/>
        <v>#VALUE!</v>
      </c>
      <c r="U33" s="86" t="e">
        <f t="shared" si="11"/>
        <v>#VALUE!</v>
      </c>
      <c r="V33" s="86" t="e">
        <f t="shared" si="11"/>
        <v>#VALUE!</v>
      </c>
      <c r="W33" s="86" t="e">
        <f t="shared" si="11"/>
        <v>#VALUE!</v>
      </c>
      <c r="X33" s="86" t="e">
        <f t="shared" si="11"/>
        <v>#VALUE!</v>
      </c>
      <c r="Y33" s="86" t="e">
        <f t="shared" si="11"/>
        <v>#VALUE!</v>
      </c>
      <c r="Z33" s="86" t="e">
        <f t="shared" si="11"/>
        <v>#VALUE!</v>
      </c>
      <c r="AA33" s="86" t="e">
        <f t="shared" si="11"/>
        <v>#VALUE!</v>
      </c>
      <c r="AB33" s="86" t="e">
        <f t="shared" si="11"/>
        <v>#VALUE!</v>
      </c>
      <c r="AC33" s="86" t="e">
        <f t="shared" si="11"/>
        <v>#VALUE!</v>
      </c>
      <c r="AD33" s="85" t="e">
        <f t="shared" ref="AD33:AD35" si="13">SUM(R33:AC33)</f>
        <v>#VALUE!</v>
      </c>
    </row>
    <row r="34" spans="2:32">
      <c r="B34" s="20" t="s">
        <v>97</v>
      </c>
      <c r="C34" s="84" t="s">
        <v>177</v>
      </c>
      <c r="D34" s="84" t="s">
        <v>177</v>
      </c>
      <c r="E34" s="84" t="s">
        <v>177</v>
      </c>
      <c r="F34" s="84" t="s">
        <v>177</v>
      </c>
      <c r="G34" s="84" t="s">
        <v>177</v>
      </c>
      <c r="H34" s="84" t="s">
        <v>177</v>
      </c>
      <c r="I34" s="84" t="s">
        <v>177</v>
      </c>
      <c r="J34" s="84" t="s">
        <v>177</v>
      </c>
      <c r="K34" s="84" t="s">
        <v>177</v>
      </c>
      <c r="L34" s="84" t="s">
        <v>177</v>
      </c>
      <c r="M34" s="84" t="s">
        <v>177</v>
      </c>
      <c r="N34" s="84" t="s">
        <v>177</v>
      </c>
      <c r="O34" s="85">
        <f t="shared" ref="O34:O35" si="14">SUM(C34:N34)</f>
        <v>0</v>
      </c>
      <c r="Q34" s="20" t="s">
        <v>97</v>
      </c>
      <c r="R34" s="86" t="e">
        <f t="shared" si="12"/>
        <v>#VALUE!</v>
      </c>
      <c r="S34" s="86" t="e">
        <f t="shared" si="11"/>
        <v>#VALUE!</v>
      </c>
      <c r="T34" s="86" t="e">
        <f t="shared" si="11"/>
        <v>#VALUE!</v>
      </c>
      <c r="U34" s="86" t="e">
        <f t="shared" si="11"/>
        <v>#VALUE!</v>
      </c>
      <c r="V34" s="86" t="e">
        <f t="shared" si="11"/>
        <v>#VALUE!</v>
      </c>
      <c r="W34" s="86" t="e">
        <f t="shared" si="11"/>
        <v>#VALUE!</v>
      </c>
      <c r="X34" s="86" t="e">
        <f t="shared" si="11"/>
        <v>#VALUE!</v>
      </c>
      <c r="Y34" s="86" t="e">
        <f t="shared" si="11"/>
        <v>#VALUE!</v>
      </c>
      <c r="Z34" s="86" t="e">
        <f t="shared" si="11"/>
        <v>#VALUE!</v>
      </c>
      <c r="AA34" s="86" t="e">
        <f t="shared" si="11"/>
        <v>#VALUE!</v>
      </c>
      <c r="AB34" s="86" t="e">
        <f t="shared" si="11"/>
        <v>#VALUE!</v>
      </c>
      <c r="AC34" s="86" t="e">
        <f t="shared" si="11"/>
        <v>#VALUE!</v>
      </c>
      <c r="AD34" s="85" t="e">
        <f t="shared" si="13"/>
        <v>#VALUE!</v>
      </c>
    </row>
    <row r="35" spans="2:32">
      <c r="B35" s="25" t="s">
        <v>71</v>
      </c>
      <c r="C35" s="84" t="s">
        <v>177</v>
      </c>
      <c r="D35" s="84" t="s">
        <v>177</v>
      </c>
      <c r="E35" s="84" t="s">
        <v>177</v>
      </c>
      <c r="F35" s="84" t="s">
        <v>177</v>
      </c>
      <c r="G35" s="84" t="s">
        <v>177</v>
      </c>
      <c r="H35" s="84" t="s">
        <v>177</v>
      </c>
      <c r="I35" s="84" t="s">
        <v>177</v>
      </c>
      <c r="J35" s="84" t="s">
        <v>177</v>
      </c>
      <c r="K35" s="84" t="s">
        <v>177</v>
      </c>
      <c r="L35" s="84" t="s">
        <v>177</v>
      </c>
      <c r="M35" s="84" t="s">
        <v>177</v>
      </c>
      <c r="N35" s="84" t="s">
        <v>177</v>
      </c>
      <c r="O35" s="85">
        <f t="shared" si="14"/>
        <v>0</v>
      </c>
      <c r="Q35" s="25" t="s">
        <v>71</v>
      </c>
      <c r="R35" s="86" t="e">
        <f t="shared" si="12"/>
        <v>#VALUE!</v>
      </c>
      <c r="S35" s="86" t="e">
        <f t="shared" si="11"/>
        <v>#VALUE!</v>
      </c>
      <c r="T35" s="86" t="e">
        <f t="shared" si="11"/>
        <v>#VALUE!</v>
      </c>
      <c r="U35" s="86" t="e">
        <f t="shared" si="11"/>
        <v>#VALUE!</v>
      </c>
      <c r="V35" s="86" t="e">
        <f t="shared" si="11"/>
        <v>#VALUE!</v>
      </c>
      <c r="W35" s="86" t="e">
        <f t="shared" si="11"/>
        <v>#VALUE!</v>
      </c>
      <c r="X35" s="86" t="e">
        <f t="shared" si="11"/>
        <v>#VALUE!</v>
      </c>
      <c r="Y35" s="86" t="e">
        <f t="shared" si="11"/>
        <v>#VALUE!</v>
      </c>
      <c r="Z35" s="86" t="e">
        <f t="shared" si="11"/>
        <v>#VALUE!</v>
      </c>
      <c r="AA35" s="86" t="e">
        <f t="shared" si="11"/>
        <v>#VALUE!</v>
      </c>
      <c r="AB35" s="86" t="e">
        <f t="shared" si="11"/>
        <v>#VALUE!</v>
      </c>
      <c r="AC35" s="86" t="e">
        <f t="shared" si="11"/>
        <v>#VALUE!</v>
      </c>
      <c r="AD35" s="85" t="e">
        <f t="shared" si="13"/>
        <v>#VALUE!</v>
      </c>
    </row>
    <row r="36" spans="2:32">
      <c r="B36" s="26" t="s">
        <v>14</v>
      </c>
      <c r="C36" s="87">
        <f>SUM(C31:C35)</f>
        <v>0</v>
      </c>
      <c r="D36" s="87">
        <f t="shared" ref="D36:N36" si="15">SUM(D31:D35)</f>
        <v>0</v>
      </c>
      <c r="E36" s="87">
        <f t="shared" si="15"/>
        <v>0</v>
      </c>
      <c r="F36" s="87">
        <f t="shared" si="15"/>
        <v>0</v>
      </c>
      <c r="G36" s="87">
        <f t="shared" si="15"/>
        <v>0</v>
      </c>
      <c r="H36" s="87">
        <f t="shared" si="15"/>
        <v>0</v>
      </c>
      <c r="I36" s="87">
        <f t="shared" si="15"/>
        <v>0</v>
      </c>
      <c r="J36" s="87">
        <f t="shared" si="15"/>
        <v>0</v>
      </c>
      <c r="K36" s="87">
        <f t="shared" si="15"/>
        <v>0</v>
      </c>
      <c r="L36" s="87">
        <f t="shared" si="15"/>
        <v>0</v>
      </c>
      <c r="M36" s="87">
        <f t="shared" si="15"/>
        <v>0</v>
      </c>
      <c r="N36" s="87">
        <f t="shared" si="15"/>
        <v>0</v>
      </c>
      <c r="O36" s="87">
        <f>SUM(O31:O35)</f>
        <v>0</v>
      </c>
      <c r="Q36" s="26" t="s">
        <v>14</v>
      </c>
      <c r="R36" s="88" t="e">
        <f>SUM(R31:R35)</f>
        <v>#VALUE!</v>
      </c>
      <c r="S36" s="89" t="e">
        <f>SUM(S31:S35)</f>
        <v>#VALUE!</v>
      </c>
      <c r="T36" s="89" t="e">
        <f>SUM(T31:T35)</f>
        <v>#VALUE!</v>
      </c>
      <c r="U36" s="89" t="e">
        <f>SUM(U31:U35)</f>
        <v>#VALUE!</v>
      </c>
      <c r="V36" s="89" t="e">
        <f t="shared" ref="V36:AC36" si="16">SUM(V31:V35)</f>
        <v>#VALUE!</v>
      </c>
      <c r="W36" s="89" t="e">
        <f t="shared" si="16"/>
        <v>#VALUE!</v>
      </c>
      <c r="X36" s="89" t="e">
        <f t="shared" si="16"/>
        <v>#VALUE!</v>
      </c>
      <c r="Y36" s="89" t="e">
        <f t="shared" si="16"/>
        <v>#VALUE!</v>
      </c>
      <c r="Z36" s="89" t="e">
        <f t="shared" si="16"/>
        <v>#VALUE!</v>
      </c>
      <c r="AA36" s="89" t="e">
        <f t="shared" si="16"/>
        <v>#VALUE!</v>
      </c>
      <c r="AB36" s="89" t="e">
        <f t="shared" si="16"/>
        <v>#VALUE!</v>
      </c>
      <c r="AC36" s="89" t="e">
        <f t="shared" si="16"/>
        <v>#VALUE!</v>
      </c>
      <c r="AD36" s="87" t="e">
        <f>SUM(AD31:AD35)</f>
        <v>#VALUE!</v>
      </c>
    </row>
    <row r="37" spans="2:32">
      <c r="O37" s="68"/>
      <c r="Y37" s="162"/>
      <c r="Z37" s="162"/>
      <c r="AA37" s="162"/>
      <c r="AB37" s="162"/>
      <c r="AC37" s="162"/>
      <c r="AD37" s="76" t="e">
        <f>+AD36/0.87</f>
        <v>#VALUE!</v>
      </c>
      <c r="AE37" s="68" t="e">
        <f>+AD37-O36</f>
        <v>#VALUE!</v>
      </c>
      <c r="AF37" s="2" t="s">
        <v>24</v>
      </c>
    </row>
    <row r="39" spans="2:32">
      <c r="B39" s="3" t="s">
        <v>37</v>
      </c>
      <c r="Q39" s="3" t="s">
        <v>37</v>
      </c>
    </row>
    <row r="41" spans="2:32">
      <c r="B41" s="80" t="s">
        <v>83</v>
      </c>
      <c r="C41" s="81" t="s">
        <v>84</v>
      </c>
      <c r="D41" s="81" t="s">
        <v>85</v>
      </c>
      <c r="E41" s="81" t="s">
        <v>86</v>
      </c>
      <c r="F41" s="81" t="s">
        <v>87</v>
      </c>
      <c r="G41" s="81" t="s">
        <v>88</v>
      </c>
      <c r="H41" s="81" t="s">
        <v>89</v>
      </c>
      <c r="I41" s="81" t="s">
        <v>90</v>
      </c>
      <c r="J41" s="81" t="s">
        <v>91</v>
      </c>
      <c r="K41" s="81" t="s">
        <v>92</v>
      </c>
      <c r="L41" s="81" t="s">
        <v>93</v>
      </c>
      <c r="M41" s="81" t="s">
        <v>94</v>
      </c>
      <c r="N41" s="81" t="s">
        <v>95</v>
      </c>
      <c r="O41" s="81" t="s">
        <v>14</v>
      </c>
      <c r="Q41" s="80" t="s">
        <v>83</v>
      </c>
      <c r="R41" s="81" t="s">
        <v>84</v>
      </c>
      <c r="S41" s="81" t="s">
        <v>85</v>
      </c>
      <c r="T41" s="81" t="s">
        <v>86</v>
      </c>
      <c r="U41" s="81" t="s">
        <v>87</v>
      </c>
      <c r="V41" s="81" t="s">
        <v>88</v>
      </c>
      <c r="W41" s="81" t="s">
        <v>89</v>
      </c>
      <c r="X41" s="81" t="s">
        <v>90</v>
      </c>
      <c r="Y41" s="81" t="s">
        <v>91</v>
      </c>
      <c r="Z41" s="81" t="s">
        <v>92</v>
      </c>
      <c r="AA41" s="81" t="s">
        <v>93</v>
      </c>
      <c r="AB41" s="81" t="s">
        <v>94</v>
      </c>
      <c r="AC41" s="81" t="s">
        <v>95</v>
      </c>
      <c r="AD41" s="82" t="s">
        <v>14</v>
      </c>
    </row>
    <row r="42" spans="2:32">
      <c r="B42" s="20" t="s">
        <v>96</v>
      </c>
      <c r="C42" s="84" t="e">
        <f>C31/$C$73</f>
        <v>#VALUE!</v>
      </c>
      <c r="D42" s="84" t="e">
        <f>D31/$C$73</f>
        <v>#VALUE!</v>
      </c>
      <c r="E42" s="84" t="e">
        <f t="shared" ref="E42:N42" si="17">E31/$C$73</f>
        <v>#VALUE!</v>
      </c>
      <c r="F42" s="84" t="e">
        <f t="shared" si="17"/>
        <v>#VALUE!</v>
      </c>
      <c r="G42" s="84" t="e">
        <f t="shared" si="17"/>
        <v>#VALUE!</v>
      </c>
      <c r="H42" s="84" t="e">
        <f t="shared" si="17"/>
        <v>#VALUE!</v>
      </c>
      <c r="I42" s="84" t="e">
        <f t="shared" si="17"/>
        <v>#VALUE!</v>
      </c>
      <c r="J42" s="84" t="e">
        <f t="shared" si="17"/>
        <v>#VALUE!</v>
      </c>
      <c r="K42" s="84" t="e">
        <f t="shared" si="17"/>
        <v>#VALUE!</v>
      </c>
      <c r="L42" s="84" t="e">
        <f t="shared" si="17"/>
        <v>#VALUE!</v>
      </c>
      <c r="M42" s="84" t="e">
        <f t="shared" si="17"/>
        <v>#VALUE!</v>
      </c>
      <c r="N42" s="84" t="e">
        <f t="shared" si="17"/>
        <v>#VALUE!</v>
      </c>
      <c r="O42" s="85" t="e">
        <f>SUM(C42:N42)</f>
        <v>#VALUE!</v>
      </c>
      <c r="Q42" s="20" t="s">
        <v>96</v>
      </c>
      <c r="R42" s="86" t="e">
        <f t="shared" ref="R42:AC47" si="18">R31/R$73</f>
        <v>#VALUE!</v>
      </c>
      <c r="S42" s="86" t="e">
        <f t="shared" si="18"/>
        <v>#VALUE!</v>
      </c>
      <c r="T42" s="86" t="e">
        <f t="shared" si="18"/>
        <v>#VALUE!</v>
      </c>
      <c r="U42" s="86" t="e">
        <f t="shared" si="18"/>
        <v>#VALUE!</v>
      </c>
      <c r="V42" s="86" t="e">
        <f t="shared" si="18"/>
        <v>#VALUE!</v>
      </c>
      <c r="W42" s="86" t="e">
        <f t="shared" si="18"/>
        <v>#VALUE!</v>
      </c>
      <c r="X42" s="86" t="e">
        <f t="shared" si="18"/>
        <v>#VALUE!</v>
      </c>
      <c r="Y42" s="86" t="e">
        <f t="shared" si="18"/>
        <v>#VALUE!</v>
      </c>
      <c r="Z42" s="86" t="e">
        <f t="shared" si="18"/>
        <v>#VALUE!</v>
      </c>
      <c r="AA42" s="86" t="e">
        <f t="shared" si="18"/>
        <v>#VALUE!</v>
      </c>
      <c r="AB42" s="86" t="e">
        <f t="shared" si="18"/>
        <v>#VALUE!</v>
      </c>
      <c r="AC42" s="86" t="e">
        <f t="shared" si="18"/>
        <v>#VALUE!</v>
      </c>
      <c r="AD42" s="85" t="e">
        <f>SUM(R42:AC42)</f>
        <v>#VALUE!</v>
      </c>
    </row>
    <row r="43" spans="2:32">
      <c r="B43" s="20" t="s">
        <v>68</v>
      </c>
      <c r="C43" s="84" t="e">
        <f>C32/$C$73</f>
        <v>#VALUE!</v>
      </c>
      <c r="D43" s="84" t="e">
        <f>D32/$C$73</f>
        <v>#VALUE!</v>
      </c>
      <c r="E43" s="84" t="e">
        <f t="shared" ref="E43:N43" si="19">E32/$C$73</f>
        <v>#VALUE!</v>
      </c>
      <c r="F43" s="84" t="e">
        <f t="shared" si="19"/>
        <v>#VALUE!</v>
      </c>
      <c r="G43" s="84" t="e">
        <f t="shared" si="19"/>
        <v>#VALUE!</v>
      </c>
      <c r="H43" s="84" t="e">
        <f t="shared" si="19"/>
        <v>#VALUE!</v>
      </c>
      <c r="I43" s="84" t="e">
        <f t="shared" si="19"/>
        <v>#VALUE!</v>
      </c>
      <c r="J43" s="84" t="e">
        <f t="shared" si="19"/>
        <v>#VALUE!</v>
      </c>
      <c r="K43" s="84" t="e">
        <f t="shared" si="19"/>
        <v>#VALUE!</v>
      </c>
      <c r="L43" s="84" t="e">
        <f t="shared" si="19"/>
        <v>#VALUE!</v>
      </c>
      <c r="M43" s="84" t="e">
        <f t="shared" si="19"/>
        <v>#VALUE!</v>
      </c>
      <c r="N43" s="84" t="e">
        <f t="shared" si="19"/>
        <v>#VALUE!</v>
      </c>
      <c r="O43" s="85" t="e">
        <f>SUM(C43:N43)</f>
        <v>#VALUE!</v>
      </c>
      <c r="Q43" s="20" t="s">
        <v>68</v>
      </c>
      <c r="R43" s="86" t="e">
        <f t="shared" si="18"/>
        <v>#VALUE!</v>
      </c>
      <c r="S43" s="86" t="e">
        <f t="shared" si="18"/>
        <v>#VALUE!</v>
      </c>
      <c r="T43" s="86" t="e">
        <f t="shared" si="18"/>
        <v>#VALUE!</v>
      </c>
      <c r="U43" s="86" t="e">
        <f t="shared" si="18"/>
        <v>#VALUE!</v>
      </c>
      <c r="V43" s="86" t="e">
        <f t="shared" si="18"/>
        <v>#VALUE!</v>
      </c>
      <c r="W43" s="86" t="e">
        <f t="shared" si="18"/>
        <v>#VALUE!</v>
      </c>
      <c r="X43" s="86" t="e">
        <f t="shared" si="18"/>
        <v>#VALUE!</v>
      </c>
      <c r="Y43" s="86" t="e">
        <f t="shared" si="18"/>
        <v>#VALUE!</v>
      </c>
      <c r="Z43" s="86" t="e">
        <f t="shared" si="18"/>
        <v>#VALUE!</v>
      </c>
      <c r="AA43" s="86" t="e">
        <f t="shared" si="18"/>
        <v>#VALUE!</v>
      </c>
      <c r="AB43" s="86" t="e">
        <f t="shared" si="18"/>
        <v>#VALUE!</v>
      </c>
      <c r="AC43" s="86" t="e">
        <f t="shared" si="18"/>
        <v>#VALUE!</v>
      </c>
      <c r="AD43" s="85" t="e">
        <f>SUM(R43:AC43)</f>
        <v>#VALUE!</v>
      </c>
    </row>
    <row r="44" spans="2:32">
      <c r="B44" s="20" t="s">
        <v>69</v>
      </c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5"/>
      <c r="Q44" s="20" t="s">
        <v>69</v>
      </c>
      <c r="R44" s="86" t="e">
        <f t="shared" si="18"/>
        <v>#VALUE!</v>
      </c>
      <c r="S44" s="86" t="e">
        <f t="shared" si="18"/>
        <v>#VALUE!</v>
      </c>
      <c r="T44" s="86" t="e">
        <f t="shared" si="18"/>
        <v>#VALUE!</v>
      </c>
      <c r="U44" s="86" t="e">
        <f t="shared" si="18"/>
        <v>#VALUE!</v>
      </c>
      <c r="V44" s="86" t="e">
        <f t="shared" si="18"/>
        <v>#VALUE!</v>
      </c>
      <c r="W44" s="86" t="e">
        <f t="shared" si="18"/>
        <v>#VALUE!</v>
      </c>
      <c r="X44" s="86" t="e">
        <f t="shared" si="18"/>
        <v>#VALUE!</v>
      </c>
      <c r="Y44" s="86" t="e">
        <f t="shared" si="18"/>
        <v>#VALUE!</v>
      </c>
      <c r="Z44" s="86" t="e">
        <f t="shared" si="18"/>
        <v>#VALUE!</v>
      </c>
      <c r="AA44" s="86" t="e">
        <f t="shared" si="18"/>
        <v>#VALUE!</v>
      </c>
      <c r="AB44" s="86" t="e">
        <f t="shared" si="18"/>
        <v>#VALUE!</v>
      </c>
      <c r="AC44" s="86" t="e">
        <f t="shared" si="18"/>
        <v>#VALUE!</v>
      </c>
      <c r="AD44" s="85" t="e">
        <f t="shared" ref="AD44:AD46" si="20">SUM(R44:AC44)</f>
        <v>#VALUE!</v>
      </c>
    </row>
    <row r="45" spans="2:32">
      <c r="B45" s="20" t="s">
        <v>97</v>
      </c>
      <c r="C45" s="84" t="e">
        <f t="shared" ref="C45:D46" si="21">C34/$C$73</f>
        <v>#VALUE!</v>
      </c>
      <c r="D45" s="84" t="e">
        <f t="shared" si="21"/>
        <v>#VALUE!</v>
      </c>
      <c r="E45" s="84" t="e">
        <f t="shared" ref="E45:N45" si="22">E34/$C$73</f>
        <v>#VALUE!</v>
      </c>
      <c r="F45" s="84" t="e">
        <f t="shared" si="22"/>
        <v>#VALUE!</v>
      </c>
      <c r="G45" s="84" t="e">
        <f t="shared" si="22"/>
        <v>#VALUE!</v>
      </c>
      <c r="H45" s="84" t="e">
        <f t="shared" si="22"/>
        <v>#VALUE!</v>
      </c>
      <c r="I45" s="84" t="e">
        <f t="shared" si="22"/>
        <v>#VALUE!</v>
      </c>
      <c r="J45" s="84" t="e">
        <f t="shared" si="22"/>
        <v>#VALUE!</v>
      </c>
      <c r="K45" s="84" t="e">
        <f t="shared" si="22"/>
        <v>#VALUE!</v>
      </c>
      <c r="L45" s="84" t="e">
        <f t="shared" si="22"/>
        <v>#VALUE!</v>
      </c>
      <c r="M45" s="84" t="e">
        <f t="shared" si="22"/>
        <v>#VALUE!</v>
      </c>
      <c r="N45" s="84" t="e">
        <f t="shared" si="22"/>
        <v>#VALUE!</v>
      </c>
      <c r="O45" s="85" t="e">
        <f t="shared" ref="O45:O46" si="23">SUM(C45:N45)</f>
        <v>#VALUE!</v>
      </c>
      <c r="Q45" s="20" t="s">
        <v>97</v>
      </c>
      <c r="R45" s="86" t="e">
        <f t="shared" si="18"/>
        <v>#VALUE!</v>
      </c>
      <c r="S45" s="86" t="e">
        <f t="shared" si="18"/>
        <v>#VALUE!</v>
      </c>
      <c r="T45" s="86" t="e">
        <f t="shared" si="18"/>
        <v>#VALUE!</v>
      </c>
      <c r="U45" s="86" t="e">
        <f t="shared" si="18"/>
        <v>#VALUE!</v>
      </c>
      <c r="V45" s="86" t="e">
        <f t="shared" si="18"/>
        <v>#VALUE!</v>
      </c>
      <c r="W45" s="86" t="e">
        <f t="shared" si="18"/>
        <v>#VALUE!</v>
      </c>
      <c r="X45" s="86" t="e">
        <f t="shared" si="18"/>
        <v>#VALUE!</v>
      </c>
      <c r="Y45" s="86" t="e">
        <f t="shared" si="18"/>
        <v>#VALUE!</v>
      </c>
      <c r="Z45" s="86" t="e">
        <f t="shared" si="18"/>
        <v>#VALUE!</v>
      </c>
      <c r="AA45" s="86" t="e">
        <f t="shared" si="18"/>
        <v>#VALUE!</v>
      </c>
      <c r="AB45" s="86" t="e">
        <f t="shared" si="18"/>
        <v>#VALUE!</v>
      </c>
      <c r="AC45" s="86" t="e">
        <f t="shared" si="18"/>
        <v>#VALUE!</v>
      </c>
      <c r="AD45" s="85" t="e">
        <f t="shared" si="20"/>
        <v>#VALUE!</v>
      </c>
    </row>
    <row r="46" spans="2:32">
      <c r="B46" s="25" t="s">
        <v>71</v>
      </c>
      <c r="C46" s="84" t="e">
        <f t="shared" si="21"/>
        <v>#VALUE!</v>
      </c>
      <c r="D46" s="84" t="e">
        <f t="shared" si="21"/>
        <v>#VALUE!</v>
      </c>
      <c r="E46" s="84" t="e">
        <f t="shared" ref="E46:N46" si="24">E35/$C$73</f>
        <v>#VALUE!</v>
      </c>
      <c r="F46" s="84" t="e">
        <f t="shared" si="24"/>
        <v>#VALUE!</v>
      </c>
      <c r="G46" s="84" t="e">
        <f t="shared" si="24"/>
        <v>#VALUE!</v>
      </c>
      <c r="H46" s="84" t="e">
        <f t="shared" si="24"/>
        <v>#VALUE!</v>
      </c>
      <c r="I46" s="84" t="e">
        <f t="shared" si="24"/>
        <v>#VALUE!</v>
      </c>
      <c r="J46" s="84" t="e">
        <f t="shared" si="24"/>
        <v>#VALUE!</v>
      </c>
      <c r="K46" s="84" t="e">
        <f t="shared" si="24"/>
        <v>#VALUE!</v>
      </c>
      <c r="L46" s="84" t="e">
        <f t="shared" si="24"/>
        <v>#VALUE!</v>
      </c>
      <c r="M46" s="84" t="e">
        <f t="shared" si="24"/>
        <v>#VALUE!</v>
      </c>
      <c r="N46" s="84" t="e">
        <f t="shared" si="24"/>
        <v>#VALUE!</v>
      </c>
      <c r="O46" s="85" t="e">
        <f t="shared" si="23"/>
        <v>#VALUE!</v>
      </c>
      <c r="Q46" s="25" t="s">
        <v>71</v>
      </c>
      <c r="R46" s="86" t="e">
        <f t="shared" si="18"/>
        <v>#VALUE!</v>
      </c>
      <c r="S46" s="86" t="e">
        <f t="shared" si="18"/>
        <v>#VALUE!</v>
      </c>
      <c r="T46" s="86" t="e">
        <f t="shared" si="18"/>
        <v>#VALUE!</v>
      </c>
      <c r="U46" s="86" t="e">
        <f t="shared" si="18"/>
        <v>#VALUE!</v>
      </c>
      <c r="V46" s="86" t="e">
        <f t="shared" si="18"/>
        <v>#VALUE!</v>
      </c>
      <c r="W46" s="86" t="e">
        <f t="shared" si="18"/>
        <v>#VALUE!</v>
      </c>
      <c r="X46" s="86" t="e">
        <f t="shared" si="18"/>
        <v>#VALUE!</v>
      </c>
      <c r="Y46" s="86" t="e">
        <f t="shared" si="18"/>
        <v>#VALUE!</v>
      </c>
      <c r="Z46" s="86" t="e">
        <f t="shared" si="18"/>
        <v>#VALUE!</v>
      </c>
      <c r="AA46" s="86" t="e">
        <f t="shared" si="18"/>
        <v>#VALUE!</v>
      </c>
      <c r="AB46" s="86" t="e">
        <f t="shared" si="18"/>
        <v>#VALUE!</v>
      </c>
      <c r="AC46" s="86" t="e">
        <f t="shared" si="18"/>
        <v>#VALUE!</v>
      </c>
      <c r="AD46" s="85" t="e">
        <f t="shared" si="20"/>
        <v>#VALUE!</v>
      </c>
    </row>
    <row r="47" spans="2:32">
      <c r="B47" s="26" t="s">
        <v>14</v>
      </c>
      <c r="C47" s="87">
        <f t="shared" ref="C47:N47" si="25">C36/C$73</f>
        <v>0</v>
      </c>
      <c r="D47" s="87">
        <f t="shared" si="25"/>
        <v>0</v>
      </c>
      <c r="E47" s="87">
        <f t="shared" si="25"/>
        <v>0</v>
      </c>
      <c r="F47" s="87">
        <f t="shared" si="25"/>
        <v>0</v>
      </c>
      <c r="G47" s="87">
        <f t="shared" si="25"/>
        <v>0</v>
      </c>
      <c r="H47" s="87">
        <f t="shared" si="25"/>
        <v>0</v>
      </c>
      <c r="I47" s="87">
        <f t="shared" si="25"/>
        <v>0</v>
      </c>
      <c r="J47" s="87">
        <f t="shared" si="25"/>
        <v>0</v>
      </c>
      <c r="K47" s="87">
        <f t="shared" si="25"/>
        <v>0</v>
      </c>
      <c r="L47" s="87">
        <f t="shared" si="25"/>
        <v>0</v>
      </c>
      <c r="M47" s="87">
        <f t="shared" si="25"/>
        <v>0</v>
      </c>
      <c r="N47" s="87">
        <f t="shared" si="25"/>
        <v>0</v>
      </c>
      <c r="O47" s="87" t="e">
        <f>SUM(O42:O46)</f>
        <v>#VALUE!</v>
      </c>
      <c r="Q47" s="26" t="s">
        <v>14</v>
      </c>
      <c r="R47" s="88" t="e">
        <f>R36/R$73</f>
        <v>#VALUE!</v>
      </c>
      <c r="S47" s="89" t="e">
        <f>S36/S$73</f>
        <v>#VALUE!</v>
      </c>
      <c r="T47" s="89" t="e">
        <f t="shared" si="18"/>
        <v>#VALUE!</v>
      </c>
      <c r="U47" s="89" t="e">
        <f t="shared" si="18"/>
        <v>#VALUE!</v>
      </c>
      <c r="V47" s="89" t="e">
        <f t="shared" si="18"/>
        <v>#VALUE!</v>
      </c>
      <c r="W47" s="89" t="e">
        <f t="shared" si="18"/>
        <v>#VALUE!</v>
      </c>
      <c r="X47" s="89" t="e">
        <f t="shared" si="18"/>
        <v>#VALUE!</v>
      </c>
      <c r="Y47" s="89" t="e">
        <f t="shared" si="18"/>
        <v>#VALUE!</v>
      </c>
      <c r="Z47" s="89" t="e">
        <f t="shared" si="18"/>
        <v>#VALUE!</v>
      </c>
      <c r="AA47" s="89" t="e">
        <f t="shared" si="18"/>
        <v>#VALUE!</v>
      </c>
      <c r="AB47" s="89" t="e">
        <f t="shared" si="18"/>
        <v>#VALUE!</v>
      </c>
      <c r="AC47" s="89" t="e">
        <f t="shared" si="18"/>
        <v>#VALUE!</v>
      </c>
      <c r="AD47" s="87" t="e">
        <f>SUM(AD42:AD46)</f>
        <v>#VALUE!</v>
      </c>
    </row>
    <row r="48" spans="2:32">
      <c r="AD48" s="163" t="e">
        <f>+AD47/0.87</f>
        <v>#VALUE!</v>
      </c>
    </row>
    <row r="50" spans="2:30">
      <c r="B50" s="3" t="s">
        <v>49</v>
      </c>
      <c r="Q50" s="3" t="s">
        <v>49</v>
      </c>
    </row>
    <row r="52" spans="2:30" ht="31.5">
      <c r="B52" s="80" t="s">
        <v>83</v>
      </c>
      <c r="C52" s="81" t="s">
        <v>84</v>
      </c>
      <c r="D52" s="81" t="s">
        <v>85</v>
      </c>
      <c r="E52" s="81" t="s">
        <v>86</v>
      </c>
      <c r="F52" s="81" t="s">
        <v>87</v>
      </c>
      <c r="G52" s="81" t="s">
        <v>88</v>
      </c>
      <c r="H52" s="81" t="s">
        <v>89</v>
      </c>
      <c r="I52" s="81" t="s">
        <v>90</v>
      </c>
      <c r="J52" s="81" t="s">
        <v>91</v>
      </c>
      <c r="K52" s="81" t="s">
        <v>92</v>
      </c>
      <c r="L52" s="81" t="s">
        <v>93</v>
      </c>
      <c r="M52" s="81" t="s">
        <v>94</v>
      </c>
      <c r="N52" s="81" t="s">
        <v>95</v>
      </c>
      <c r="O52" s="81" t="s">
        <v>14</v>
      </c>
      <c r="Q52" s="80" t="s">
        <v>83</v>
      </c>
      <c r="R52" s="81" t="s">
        <v>84</v>
      </c>
      <c r="S52" s="81" t="s">
        <v>85</v>
      </c>
      <c r="T52" s="81" t="s">
        <v>86</v>
      </c>
      <c r="U52" s="81" t="s">
        <v>87</v>
      </c>
      <c r="V52" s="81" t="s">
        <v>88</v>
      </c>
      <c r="W52" s="81" t="s">
        <v>89</v>
      </c>
      <c r="X52" s="81" t="s">
        <v>90</v>
      </c>
      <c r="Y52" s="81" t="s">
        <v>91</v>
      </c>
      <c r="Z52" s="81" t="s">
        <v>92</v>
      </c>
      <c r="AA52" s="81" t="s">
        <v>93</v>
      </c>
      <c r="AB52" s="81" t="s">
        <v>94</v>
      </c>
      <c r="AC52" s="81" t="s">
        <v>95</v>
      </c>
      <c r="AD52" s="82" t="s">
        <v>74</v>
      </c>
    </row>
    <row r="53" spans="2:30">
      <c r="B53" s="20" t="s">
        <v>96</v>
      </c>
      <c r="C53" s="84" t="e">
        <f t="shared" ref="C53" si="26">C31/C20*100</f>
        <v>#VALUE!</v>
      </c>
      <c r="D53" s="84" t="e">
        <f t="shared" ref="D53:N53" si="27">D31/D20*100</f>
        <v>#VALUE!</v>
      </c>
      <c r="E53" s="84" t="e">
        <f t="shared" si="27"/>
        <v>#VALUE!</v>
      </c>
      <c r="F53" s="84" t="e">
        <f t="shared" si="27"/>
        <v>#VALUE!</v>
      </c>
      <c r="G53" s="84" t="e">
        <f t="shared" si="27"/>
        <v>#VALUE!</v>
      </c>
      <c r="H53" s="84" t="e">
        <f t="shared" si="27"/>
        <v>#VALUE!</v>
      </c>
      <c r="I53" s="84" t="e">
        <f t="shared" si="27"/>
        <v>#VALUE!</v>
      </c>
      <c r="J53" s="84" t="e">
        <f t="shared" si="27"/>
        <v>#VALUE!</v>
      </c>
      <c r="K53" s="84" t="e">
        <f t="shared" si="27"/>
        <v>#VALUE!</v>
      </c>
      <c r="L53" s="84" t="e">
        <f t="shared" si="27"/>
        <v>#VALUE!</v>
      </c>
      <c r="M53" s="84" t="e">
        <f t="shared" si="27"/>
        <v>#VALUE!</v>
      </c>
      <c r="N53" s="84" t="e">
        <f t="shared" si="27"/>
        <v>#VALUE!</v>
      </c>
      <c r="O53" s="85" t="e">
        <f t="shared" ref="O53:O57" si="28">O31/O20*100</f>
        <v>#DIV/0!</v>
      </c>
      <c r="Q53" s="20" t="s">
        <v>96</v>
      </c>
      <c r="R53" s="86" t="e">
        <f t="shared" ref="R53:AD58" si="29">R31/R20*100</f>
        <v>#VALUE!</v>
      </c>
      <c r="S53" s="86" t="e">
        <f t="shared" si="29"/>
        <v>#VALUE!</v>
      </c>
      <c r="T53" s="86" t="e">
        <f t="shared" si="29"/>
        <v>#VALUE!</v>
      </c>
      <c r="U53" s="86" t="e">
        <f t="shared" si="29"/>
        <v>#VALUE!</v>
      </c>
      <c r="V53" s="86" t="e">
        <f t="shared" si="29"/>
        <v>#VALUE!</v>
      </c>
      <c r="W53" s="86" t="e">
        <f t="shared" si="29"/>
        <v>#VALUE!</v>
      </c>
      <c r="X53" s="86" t="e">
        <f t="shared" si="29"/>
        <v>#VALUE!</v>
      </c>
      <c r="Y53" s="86" t="e">
        <f t="shared" si="29"/>
        <v>#VALUE!</v>
      </c>
      <c r="Z53" s="86" t="e">
        <f t="shared" si="29"/>
        <v>#VALUE!</v>
      </c>
      <c r="AA53" s="86" t="e">
        <f t="shared" si="29"/>
        <v>#VALUE!</v>
      </c>
      <c r="AB53" s="86" t="e">
        <f t="shared" si="29"/>
        <v>#VALUE!</v>
      </c>
      <c r="AC53" s="86" t="e">
        <f t="shared" si="29"/>
        <v>#VALUE!</v>
      </c>
      <c r="AD53" s="85" t="e">
        <f t="shared" si="29"/>
        <v>#VALUE!</v>
      </c>
    </row>
    <row r="54" spans="2:30">
      <c r="B54" s="20" t="s">
        <v>68</v>
      </c>
      <c r="C54" s="84" t="e">
        <f t="shared" ref="C54" si="30">C32/C21*100</f>
        <v>#VALUE!</v>
      </c>
      <c r="D54" s="84" t="e">
        <f t="shared" ref="D54:N54" si="31">D32/D21*100</f>
        <v>#VALUE!</v>
      </c>
      <c r="E54" s="84" t="e">
        <f t="shared" si="31"/>
        <v>#VALUE!</v>
      </c>
      <c r="F54" s="84" t="e">
        <f t="shared" si="31"/>
        <v>#VALUE!</v>
      </c>
      <c r="G54" s="84" t="e">
        <f t="shared" si="31"/>
        <v>#VALUE!</v>
      </c>
      <c r="H54" s="84" t="e">
        <f t="shared" si="31"/>
        <v>#VALUE!</v>
      </c>
      <c r="I54" s="84" t="e">
        <f t="shared" si="31"/>
        <v>#VALUE!</v>
      </c>
      <c r="J54" s="84" t="e">
        <f t="shared" si="31"/>
        <v>#VALUE!</v>
      </c>
      <c r="K54" s="84" t="e">
        <f t="shared" si="31"/>
        <v>#VALUE!</v>
      </c>
      <c r="L54" s="84" t="e">
        <f t="shared" si="31"/>
        <v>#VALUE!</v>
      </c>
      <c r="M54" s="84" t="e">
        <f t="shared" si="31"/>
        <v>#VALUE!</v>
      </c>
      <c r="N54" s="84" t="e">
        <f t="shared" si="31"/>
        <v>#VALUE!</v>
      </c>
      <c r="O54" s="85" t="e">
        <f t="shared" si="28"/>
        <v>#DIV/0!</v>
      </c>
      <c r="Q54" s="20" t="s">
        <v>68</v>
      </c>
      <c r="R54" s="86" t="e">
        <f t="shared" si="29"/>
        <v>#VALUE!</v>
      </c>
      <c r="S54" s="86" t="e">
        <f t="shared" si="29"/>
        <v>#VALUE!</v>
      </c>
      <c r="T54" s="86" t="e">
        <f t="shared" si="29"/>
        <v>#VALUE!</v>
      </c>
      <c r="U54" s="86" t="e">
        <f t="shared" si="29"/>
        <v>#VALUE!</v>
      </c>
      <c r="V54" s="86" t="e">
        <f t="shared" si="29"/>
        <v>#VALUE!</v>
      </c>
      <c r="W54" s="86" t="e">
        <f t="shared" si="29"/>
        <v>#VALUE!</v>
      </c>
      <c r="X54" s="86" t="e">
        <f t="shared" si="29"/>
        <v>#VALUE!</v>
      </c>
      <c r="Y54" s="86" t="e">
        <f t="shared" si="29"/>
        <v>#VALUE!</v>
      </c>
      <c r="Z54" s="86" t="e">
        <f t="shared" si="29"/>
        <v>#VALUE!</v>
      </c>
      <c r="AA54" s="86" t="e">
        <f t="shared" si="29"/>
        <v>#VALUE!</v>
      </c>
      <c r="AB54" s="86" t="e">
        <f t="shared" si="29"/>
        <v>#VALUE!</v>
      </c>
      <c r="AC54" s="86" t="e">
        <f t="shared" si="29"/>
        <v>#VALUE!</v>
      </c>
      <c r="AD54" s="85" t="e">
        <f t="shared" si="29"/>
        <v>#VALUE!</v>
      </c>
    </row>
    <row r="55" spans="2:30">
      <c r="B55" s="20" t="s">
        <v>69</v>
      </c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5"/>
      <c r="Q55" s="20" t="s">
        <v>69</v>
      </c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5"/>
    </row>
    <row r="56" spans="2:30">
      <c r="B56" s="20" t="s">
        <v>97</v>
      </c>
      <c r="C56" s="84" t="e">
        <f t="shared" ref="C56" si="32">C34/C23*100</f>
        <v>#VALUE!</v>
      </c>
      <c r="D56" s="84" t="e">
        <f t="shared" ref="D56:N56" si="33">D34/D23*100</f>
        <v>#VALUE!</v>
      </c>
      <c r="E56" s="84" t="e">
        <f t="shared" si="33"/>
        <v>#VALUE!</v>
      </c>
      <c r="F56" s="84" t="e">
        <f t="shared" si="33"/>
        <v>#VALUE!</v>
      </c>
      <c r="G56" s="84" t="e">
        <f t="shared" si="33"/>
        <v>#VALUE!</v>
      </c>
      <c r="H56" s="84" t="e">
        <f t="shared" si="33"/>
        <v>#VALUE!</v>
      </c>
      <c r="I56" s="84" t="e">
        <f t="shared" si="33"/>
        <v>#VALUE!</v>
      </c>
      <c r="J56" s="84" t="e">
        <f t="shared" si="33"/>
        <v>#VALUE!</v>
      </c>
      <c r="K56" s="84" t="e">
        <f t="shared" si="33"/>
        <v>#VALUE!</v>
      </c>
      <c r="L56" s="84" t="e">
        <f t="shared" si="33"/>
        <v>#VALUE!</v>
      </c>
      <c r="M56" s="84" t="e">
        <f t="shared" si="33"/>
        <v>#VALUE!</v>
      </c>
      <c r="N56" s="84" t="e">
        <f t="shared" si="33"/>
        <v>#VALUE!</v>
      </c>
      <c r="O56" s="85" t="e">
        <f t="shared" si="28"/>
        <v>#DIV/0!</v>
      </c>
      <c r="Q56" s="20" t="s">
        <v>97</v>
      </c>
      <c r="R56" s="86" t="e">
        <f t="shared" si="29"/>
        <v>#VALUE!</v>
      </c>
      <c r="S56" s="86" t="e">
        <f t="shared" si="29"/>
        <v>#VALUE!</v>
      </c>
      <c r="T56" s="86" t="e">
        <f t="shared" si="29"/>
        <v>#VALUE!</v>
      </c>
      <c r="U56" s="86" t="e">
        <f t="shared" si="29"/>
        <v>#VALUE!</v>
      </c>
      <c r="V56" s="86" t="e">
        <f t="shared" si="29"/>
        <v>#VALUE!</v>
      </c>
      <c r="W56" s="86" t="e">
        <f t="shared" si="29"/>
        <v>#VALUE!</v>
      </c>
      <c r="X56" s="86" t="e">
        <f t="shared" si="29"/>
        <v>#VALUE!</v>
      </c>
      <c r="Y56" s="86" t="e">
        <f t="shared" si="29"/>
        <v>#VALUE!</v>
      </c>
      <c r="Z56" s="86" t="e">
        <f t="shared" si="29"/>
        <v>#VALUE!</v>
      </c>
      <c r="AA56" s="86" t="e">
        <f t="shared" si="29"/>
        <v>#VALUE!</v>
      </c>
      <c r="AB56" s="86" t="e">
        <f t="shared" si="29"/>
        <v>#VALUE!</v>
      </c>
      <c r="AC56" s="86" t="e">
        <f t="shared" si="29"/>
        <v>#VALUE!</v>
      </c>
      <c r="AD56" s="85" t="e">
        <f t="shared" si="29"/>
        <v>#VALUE!</v>
      </c>
    </row>
    <row r="57" spans="2:30">
      <c r="B57" s="25" t="s">
        <v>71</v>
      </c>
      <c r="C57" s="84" t="e">
        <f t="shared" ref="C57" si="34">C35/C24*100</f>
        <v>#VALUE!</v>
      </c>
      <c r="D57" s="84" t="e">
        <f t="shared" ref="D57:N57" si="35">D35/D24*100</f>
        <v>#VALUE!</v>
      </c>
      <c r="E57" s="84" t="e">
        <f t="shared" si="35"/>
        <v>#VALUE!</v>
      </c>
      <c r="F57" s="84" t="e">
        <f t="shared" si="35"/>
        <v>#VALUE!</v>
      </c>
      <c r="G57" s="84" t="e">
        <f t="shared" si="35"/>
        <v>#VALUE!</v>
      </c>
      <c r="H57" s="84" t="e">
        <f t="shared" si="35"/>
        <v>#VALUE!</v>
      </c>
      <c r="I57" s="84" t="e">
        <f t="shared" si="35"/>
        <v>#VALUE!</v>
      </c>
      <c r="J57" s="84" t="e">
        <f t="shared" si="35"/>
        <v>#VALUE!</v>
      </c>
      <c r="K57" s="84" t="e">
        <f t="shared" si="35"/>
        <v>#VALUE!</v>
      </c>
      <c r="L57" s="84" t="e">
        <f t="shared" si="35"/>
        <v>#VALUE!</v>
      </c>
      <c r="M57" s="84" t="e">
        <f t="shared" si="35"/>
        <v>#VALUE!</v>
      </c>
      <c r="N57" s="84" t="e">
        <f t="shared" si="35"/>
        <v>#VALUE!</v>
      </c>
      <c r="O57" s="85" t="e">
        <f t="shared" si="28"/>
        <v>#DIV/0!</v>
      </c>
      <c r="Q57" s="25" t="s">
        <v>71</v>
      </c>
      <c r="R57" s="86" t="e">
        <f t="shared" si="29"/>
        <v>#VALUE!</v>
      </c>
      <c r="S57" s="86" t="e">
        <f>S35/S24*100</f>
        <v>#VALUE!</v>
      </c>
      <c r="T57" s="86" t="e">
        <f t="shared" si="29"/>
        <v>#VALUE!</v>
      </c>
      <c r="U57" s="86" t="e">
        <f t="shared" si="29"/>
        <v>#VALUE!</v>
      </c>
      <c r="V57" s="86" t="e">
        <f t="shared" si="29"/>
        <v>#VALUE!</v>
      </c>
      <c r="W57" s="86" t="e">
        <f t="shared" si="29"/>
        <v>#VALUE!</v>
      </c>
      <c r="X57" s="86" t="e">
        <f t="shared" si="29"/>
        <v>#VALUE!</v>
      </c>
      <c r="Y57" s="86" t="e">
        <f t="shared" si="29"/>
        <v>#VALUE!</v>
      </c>
      <c r="Z57" s="86" t="e">
        <f t="shared" si="29"/>
        <v>#VALUE!</v>
      </c>
      <c r="AA57" s="86" t="e">
        <f t="shared" si="29"/>
        <v>#VALUE!</v>
      </c>
      <c r="AB57" s="86" t="e">
        <f t="shared" si="29"/>
        <v>#VALUE!</v>
      </c>
      <c r="AC57" s="86" t="e">
        <f t="shared" si="29"/>
        <v>#VALUE!</v>
      </c>
      <c r="AD57" s="85" t="e">
        <f t="shared" si="29"/>
        <v>#VALUE!</v>
      </c>
    </row>
    <row r="58" spans="2:30">
      <c r="B58" s="26" t="s">
        <v>14</v>
      </c>
      <c r="C58" s="87" t="e">
        <f t="shared" ref="C58" si="36">C36/C25*100</f>
        <v>#DIV/0!</v>
      </c>
      <c r="D58" s="87" t="e">
        <f>D36/D25*100</f>
        <v>#DIV/0!</v>
      </c>
      <c r="E58" s="87" t="e">
        <f t="shared" ref="E58:N58" si="37">E36/E25*100</f>
        <v>#DIV/0!</v>
      </c>
      <c r="F58" s="87" t="e">
        <f t="shared" si="37"/>
        <v>#DIV/0!</v>
      </c>
      <c r="G58" s="87" t="e">
        <f t="shared" si="37"/>
        <v>#DIV/0!</v>
      </c>
      <c r="H58" s="87" t="e">
        <f t="shared" si="37"/>
        <v>#DIV/0!</v>
      </c>
      <c r="I58" s="87" t="e">
        <f t="shared" si="37"/>
        <v>#DIV/0!</v>
      </c>
      <c r="J58" s="87" t="e">
        <f t="shared" si="37"/>
        <v>#DIV/0!</v>
      </c>
      <c r="K58" s="87" t="e">
        <f t="shared" si="37"/>
        <v>#DIV/0!</v>
      </c>
      <c r="L58" s="87" t="e">
        <f t="shared" si="37"/>
        <v>#DIV/0!</v>
      </c>
      <c r="M58" s="87" t="e">
        <f t="shared" si="37"/>
        <v>#DIV/0!</v>
      </c>
      <c r="N58" s="87" t="e">
        <f t="shared" si="37"/>
        <v>#DIV/0!</v>
      </c>
      <c r="O58" s="87" t="e">
        <f>O36/O25*100</f>
        <v>#DIV/0!</v>
      </c>
      <c r="Q58" s="26" t="s">
        <v>14</v>
      </c>
      <c r="R58" s="88" t="e">
        <f t="shared" si="29"/>
        <v>#VALUE!</v>
      </c>
      <c r="S58" s="89" t="e">
        <f t="shared" si="29"/>
        <v>#VALUE!</v>
      </c>
      <c r="T58" s="89" t="e">
        <f t="shared" si="29"/>
        <v>#VALUE!</v>
      </c>
      <c r="U58" s="89" t="e">
        <f t="shared" si="29"/>
        <v>#VALUE!</v>
      </c>
      <c r="V58" s="89" t="e">
        <f t="shared" si="29"/>
        <v>#VALUE!</v>
      </c>
      <c r="W58" s="89" t="e">
        <f t="shared" si="29"/>
        <v>#VALUE!</v>
      </c>
      <c r="X58" s="89" t="e">
        <f t="shared" si="29"/>
        <v>#VALUE!</v>
      </c>
      <c r="Y58" s="89" t="e">
        <f t="shared" si="29"/>
        <v>#VALUE!</v>
      </c>
      <c r="Z58" s="89" t="e">
        <f t="shared" si="29"/>
        <v>#VALUE!</v>
      </c>
      <c r="AA58" s="89" t="e">
        <f t="shared" si="29"/>
        <v>#VALUE!</v>
      </c>
      <c r="AB58" s="89" t="e">
        <f t="shared" si="29"/>
        <v>#VALUE!</v>
      </c>
      <c r="AC58" s="89" t="e">
        <f t="shared" si="29"/>
        <v>#VALUE!</v>
      </c>
      <c r="AD58" s="87" t="e">
        <f t="shared" si="29"/>
        <v>#VALUE!</v>
      </c>
    </row>
    <row r="59" spans="2:30">
      <c r="AD59" s="163" t="e">
        <f>+AD58/0.87</f>
        <v>#VALUE!</v>
      </c>
    </row>
    <row r="61" spans="2:30">
      <c r="B61" s="3" t="s">
        <v>51</v>
      </c>
      <c r="Q61" s="3" t="s">
        <v>51</v>
      </c>
    </row>
    <row r="63" spans="2:30" ht="31.5">
      <c r="B63" s="80" t="s">
        <v>83</v>
      </c>
      <c r="C63" s="81" t="s">
        <v>84</v>
      </c>
      <c r="D63" s="81" t="s">
        <v>85</v>
      </c>
      <c r="E63" s="81" t="s">
        <v>86</v>
      </c>
      <c r="F63" s="81" t="s">
        <v>87</v>
      </c>
      <c r="G63" s="81" t="s">
        <v>88</v>
      </c>
      <c r="H63" s="81" t="s">
        <v>89</v>
      </c>
      <c r="I63" s="81" t="s">
        <v>90</v>
      </c>
      <c r="J63" s="81" t="s">
        <v>91</v>
      </c>
      <c r="K63" s="81" t="s">
        <v>92</v>
      </c>
      <c r="L63" s="81" t="s">
        <v>93</v>
      </c>
      <c r="M63" s="81" t="s">
        <v>94</v>
      </c>
      <c r="N63" s="81" t="s">
        <v>95</v>
      </c>
      <c r="O63" s="81" t="s">
        <v>14</v>
      </c>
      <c r="Q63" s="80" t="s">
        <v>83</v>
      </c>
      <c r="R63" s="81" t="s">
        <v>84</v>
      </c>
      <c r="S63" s="81" t="s">
        <v>85</v>
      </c>
      <c r="T63" s="81" t="s">
        <v>86</v>
      </c>
      <c r="U63" s="81" t="s">
        <v>87</v>
      </c>
      <c r="V63" s="81" t="s">
        <v>88</v>
      </c>
      <c r="W63" s="81" t="s">
        <v>89</v>
      </c>
      <c r="X63" s="81" t="s">
        <v>90</v>
      </c>
      <c r="Y63" s="81" t="s">
        <v>91</v>
      </c>
      <c r="Z63" s="81" t="s">
        <v>92</v>
      </c>
      <c r="AA63" s="81" t="s">
        <v>93</v>
      </c>
      <c r="AB63" s="81" t="s">
        <v>94</v>
      </c>
      <c r="AC63" s="81" t="s">
        <v>95</v>
      </c>
      <c r="AD63" s="82" t="s">
        <v>74</v>
      </c>
    </row>
    <row r="64" spans="2:30">
      <c r="B64" s="20" t="s">
        <v>96</v>
      </c>
      <c r="C64" s="84" t="e">
        <f t="shared" ref="C64" si="38">C42/C20*100</f>
        <v>#VALUE!</v>
      </c>
      <c r="D64" s="84" t="e">
        <f t="shared" ref="D64:N64" si="39">D42/D20*100</f>
        <v>#VALUE!</v>
      </c>
      <c r="E64" s="84" t="e">
        <f t="shared" si="39"/>
        <v>#VALUE!</v>
      </c>
      <c r="F64" s="84" t="e">
        <f t="shared" si="39"/>
        <v>#VALUE!</v>
      </c>
      <c r="G64" s="84" t="e">
        <f t="shared" si="39"/>
        <v>#VALUE!</v>
      </c>
      <c r="H64" s="84" t="e">
        <f t="shared" si="39"/>
        <v>#VALUE!</v>
      </c>
      <c r="I64" s="84" t="e">
        <f t="shared" si="39"/>
        <v>#VALUE!</v>
      </c>
      <c r="J64" s="84" t="e">
        <f t="shared" si="39"/>
        <v>#VALUE!</v>
      </c>
      <c r="K64" s="84" t="e">
        <f t="shared" si="39"/>
        <v>#VALUE!</v>
      </c>
      <c r="L64" s="84" t="e">
        <f t="shared" si="39"/>
        <v>#VALUE!</v>
      </c>
      <c r="M64" s="84" t="e">
        <f t="shared" si="39"/>
        <v>#VALUE!</v>
      </c>
      <c r="N64" s="84" t="e">
        <f t="shared" si="39"/>
        <v>#VALUE!</v>
      </c>
      <c r="O64" s="85" t="e">
        <f t="shared" ref="O64:O65" si="40">O42/O20*100</f>
        <v>#VALUE!</v>
      </c>
      <c r="Q64" s="20" t="s">
        <v>96</v>
      </c>
      <c r="R64" s="86" t="e">
        <f t="shared" ref="R64:AD69" si="41">R42/R20*100</f>
        <v>#VALUE!</v>
      </c>
      <c r="S64" s="86" t="e">
        <f t="shared" si="41"/>
        <v>#VALUE!</v>
      </c>
      <c r="T64" s="86" t="e">
        <f t="shared" si="41"/>
        <v>#VALUE!</v>
      </c>
      <c r="U64" s="86" t="e">
        <f t="shared" si="41"/>
        <v>#VALUE!</v>
      </c>
      <c r="V64" s="86" t="e">
        <f t="shared" si="41"/>
        <v>#VALUE!</v>
      </c>
      <c r="W64" s="86" t="e">
        <f t="shared" si="41"/>
        <v>#VALUE!</v>
      </c>
      <c r="X64" s="86" t="e">
        <f t="shared" si="41"/>
        <v>#VALUE!</v>
      </c>
      <c r="Y64" s="86" t="e">
        <f t="shared" si="41"/>
        <v>#VALUE!</v>
      </c>
      <c r="Z64" s="86" t="e">
        <f t="shared" si="41"/>
        <v>#VALUE!</v>
      </c>
      <c r="AA64" s="86" t="e">
        <f t="shared" si="41"/>
        <v>#VALUE!</v>
      </c>
      <c r="AB64" s="86" t="e">
        <f t="shared" si="41"/>
        <v>#VALUE!</v>
      </c>
      <c r="AC64" s="86" t="e">
        <f t="shared" si="41"/>
        <v>#VALUE!</v>
      </c>
      <c r="AD64" s="85" t="e">
        <f t="shared" si="41"/>
        <v>#VALUE!</v>
      </c>
    </row>
    <row r="65" spans="2:30">
      <c r="B65" s="20" t="s">
        <v>68</v>
      </c>
      <c r="C65" s="84" t="e">
        <f t="shared" ref="C65" si="42">C43/C21*100</f>
        <v>#VALUE!</v>
      </c>
      <c r="D65" s="84" t="e">
        <f t="shared" ref="D65:N65" si="43">D43/D21*100</f>
        <v>#VALUE!</v>
      </c>
      <c r="E65" s="84" t="e">
        <f t="shared" si="43"/>
        <v>#VALUE!</v>
      </c>
      <c r="F65" s="84" t="e">
        <f t="shared" si="43"/>
        <v>#VALUE!</v>
      </c>
      <c r="G65" s="84" t="e">
        <f t="shared" si="43"/>
        <v>#VALUE!</v>
      </c>
      <c r="H65" s="84" t="e">
        <f t="shared" si="43"/>
        <v>#VALUE!</v>
      </c>
      <c r="I65" s="84" t="e">
        <f t="shared" si="43"/>
        <v>#VALUE!</v>
      </c>
      <c r="J65" s="84" t="e">
        <f t="shared" si="43"/>
        <v>#VALUE!</v>
      </c>
      <c r="K65" s="84" t="e">
        <f t="shared" si="43"/>
        <v>#VALUE!</v>
      </c>
      <c r="L65" s="84" t="e">
        <f t="shared" si="43"/>
        <v>#VALUE!</v>
      </c>
      <c r="M65" s="84" t="e">
        <f t="shared" si="43"/>
        <v>#VALUE!</v>
      </c>
      <c r="N65" s="84" t="e">
        <f t="shared" si="43"/>
        <v>#VALUE!</v>
      </c>
      <c r="O65" s="85" t="e">
        <f t="shared" si="40"/>
        <v>#VALUE!</v>
      </c>
      <c r="Q65" s="20" t="s">
        <v>68</v>
      </c>
      <c r="R65" s="86" t="e">
        <f t="shared" si="41"/>
        <v>#VALUE!</v>
      </c>
      <c r="S65" s="86" t="e">
        <f t="shared" si="41"/>
        <v>#VALUE!</v>
      </c>
      <c r="T65" s="86" t="e">
        <f t="shared" si="41"/>
        <v>#VALUE!</v>
      </c>
      <c r="U65" s="86" t="e">
        <f t="shared" si="41"/>
        <v>#VALUE!</v>
      </c>
      <c r="V65" s="86" t="e">
        <f t="shared" si="41"/>
        <v>#VALUE!</v>
      </c>
      <c r="W65" s="86" t="e">
        <f t="shared" si="41"/>
        <v>#VALUE!</v>
      </c>
      <c r="X65" s="86" t="e">
        <f t="shared" si="41"/>
        <v>#VALUE!</v>
      </c>
      <c r="Y65" s="86" t="e">
        <f t="shared" si="41"/>
        <v>#VALUE!</v>
      </c>
      <c r="Z65" s="86" t="e">
        <f t="shared" si="41"/>
        <v>#VALUE!</v>
      </c>
      <c r="AA65" s="86" t="e">
        <f t="shared" si="41"/>
        <v>#VALUE!</v>
      </c>
      <c r="AB65" s="86" t="e">
        <f t="shared" si="41"/>
        <v>#VALUE!</v>
      </c>
      <c r="AC65" s="86" t="e">
        <f t="shared" si="41"/>
        <v>#VALUE!</v>
      </c>
      <c r="AD65" s="85" t="e">
        <f t="shared" si="41"/>
        <v>#VALUE!</v>
      </c>
    </row>
    <row r="66" spans="2:30">
      <c r="B66" s="20" t="s">
        <v>69</v>
      </c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5"/>
      <c r="Q66" s="20" t="s">
        <v>69</v>
      </c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5"/>
    </row>
    <row r="67" spans="2:30">
      <c r="B67" s="20" t="s">
        <v>97</v>
      </c>
      <c r="C67" s="84" t="e">
        <f t="shared" ref="C67" si="44">C45/C23*100</f>
        <v>#VALUE!</v>
      </c>
      <c r="D67" s="84" t="e">
        <f t="shared" ref="D67:N67" si="45">D45/D23*100</f>
        <v>#VALUE!</v>
      </c>
      <c r="E67" s="84" t="e">
        <f t="shared" si="45"/>
        <v>#VALUE!</v>
      </c>
      <c r="F67" s="84" t="e">
        <f t="shared" si="45"/>
        <v>#VALUE!</v>
      </c>
      <c r="G67" s="84" t="e">
        <f t="shared" si="45"/>
        <v>#VALUE!</v>
      </c>
      <c r="H67" s="84" t="e">
        <f t="shared" si="45"/>
        <v>#VALUE!</v>
      </c>
      <c r="I67" s="84" t="e">
        <f t="shared" si="45"/>
        <v>#VALUE!</v>
      </c>
      <c r="J67" s="84" t="e">
        <f t="shared" si="45"/>
        <v>#VALUE!</v>
      </c>
      <c r="K67" s="84" t="e">
        <f t="shared" si="45"/>
        <v>#VALUE!</v>
      </c>
      <c r="L67" s="84" t="e">
        <f t="shared" si="45"/>
        <v>#VALUE!</v>
      </c>
      <c r="M67" s="84" t="e">
        <f t="shared" si="45"/>
        <v>#VALUE!</v>
      </c>
      <c r="N67" s="84" t="e">
        <f t="shared" si="45"/>
        <v>#VALUE!</v>
      </c>
      <c r="O67" s="85" t="e">
        <f t="shared" ref="D67:O69" si="46">O45/O23*100</f>
        <v>#VALUE!</v>
      </c>
      <c r="Q67" s="20" t="s">
        <v>97</v>
      </c>
      <c r="R67" s="86" t="e">
        <f t="shared" si="41"/>
        <v>#VALUE!</v>
      </c>
      <c r="S67" s="86" t="e">
        <f t="shared" si="41"/>
        <v>#VALUE!</v>
      </c>
      <c r="T67" s="86" t="e">
        <f t="shared" si="41"/>
        <v>#VALUE!</v>
      </c>
      <c r="U67" s="86" t="e">
        <f t="shared" si="41"/>
        <v>#VALUE!</v>
      </c>
      <c r="V67" s="86" t="e">
        <f t="shared" si="41"/>
        <v>#VALUE!</v>
      </c>
      <c r="W67" s="86" t="e">
        <f t="shared" si="41"/>
        <v>#VALUE!</v>
      </c>
      <c r="X67" s="86" t="e">
        <f t="shared" si="41"/>
        <v>#VALUE!</v>
      </c>
      <c r="Y67" s="86" t="e">
        <f t="shared" si="41"/>
        <v>#VALUE!</v>
      </c>
      <c r="Z67" s="86" t="e">
        <f t="shared" si="41"/>
        <v>#VALUE!</v>
      </c>
      <c r="AA67" s="86" t="e">
        <f t="shared" si="41"/>
        <v>#VALUE!</v>
      </c>
      <c r="AB67" s="86" t="e">
        <f t="shared" si="41"/>
        <v>#VALUE!</v>
      </c>
      <c r="AC67" s="86" t="e">
        <f t="shared" si="41"/>
        <v>#VALUE!</v>
      </c>
      <c r="AD67" s="85" t="e">
        <f t="shared" si="41"/>
        <v>#VALUE!</v>
      </c>
    </row>
    <row r="68" spans="2:30">
      <c r="B68" s="25" t="s">
        <v>71</v>
      </c>
      <c r="C68" s="84" t="e">
        <f t="shared" ref="C68" si="47">C46/C24*100</f>
        <v>#VALUE!</v>
      </c>
      <c r="D68" s="84" t="e">
        <f t="shared" ref="D68:N68" si="48">D46/D24*100</f>
        <v>#VALUE!</v>
      </c>
      <c r="E68" s="84" t="e">
        <f t="shared" si="48"/>
        <v>#VALUE!</v>
      </c>
      <c r="F68" s="84" t="e">
        <f t="shared" si="48"/>
        <v>#VALUE!</v>
      </c>
      <c r="G68" s="84" t="e">
        <f t="shared" si="48"/>
        <v>#VALUE!</v>
      </c>
      <c r="H68" s="84" t="e">
        <f t="shared" si="48"/>
        <v>#VALUE!</v>
      </c>
      <c r="I68" s="84" t="e">
        <f t="shared" si="48"/>
        <v>#VALUE!</v>
      </c>
      <c r="J68" s="84" t="e">
        <f t="shared" si="48"/>
        <v>#VALUE!</v>
      </c>
      <c r="K68" s="84" t="e">
        <f t="shared" si="48"/>
        <v>#VALUE!</v>
      </c>
      <c r="L68" s="84" t="e">
        <f t="shared" si="48"/>
        <v>#VALUE!</v>
      </c>
      <c r="M68" s="84" t="e">
        <f t="shared" si="48"/>
        <v>#VALUE!</v>
      </c>
      <c r="N68" s="84" t="e">
        <f t="shared" si="48"/>
        <v>#VALUE!</v>
      </c>
      <c r="O68" s="85" t="e">
        <f t="shared" si="46"/>
        <v>#VALUE!</v>
      </c>
      <c r="Q68" s="25" t="s">
        <v>71</v>
      </c>
      <c r="R68" s="86" t="e">
        <f t="shared" si="41"/>
        <v>#VALUE!</v>
      </c>
      <c r="S68" s="86" t="e">
        <f t="shared" si="41"/>
        <v>#VALUE!</v>
      </c>
      <c r="T68" s="86" t="e">
        <f t="shared" si="41"/>
        <v>#VALUE!</v>
      </c>
      <c r="U68" s="86" t="e">
        <f t="shared" si="41"/>
        <v>#VALUE!</v>
      </c>
      <c r="V68" s="86" t="e">
        <f t="shared" si="41"/>
        <v>#VALUE!</v>
      </c>
      <c r="W68" s="86" t="e">
        <f t="shared" si="41"/>
        <v>#VALUE!</v>
      </c>
      <c r="X68" s="86" t="e">
        <f t="shared" si="41"/>
        <v>#VALUE!</v>
      </c>
      <c r="Y68" s="86" t="e">
        <f t="shared" si="41"/>
        <v>#VALUE!</v>
      </c>
      <c r="Z68" s="86" t="e">
        <f t="shared" si="41"/>
        <v>#VALUE!</v>
      </c>
      <c r="AA68" s="86" t="e">
        <f t="shared" si="41"/>
        <v>#VALUE!</v>
      </c>
      <c r="AB68" s="86" t="e">
        <f t="shared" si="41"/>
        <v>#VALUE!</v>
      </c>
      <c r="AC68" s="86" t="e">
        <f t="shared" si="41"/>
        <v>#VALUE!</v>
      </c>
      <c r="AD68" s="85" t="e">
        <f t="shared" si="41"/>
        <v>#VALUE!</v>
      </c>
    </row>
    <row r="69" spans="2:30">
      <c r="B69" s="26" t="s">
        <v>14</v>
      </c>
      <c r="C69" s="87" t="e">
        <f>C47/C25*100</f>
        <v>#DIV/0!</v>
      </c>
      <c r="D69" s="87" t="e">
        <f t="shared" si="46"/>
        <v>#DIV/0!</v>
      </c>
      <c r="E69" s="87" t="e">
        <f t="shared" si="46"/>
        <v>#DIV/0!</v>
      </c>
      <c r="F69" s="87" t="e">
        <f t="shared" si="46"/>
        <v>#DIV/0!</v>
      </c>
      <c r="G69" s="87" t="e">
        <f t="shared" si="46"/>
        <v>#DIV/0!</v>
      </c>
      <c r="H69" s="87" t="e">
        <f t="shared" si="46"/>
        <v>#DIV/0!</v>
      </c>
      <c r="I69" s="87" t="e">
        <f t="shared" si="46"/>
        <v>#DIV/0!</v>
      </c>
      <c r="J69" s="87" t="e">
        <f t="shared" si="46"/>
        <v>#DIV/0!</v>
      </c>
      <c r="K69" s="87" t="e">
        <f>K47/K25*100</f>
        <v>#DIV/0!</v>
      </c>
      <c r="L69" s="87" t="e">
        <f>L47/L25*100</f>
        <v>#DIV/0!</v>
      </c>
      <c r="M69" s="87" t="e">
        <f>M47/M25*100</f>
        <v>#DIV/0!</v>
      </c>
      <c r="N69" s="87" t="e">
        <f>N47/N25*100</f>
        <v>#DIV/0!</v>
      </c>
      <c r="O69" s="87" t="e">
        <f>O47/O25*100</f>
        <v>#VALUE!</v>
      </c>
      <c r="Q69" s="26" t="s">
        <v>14</v>
      </c>
      <c r="R69" s="88" t="e">
        <f t="shared" si="41"/>
        <v>#VALUE!</v>
      </c>
      <c r="S69" s="89" t="e">
        <f t="shared" si="41"/>
        <v>#VALUE!</v>
      </c>
      <c r="T69" s="89" t="e">
        <f t="shared" si="41"/>
        <v>#VALUE!</v>
      </c>
      <c r="U69" s="89" t="e">
        <f t="shared" si="41"/>
        <v>#VALUE!</v>
      </c>
      <c r="V69" s="89" t="e">
        <f t="shared" si="41"/>
        <v>#VALUE!</v>
      </c>
      <c r="W69" s="89" t="e">
        <f t="shared" si="41"/>
        <v>#VALUE!</v>
      </c>
      <c r="X69" s="89" t="e">
        <f t="shared" si="41"/>
        <v>#VALUE!</v>
      </c>
      <c r="Y69" s="89" t="e">
        <f t="shared" si="41"/>
        <v>#VALUE!</v>
      </c>
      <c r="Z69" s="89" t="e">
        <f t="shared" si="41"/>
        <v>#VALUE!</v>
      </c>
      <c r="AA69" s="89" t="e">
        <f t="shared" si="41"/>
        <v>#VALUE!</v>
      </c>
      <c r="AB69" s="89" t="e">
        <f t="shared" si="41"/>
        <v>#VALUE!</v>
      </c>
      <c r="AC69" s="89" t="e">
        <f t="shared" si="41"/>
        <v>#VALUE!</v>
      </c>
      <c r="AD69" s="87" t="e">
        <f t="shared" si="41"/>
        <v>#VALUE!</v>
      </c>
    </row>
    <row r="70" spans="2:30">
      <c r="AD70" s="163" t="e">
        <f>+AD69/0.87</f>
        <v>#VALUE!</v>
      </c>
    </row>
    <row r="72" spans="2:30">
      <c r="B72" s="26" t="s">
        <v>53</v>
      </c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Q72" s="26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</row>
    <row r="73" spans="2:30">
      <c r="B73" s="26" t="s">
        <v>101</v>
      </c>
      <c r="C73" s="99">
        <v>6.96</v>
      </c>
      <c r="D73" s="99">
        <v>6.96</v>
      </c>
      <c r="E73" s="99">
        <v>6.96</v>
      </c>
      <c r="F73" s="99">
        <v>6.96</v>
      </c>
      <c r="G73" s="99">
        <v>6.96</v>
      </c>
      <c r="H73" s="99">
        <v>6.96</v>
      </c>
      <c r="I73" s="99">
        <v>6.96</v>
      </c>
      <c r="J73" s="99">
        <v>6.96</v>
      </c>
      <c r="K73" s="99">
        <v>6.96</v>
      </c>
      <c r="L73" s="99">
        <v>6.96</v>
      </c>
      <c r="M73" s="99">
        <v>6.96</v>
      </c>
      <c r="N73" s="99">
        <v>6.96</v>
      </c>
      <c r="O73" s="164"/>
      <c r="Q73" s="26" t="s">
        <v>101</v>
      </c>
      <c r="R73" s="75">
        <f>+C73</f>
        <v>6.96</v>
      </c>
      <c r="S73" s="75">
        <f>+D73</f>
        <v>6.96</v>
      </c>
      <c r="T73" s="75">
        <f>+E73</f>
        <v>6.96</v>
      </c>
      <c r="U73" s="75">
        <f t="shared" ref="U73:AC73" si="49">+F73</f>
        <v>6.96</v>
      </c>
      <c r="V73" s="75">
        <f t="shared" si="49"/>
        <v>6.96</v>
      </c>
      <c r="W73" s="75">
        <f t="shared" si="49"/>
        <v>6.96</v>
      </c>
      <c r="X73" s="75">
        <f t="shared" si="49"/>
        <v>6.96</v>
      </c>
      <c r="Y73" s="75">
        <f t="shared" si="49"/>
        <v>6.96</v>
      </c>
      <c r="Z73" s="75">
        <f t="shared" si="49"/>
        <v>6.96</v>
      </c>
      <c r="AA73" s="75">
        <f t="shared" si="49"/>
        <v>6.96</v>
      </c>
      <c r="AB73" s="75">
        <f t="shared" si="49"/>
        <v>6.96</v>
      </c>
      <c r="AC73" s="75">
        <f t="shared" si="49"/>
        <v>6.96</v>
      </c>
      <c r="AD73" s="164"/>
    </row>
  </sheetData>
  <conditionalFormatting sqref="C72:O73 R72:AD73">
    <cfRule type="cellIs" dxfId="250" priority="21" stopIfTrue="1" operator="equal">
      <formula>0</formula>
    </cfRule>
  </conditionalFormatting>
  <conditionalFormatting sqref="C72:O73 R72:AD73">
    <cfRule type="cellIs" dxfId="249" priority="20" stopIfTrue="1" operator="equal">
      <formula>0</formula>
    </cfRule>
  </conditionalFormatting>
  <conditionalFormatting sqref="C15:N18 C26:N30 C37:N41 C48:N52 C59:N63 C70:N1048576 C2:N2 C5:N7">
    <cfRule type="containsText" dxfId="248" priority="19" operator="containsText" text="*">
      <formula>NOT(ISERROR(SEARCH("*",C2)))</formula>
    </cfRule>
  </conditionalFormatting>
  <conditionalFormatting sqref="C8:N8">
    <cfRule type="containsText" dxfId="247" priority="18" operator="containsText" text="*">
      <formula>NOT(ISERROR(SEARCH("*",C8)))</formula>
    </cfRule>
  </conditionalFormatting>
  <conditionalFormatting sqref="C9:N14">
    <cfRule type="containsText" dxfId="246" priority="16" stopIfTrue="1" operator="containsText" text="*">
      <formula>NOT(ISERROR(SEARCH("*",C9)))</formula>
    </cfRule>
    <cfRule type="containsText" priority="17" stopIfTrue="1" operator="containsText" text="*">
      <formula>NOT(ISERROR(SEARCH("*",C9)))</formula>
    </cfRule>
  </conditionalFormatting>
  <conditionalFormatting sqref="C19:N19">
    <cfRule type="containsText" dxfId="245" priority="15" operator="containsText" text="*">
      <formula>NOT(ISERROR(SEARCH("*",C19)))</formula>
    </cfRule>
  </conditionalFormatting>
  <conditionalFormatting sqref="C20:N25">
    <cfRule type="containsText" dxfId="244" priority="13" stopIfTrue="1" operator="containsText" text="*">
      <formula>NOT(ISERROR(SEARCH("*",C20)))</formula>
    </cfRule>
    <cfRule type="containsText" priority="14" stopIfTrue="1" operator="containsText" text="*">
      <formula>NOT(ISERROR(SEARCH("*",C20)))</formula>
    </cfRule>
  </conditionalFormatting>
  <conditionalFormatting sqref="C31:N36">
    <cfRule type="containsText" dxfId="243" priority="11" stopIfTrue="1" operator="containsText" text="*">
      <formula>NOT(ISERROR(SEARCH("*",C31)))</formula>
    </cfRule>
    <cfRule type="containsText" priority="12" stopIfTrue="1" operator="containsText" text="*">
      <formula>NOT(ISERROR(SEARCH("*",C31)))</formula>
    </cfRule>
  </conditionalFormatting>
  <conditionalFormatting sqref="C42:N47">
    <cfRule type="containsText" dxfId="242" priority="9" stopIfTrue="1" operator="containsText" text="*">
      <formula>NOT(ISERROR(SEARCH("*",C42)))</formula>
    </cfRule>
    <cfRule type="containsText" priority="10" stopIfTrue="1" operator="containsText" text="*">
      <formula>NOT(ISERROR(SEARCH("*",C42)))</formula>
    </cfRule>
  </conditionalFormatting>
  <conditionalFormatting sqref="C53:N58">
    <cfRule type="containsText" dxfId="241" priority="7" stopIfTrue="1" operator="containsText" text="*">
      <formula>NOT(ISERROR(SEARCH("*",C53)))</formula>
    </cfRule>
    <cfRule type="containsText" priority="8" stopIfTrue="1" operator="containsText" text="*">
      <formula>NOT(ISERROR(SEARCH("*",C53)))</formula>
    </cfRule>
  </conditionalFormatting>
  <conditionalFormatting sqref="C64:N69">
    <cfRule type="containsText" dxfId="240" priority="5" stopIfTrue="1" operator="containsText" text="*">
      <formula>NOT(ISERROR(SEARCH("*",C64)))</formula>
    </cfRule>
    <cfRule type="containsText" priority="6" stopIfTrue="1" operator="containsText" text="*">
      <formula>NOT(ISERROR(SEARCH("*",C64)))</formula>
    </cfRule>
  </conditionalFormatting>
  <conditionalFormatting sqref="I1:N1">
    <cfRule type="containsText" dxfId="239" priority="4" stopIfTrue="1" operator="containsText" text="*">
      <formula>NOT(ISERROR(SEARCH("*",I1)))</formula>
    </cfRule>
  </conditionalFormatting>
  <conditionalFormatting sqref="C1:H1">
    <cfRule type="containsText" dxfId="238" priority="2" stopIfTrue="1" operator="containsText" text="*">
      <formula>NOT(ISERROR(SEARCH("*",C1)))</formula>
    </cfRule>
    <cfRule type="containsText" priority="3" stopIfTrue="1" operator="containsText" text="*">
      <formula>NOT(ISERROR(SEARCH("*",C1)))</formula>
    </cfRule>
  </conditionalFormatting>
  <conditionalFormatting sqref="C3:N4">
    <cfRule type="containsText" dxfId="237" priority="1" operator="containsText" text="*">
      <formula>NOT(ISERROR(SEARCH("*",C3)))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F74"/>
  <sheetViews>
    <sheetView showGridLines="0" showRuler="0" showWhiteSpace="0" topLeftCell="A7" zoomScale="55" zoomScaleNormal="55" workbookViewId="0">
      <selection activeCell="C32" sqref="C32:N36"/>
    </sheetView>
  </sheetViews>
  <sheetFormatPr baseColWidth="10" defaultRowHeight="15.75"/>
  <cols>
    <col min="1" max="1" width="3.140625" style="2" customWidth="1"/>
    <col min="2" max="2" width="22.42578125" style="2" customWidth="1"/>
    <col min="3" max="15" width="11.42578125" style="2"/>
    <col min="16" max="16" width="5.5703125" style="2" customWidth="1"/>
    <col min="17" max="17" width="20.7109375" style="2" customWidth="1"/>
    <col min="18" max="257" width="11.42578125" style="2"/>
    <col min="258" max="258" width="18.85546875" style="2" customWidth="1"/>
    <col min="259" max="272" width="11.42578125" style="2"/>
    <col min="273" max="273" width="19.28515625" style="2" customWidth="1"/>
    <col min="274" max="513" width="11.42578125" style="2"/>
    <col min="514" max="514" width="18.85546875" style="2" customWidth="1"/>
    <col min="515" max="528" width="11.42578125" style="2"/>
    <col min="529" max="529" width="19.28515625" style="2" customWidth="1"/>
    <col min="530" max="769" width="11.42578125" style="2"/>
    <col min="770" max="770" width="18.85546875" style="2" customWidth="1"/>
    <col min="771" max="784" width="11.42578125" style="2"/>
    <col min="785" max="785" width="19.28515625" style="2" customWidth="1"/>
    <col min="786" max="1025" width="11.42578125" style="2"/>
    <col min="1026" max="1026" width="18.85546875" style="2" customWidth="1"/>
    <col min="1027" max="1040" width="11.42578125" style="2"/>
    <col min="1041" max="1041" width="19.28515625" style="2" customWidth="1"/>
    <col min="1042" max="1281" width="11.42578125" style="2"/>
    <col min="1282" max="1282" width="18.85546875" style="2" customWidth="1"/>
    <col min="1283" max="1296" width="11.42578125" style="2"/>
    <col min="1297" max="1297" width="19.28515625" style="2" customWidth="1"/>
    <col min="1298" max="1537" width="11.42578125" style="2"/>
    <col min="1538" max="1538" width="18.85546875" style="2" customWidth="1"/>
    <col min="1539" max="1552" width="11.42578125" style="2"/>
    <col min="1553" max="1553" width="19.28515625" style="2" customWidth="1"/>
    <col min="1554" max="1793" width="11.42578125" style="2"/>
    <col min="1794" max="1794" width="18.85546875" style="2" customWidth="1"/>
    <col min="1795" max="1808" width="11.42578125" style="2"/>
    <col min="1809" max="1809" width="19.28515625" style="2" customWidth="1"/>
    <col min="1810" max="2049" width="11.42578125" style="2"/>
    <col min="2050" max="2050" width="18.85546875" style="2" customWidth="1"/>
    <col min="2051" max="2064" width="11.42578125" style="2"/>
    <col min="2065" max="2065" width="19.28515625" style="2" customWidth="1"/>
    <col min="2066" max="2305" width="11.42578125" style="2"/>
    <col min="2306" max="2306" width="18.85546875" style="2" customWidth="1"/>
    <col min="2307" max="2320" width="11.42578125" style="2"/>
    <col min="2321" max="2321" width="19.28515625" style="2" customWidth="1"/>
    <col min="2322" max="2561" width="11.42578125" style="2"/>
    <col min="2562" max="2562" width="18.85546875" style="2" customWidth="1"/>
    <col min="2563" max="2576" width="11.42578125" style="2"/>
    <col min="2577" max="2577" width="19.28515625" style="2" customWidth="1"/>
    <col min="2578" max="2817" width="11.42578125" style="2"/>
    <col min="2818" max="2818" width="18.85546875" style="2" customWidth="1"/>
    <col min="2819" max="2832" width="11.42578125" style="2"/>
    <col min="2833" max="2833" width="19.28515625" style="2" customWidth="1"/>
    <col min="2834" max="3073" width="11.42578125" style="2"/>
    <col min="3074" max="3074" width="18.85546875" style="2" customWidth="1"/>
    <col min="3075" max="3088" width="11.42578125" style="2"/>
    <col min="3089" max="3089" width="19.28515625" style="2" customWidth="1"/>
    <col min="3090" max="3329" width="11.42578125" style="2"/>
    <col min="3330" max="3330" width="18.85546875" style="2" customWidth="1"/>
    <col min="3331" max="3344" width="11.42578125" style="2"/>
    <col min="3345" max="3345" width="19.28515625" style="2" customWidth="1"/>
    <col min="3346" max="3585" width="11.42578125" style="2"/>
    <col min="3586" max="3586" width="18.85546875" style="2" customWidth="1"/>
    <col min="3587" max="3600" width="11.42578125" style="2"/>
    <col min="3601" max="3601" width="19.28515625" style="2" customWidth="1"/>
    <col min="3602" max="3841" width="11.42578125" style="2"/>
    <col min="3842" max="3842" width="18.85546875" style="2" customWidth="1"/>
    <col min="3843" max="3856" width="11.42578125" style="2"/>
    <col min="3857" max="3857" width="19.28515625" style="2" customWidth="1"/>
    <col min="3858" max="4097" width="11.42578125" style="2"/>
    <col min="4098" max="4098" width="18.85546875" style="2" customWidth="1"/>
    <col min="4099" max="4112" width="11.42578125" style="2"/>
    <col min="4113" max="4113" width="19.28515625" style="2" customWidth="1"/>
    <col min="4114" max="4353" width="11.42578125" style="2"/>
    <col min="4354" max="4354" width="18.85546875" style="2" customWidth="1"/>
    <col min="4355" max="4368" width="11.42578125" style="2"/>
    <col min="4369" max="4369" width="19.28515625" style="2" customWidth="1"/>
    <col min="4370" max="4609" width="11.42578125" style="2"/>
    <col min="4610" max="4610" width="18.85546875" style="2" customWidth="1"/>
    <col min="4611" max="4624" width="11.42578125" style="2"/>
    <col min="4625" max="4625" width="19.28515625" style="2" customWidth="1"/>
    <col min="4626" max="4865" width="11.42578125" style="2"/>
    <col min="4866" max="4866" width="18.85546875" style="2" customWidth="1"/>
    <col min="4867" max="4880" width="11.42578125" style="2"/>
    <col min="4881" max="4881" width="19.28515625" style="2" customWidth="1"/>
    <col min="4882" max="5121" width="11.42578125" style="2"/>
    <col min="5122" max="5122" width="18.85546875" style="2" customWidth="1"/>
    <col min="5123" max="5136" width="11.42578125" style="2"/>
    <col min="5137" max="5137" width="19.28515625" style="2" customWidth="1"/>
    <col min="5138" max="5377" width="11.42578125" style="2"/>
    <col min="5378" max="5378" width="18.85546875" style="2" customWidth="1"/>
    <col min="5379" max="5392" width="11.42578125" style="2"/>
    <col min="5393" max="5393" width="19.28515625" style="2" customWidth="1"/>
    <col min="5394" max="5633" width="11.42578125" style="2"/>
    <col min="5634" max="5634" width="18.85546875" style="2" customWidth="1"/>
    <col min="5635" max="5648" width="11.42578125" style="2"/>
    <col min="5649" max="5649" width="19.28515625" style="2" customWidth="1"/>
    <col min="5650" max="5889" width="11.42578125" style="2"/>
    <col min="5890" max="5890" width="18.85546875" style="2" customWidth="1"/>
    <col min="5891" max="5904" width="11.42578125" style="2"/>
    <col min="5905" max="5905" width="19.28515625" style="2" customWidth="1"/>
    <col min="5906" max="6145" width="11.42578125" style="2"/>
    <col min="6146" max="6146" width="18.85546875" style="2" customWidth="1"/>
    <col min="6147" max="6160" width="11.42578125" style="2"/>
    <col min="6161" max="6161" width="19.28515625" style="2" customWidth="1"/>
    <col min="6162" max="6401" width="11.42578125" style="2"/>
    <col min="6402" max="6402" width="18.85546875" style="2" customWidth="1"/>
    <col min="6403" max="6416" width="11.42578125" style="2"/>
    <col min="6417" max="6417" width="19.28515625" style="2" customWidth="1"/>
    <col min="6418" max="6657" width="11.42578125" style="2"/>
    <col min="6658" max="6658" width="18.85546875" style="2" customWidth="1"/>
    <col min="6659" max="6672" width="11.42578125" style="2"/>
    <col min="6673" max="6673" width="19.28515625" style="2" customWidth="1"/>
    <col min="6674" max="6913" width="11.42578125" style="2"/>
    <col min="6914" max="6914" width="18.85546875" style="2" customWidth="1"/>
    <col min="6915" max="6928" width="11.42578125" style="2"/>
    <col min="6929" max="6929" width="19.28515625" style="2" customWidth="1"/>
    <col min="6930" max="7169" width="11.42578125" style="2"/>
    <col min="7170" max="7170" width="18.85546875" style="2" customWidth="1"/>
    <col min="7171" max="7184" width="11.42578125" style="2"/>
    <col min="7185" max="7185" width="19.28515625" style="2" customWidth="1"/>
    <col min="7186" max="7425" width="11.42578125" style="2"/>
    <col min="7426" max="7426" width="18.85546875" style="2" customWidth="1"/>
    <col min="7427" max="7440" width="11.42578125" style="2"/>
    <col min="7441" max="7441" width="19.28515625" style="2" customWidth="1"/>
    <col min="7442" max="7681" width="11.42578125" style="2"/>
    <col min="7682" max="7682" width="18.85546875" style="2" customWidth="1"/>
    <col min="7683" max="7696" width="11.42578125" style="2"/>
    <col min="7697" max="7697" width="19.28515625" style="2" customWidth="1"/>
    <col min="7698" max="7937" width="11.42578125" style="2"/>
    <col min="7938" max="7938" width="18.85546875" style="2" customWidth="1"/>
    <col min="7939" max="7952" width="11.42578125" style="2"/>
    <col min="7953" max="7953" width="19.28515625" style="2" customWidth="1"/>
    <col min="7954" max="8193" width="11.42578125" style="2"/>
    <col min="8194" max="8194" width="18.85546875" style="2" customWidth="1"/>
    <col min="8195" max="8208" width="11.42578125" style="2"/>
    <col min="8209" max="8209" width="19.28515625" style="2" customWidth="1"/>
    <col min="8210" max="8449" width="11.42578125" style="2"/>
    <col min="8450" max="8450" width="18.85546875" style="2" customWidth="1"/>
    <col min="8451" max="8464" width="11.42578125" style="2"/>
    <col min="8465" max="8465" width="19.28515625" style="2" customWidth="1"/>
    <col min="8466" max="8705" width="11.42578125" style="2"/>
    <col min="8706" max="8706" width="18.85546875" style="2" customWidth="1"/>
    <col min="8707" max="8720" width="11.42578125" style="2"/>
    <col min="8721" max="8721" width="19.28515625" style="2" customWidth="1"/>
    <col min="8722" max="8961" width="11.42578125" style="2"/>
    <col min="8962" max="8962" width="18.85546875" style="2" customWidth="1"/>
    <col min="8963" max="8976" width="11.42578125" style="2"/>
    <col min="8977" max="8977" width="19.28515625" style="2" customWidth="1"/>
    <col min="8978" max="9217" width="11.42578125" style="2"/>
    <col min="9218" max="9218" width="18.85546875" style="2" customWidth="1"/>
    <col min="9219" max="9232" width="11.42578125" style="2"/>
    <col min="9233" max="9233" width="19.28515625" style="2" customWidth="1"/>
    <col min="9234" max="9473" width="11.42578125" style="2"/>
    <col min="9474" max="9474" width="18.85546875" style="2" customWidth="1"/>
    <col min="9475" max="9488" width="11.42578125" style="2"/>
    <col min="9489" max="9489" width="19.28515625" style="2" customWidth="1"/>
    <col min="9490" max="9729" width="11.42578125" style="2"/>
    <col min="9730" max="9730" width="18.85546875" style="2" customWidth="1"/>
    <col min="9731" max="9744" width="11.42578125" style="2"/>
    <col min="9745" max="9745" width="19.28515625" style="2" customWidth="1"/>
    <col min="9746" max="9985" width="11.42578125" style="2"/>
    <col min="9986" max="9986" width="18.85546875" style="2" customWidth="1"/>
    <col min="9987" max="10000" width="11.42578125" style="2"/>
    <col min="10001" max="10001" width="19.28515625" style="2" customWidth="1"/>
    <col min="10002" max="10241" width="11.42578125" style="2"/>
    <col min="10242" max="10242" width="18.85546875" style="2" customWidth="1"/>
    <col min="10243" max="10256" width="11.42578125" style="2"/>
    <col min="10257" max="10257" width="19.28515625" style="2" customWidth="1"/>
    <col min="10258" max="10497" width="11.42578125" style="2"/>
    <col min="10498" max="10498" width="18.85546875" style="2" customWidth="1"/>
    <col min="10499" max="10512" width="11.42578125" style="2"/>
    <col min="10513" max="10513" width="19.28515625" style="2" customWidth="1"/>
    <col min="10514" max="10753" width="11.42578125" style="2"/>
    <col min="10754" max="10754" width="18.85546875" style="2" customWidth="1"/>
    <col min="10755" max="10768" width="11.42578125" style="2"/>
    <col min="10769" max="10769" width="19.28515625" style="2" customWidth="1"/>
    <col min="10770" max="11009" width="11.42578125" style="2"/>
    <col min="11010" max="11010" width="18.85546875" style="2" customWidth="1"/>
    <col min="11011" max="11024" width="11.42578125" style="2"/>
    <col min="11025" max="11025" width="19.28515625" style="2" customWidth="1"/>
    <col min="11026" max="11265" width="11.42578125" style="2"/>
    <col min="11266" max="11266" width="18.85546875" style="2" customWidth="1"/>
    <col min="11267" max="11280" width="11.42578125" style="2"/>
    <col min="11281" max="11281" width="19.28515625" style="2" customWidth="1"/>
    <col min="11282" max="11521" width="11.42578125" style="2"/>
    <col min="11522" max="11522" width="18.85546875" style="2" customWidth="1"/>
    <col min="11523" max="11536" width="11.42578125" style="2"/>
    <col min="11537" max="11537" width="19.28515625" style="2" customWidth="1"/>
    <col min="11538" max="11777" width="11.42578125" style="2"/>
    <col min="11778" max="11778" width="18.85546875" style="2" customWidth="1"/>
    <col min="11779" max="11792" width="11.42578125" style="2"/>
    <col min="11793" max="11793" width="19.28515625" style="2" customWidth="1"/>
    <col min="11794" max="12033" width="11.42578125" style="2"/>
    <col min="12034" max="12034" width="18.85546875" style="2" customWidth="1"/>
    <col min="12035" max="12048" width="11.42578125" style="2"/>
    <col min="12049" max="12049" width="19.28515625" style="2" customWidth="1"/>
    <col min="12050" max="12289" width="11.42578125" style="2"/>
    <col min="12290" max="12290" width="18.85546875" style="2" customWidth="1"/>
    <col min="12291" max="12304" width="11.42578125" style="2"/>
    <col min="12305" max="12305" width="19.28515625" style="2" customWidth="1"/>
    <col min="12306" max="12545" width="11.42578125" style="2"/>
    <col min="12546" max="12546" width="18.85546875" style="2" customWidth="1"/>
    <col min="12547" max="12560" width="11.42578125" style="2"/>
    <col min="12561" max="12561" width="19.28515625" style="2" customWidth="1"/>
    <col min="12562" max="12801" width="11.42578125" style="2"/>
    <col min="12802" max="12802" width="18.85546875" style="2" customWidth="1"/>
    <col min="12803" max="12816" width="11.42578125" style="2"/>
    <col min="12817" max="12817" width="19.28515625" style="2" customWidth="1"/>
    <col min="12818" max="13057" width="11.42578125" style="2"/>
    <col min="13058" max="13058" width="18.85546875" style="2" customWidth="1"/>
    <col min="13059" max="13072" width="11.42578125" style="2"/>
    <col min="13073" max="13073" width="19.28515625" style="2" customWidth="1"/>
    <col min="13074" max="13313" width="11.42578125" style="2"/>
    <col min="13314" max="13314" width="18.85546875" style="2" customWidth="1"/>
    <col min="13315" max="13328" width="11.42578125" style="2"/>
    <col min="13329" max="13329" width="19.28515625" style="2" customWidth="1"/>
    <col min="13330" max="13569" width="11.42578125" style="2"/>
    <col min="13570" max="13570" width="18.85546875" style="2" customWidth="1"/>
    <col min="13571" max="13584" width="11.42578125" style="2"/>
    <col min="13585" max="13585" width="19.28515625" style="2" customWidth="1"/>
    <col min="13586" max="13825" width="11.42578125" style="2"/>
    <col min="13826" max="13826" width="18.85546875" style="2" customWidth="1"/>
    <col min="13827" max="13840" width="11.42578125" style="2"/>
    <col min="13841" max="13841" width="19.28515625" style="2" customWidth="1"/>
    <col min="13842" max="14081" width="11.42578125" style="2"/>
    <col min="14082" max="14082" width="18.85546875" style="2" customWidth="1"/>
    <col min="14083" max="14096" width="11.42578125" style="2"/>
    <col min="14097" max="14097" width="19.28515625" style="2" customWidth="1"/>
    <col min="14098" max="14337" width="11.42578125" style="2"/>
    <col min="14338" max="14338" width="18.85546875" style="2" customWidth="1"/>
    <col min="14339" max="14352" width="11.42578125" style="2"/>
    <col min="14353" max="14353" width="19.28515625" style="2" customWidth="1"/>
    <col min="14354" max="14593" width="11.42578125" style="2"/>
    <col min="14594" max="14594" width="18.85546875" style="2" customWidth="1"/>
    <col min="14595" max="14608" width="11.42578125" style="2"/>
    <col min="14609" max="14609" width="19.28515625" style="2" customWidth="1"/>
    <col min="14610" max="14849" width="11.42578125" style="2"/>
    <col min="14850" max="14850" width="18.85546875" style="2" customWidth="1"/>
    <col min="14851" max="14864" width="11.42578125" style="2"/>
    <col min="14865" max="14865" width="19.28515625" style="2" customWidth="1"/>
    <col min="14866" max="15105" width="11.42578125" style="2"/>
    <col min="15106" max="15106" width="18.85546875" style="2" customWidth="1"/>
    <col min="15107" max="15120" width="11.42578125" style="2"/>
    <col min="15121" max="15121" width="19.28515625" style="2" customWidth="1"/>
    <col min="15122" max="15361" width="11.42578125" style="2"/>
    <col min="15362" max="15362" width="18.85546875" style="2" customWidth="1"/>
    <col min="15363" max="15376" width="11.42578125" style="2"/>
    <col min="15377" max="15377" width="19.28515625" style="2" customWidth="1"/>
    <col min="15378" max="15617" width="11.42578125" style="2"/>
    <col min="15618" max="15618" width="18.85546875" style="2" customWidth="1"/>
    <col min="15619" max="15632" width="11.42578125" style="2"/>
    <col min="15633" max="15633" width="19.28515625" style="2" customWidth="1"/>
    <col min="15634" max="15873" width="11.42578125" style="2"/>
    <col min="15874" max="15874" width="18.85546875" style="2" customWidth="1"/>
    <col min="15875" max="15888" width="11.42578125" style="2"/>
    <col min="15889" max="15889" width="19.28515625" style="2" customWidth="1"/>
    <col min="15890" max="16129" width="11.42578125" style="2"/>
    <col min="16130" max="16130" width="18.85546875" style="2" customWidth="1"/>
    <col min="16131" max="16144" width="11.42578125" style="2"/>
    <col min="16145" max="16145" width="19.28515625" style="2" customWidth="1"/>
    <col min="16146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140</v>
      </c>
      <c r="Q2" s="3" t="str">
        <f>+B2</f>
        <v xml:space="preserve">ENDE DELBENI S.A.M. - (Sistema Exaltación) </v>
      </c>
    </row>
    <row r="3" spans="2:30">
      <c r="B3" s="3" t="str">
        <f>+'ENDEDELBENI-GuayaramerinTH'!B3</f>
        <v>CONSOLIDADO - con IVA</v>
      </c>
      <c r="Q3" s="3" t="str">
        <f>+'ENDEDELBENI-GuayaramerinTH'!R3</f>
        <v>CONSOLIDADO - sin IVA</v>
      </c>
    </row>
    <row r="4" spans="2:30">
      <c r="B4" s="3" t="str">
        <f>+'ENDEDELBENI-GuayaramerinTH'!B4</f>
        <v>ESTADÍSTICAS GESTIÓN 2025</v>
      </c>
      <c r="Q4" s="3" t="str">
        <f>+'ENDEDELBENI-GuayaramerinTH'!R4</f>
        <v>ESTADÍSTICAS GESTIÓN 2025</v>
      </c>
    </row>
    <row r="5" spans="2:30">
      <c r="B5" s="3"/>
    </row>
    <row r="7" spans="2:30">
      <c r="B7" s="3" t="s">
        <v>82</v>
      </c>
      <c r="Q7" s="3" t="s">
        <v>82</v>
      </c>
    </row>
    <row r="9" spans="2:30">
      <c r="B9" s="80" t="s">
        <v>83</v>
      </c>
      <c r="C9" s="81" t="s">
        <v>84</v>
      </c>
      <c r="D9" s="81" t="s">
        <v>85</v>
      </c>
      <c r="E9" s="81" t="s">
        <v>86</v>
      </c>
      <c r="F9" s="81" t="s">
        <v>87</v>
      </c>
      <c r="G9" s="81" t="s">
        <v>88</v>
      </c>
      <c r="H9" s="81" t="s">
        <v>89</v>
      </c>
      <c r="I9" s="81" t="s">
        <v>90</v>
      </c>
      <c r="J9" s="81" t="s">
        <v>91</v>
      </c>
      <c r="K9" s="81" t="s">
        <v>92</v>
      </c>
      <c r="L9" s="81" t="s">
        <v>93</v>
      </c>
      <c r="M9" s="81" t="s">
        <v>94</v>
      </c>
      <c r="N9" s="81" t="s">
        <v>95</v>
      </c>
      <c r="O9" s="82" t="s">
        <v>14</v>
      </c>
      <c r="Q9" s="80" t="s">
        <v>83</v>
      </c>
      <c r="R9" s="81" t="s">
        <v>84</v>
      </c>
      <c r="S9" s="81" t="s">
        <v>85</v>
      </c>
      <c r="T9" s="81" t="s">
        <v>86</v>
      </c>
      <c r="U9" s="81" t="s">
        <v>87</v>
      </c>
      <c r="V9" s="81" t="s">
        <v>88</v>
      </c>
      <c r="W9" s="81" t="s">
        <v>89</v>
      </c>
      <c r="X9" s="81" t="s">
        <v>90</v>
      </c>
      <c r="Y9" s="81" t="s">
        <v>91</v>
      </c>
      <c r="Z9" s="81" t="s">
        <v>92</v>
      </c>
      <c r="AA9" s="81" t="s">
        <v>93</v>
      </c>
      <c r="AB9" s="81" t="s">
        <v>94</v>
      </c>
      <c r="AC9" s="81" t="s">
        <v>95</v>
      </c>
      <c r="AD9" s="82" t="s">
        <v>14</v>
      </c>
    </row>
    <row r="10" spans="2:30">
      <c r="B10" s="20" t="s">
        <v>96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>
        <f>N10</f>
        <v>0</v>
      </c>
      <c r="Q10" s="20" t="s">
        <v>96</v>
      </c>
      <c r="R10" s="24">
        <f>C10</f>
        <v>0</v>
      </c>
      <c r="S10" s="24">
        <f t="shared" ref="S10:AC14" si="0">D10</f>
        <v>0</v>
      </c>
      <c r="T10" s="24">
        <f t="shared" si="0"/>
        <v>0</v>
      </c>
      <c r="U10" s="24">
        <f>F10</f>
        <v>0</v>
      </c>
      <c r="V10" s="24">
        <f t="shared" si="0"/>
        <v>0</v>
      </c>
      <c r="W10" s="24">
        <f>H10</f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>N10</f>
        <v>0</v>
      </c>
      <c r="AD10" s="179">
        <f>AC10</f>
        <v>0</v>
      </c>
    </row>
    <row r="11" spans="2:30">
      <c r="B11" s="20" t="s">
        <v>68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2">
        <f>N11</f>
        <v>0</v>
      </c>
      <c r="Q11" s="20" t="s">
        <v>68</v>
      </c>
      <c r="R11" s="24">
        <f>C11</f>
        <v>0</v>
      </c>
      <c r="S11" s="24">
        <f t="shared" si="0"/>
        <v>0</v>
      </c>
      <c r="T11" s="24">
        <f t="shared" si="0"/>
        <v>0</v>
      </c>
      <c r="U11" s="24">
        <f>F11</f>
        <v>0</v>
      </c>
      <c r="V11" s="24">
        <f t="shared" si="0"/>
        <v>0</v>
      </c>
      <c r="W11" s="24">
        <f>H11</f>
        <v>0</v>
      </c>
      <c r="X11" s="24">
        <f t="shared" si="0"/>
        <v>0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3">
        <f>AC11</f>
        <v>0</v>
      </c>
    </row>
    <row r="12" spans="2:30">
      <c r="B12" s="20" t="s">
        <v>69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2">
        <f>N12</f>
        <v>0</v>
      </c>
      <c r="Q12" s="20" t="s">
        <v>69</v>
      </c>
      <c r="R12" s="24">
        <f t="shared" ref="R12:R14" si="1">C12</f>
        <v>0</v>
      </c>
      <c r="S12" s="24">
        <f t="shared" si="0"/>
        <v>0</v>
      </c>
      <c r="T12" s="24">
        <f t="shared" si="0"/>
        <v>0</v>
      </c>
      <c r="U12" s="24">
        <f t="shared" si="0"/>
        <v>0</v>
      </c>
      <c r="V12" s="24">
        <f t="shared" si="0"/>
        <v>0</v>
      </c>
      <c r="W12" s="24">
        <f t="shared" si="0"/>
        <v>0</v>
      </c>
      <c r="X12" s="24">
        <f t="shared" si="0"/>
        <v>0</v>
      </c>
      <c r="Y12" s="24">
        <f t="shared" si="0"/>
        <v>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3">
        <f t="shared" ref="AD12:AD14" si="2">AC12</f>
        <v>0</v>
      </c>
    </row>
    <row r="13" spans="2:30">
      <c r="B13" s="20" t="s">
        <v>97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2">
        <f>N13</f>
        <v>0</v>
      </c>
      <c r="Q13" s="20" t="s">
        <v>97</v>
      </c>
      <c r="R13" s="24">
        <f t="shared" si="1"/>
        <v>0</v>
      </c>
      <c r="S13" s="24">
        <f t="shared" si="0"/>
        <v>0</v>
      </c>
      <c r="T13" s="24">
        <f t="shared" si="0"/>
        <v>0</v>
      </c>
      <c r="U13" s="24">
        <f t="shared" si="0"/>
        <v>0</v>
      </c>
      <c r="V13" s="24">
        <f t="shared" si="0"/>
        <v>0</v>
      </c>
      <c r="W13" s="24">
        <f t="shared" si="0"/>
        <v>0</v>
      </c>
      <c r="X13" s="24">
        <f t="shared" si="0"/>
        <v>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3">
        <f t="shared" si="2"/>
        <v>0</v>
      </c>
    </row>
    <row r="14" spans="2:30">
      <c r="B14" s="25" t="s">
        <v>71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2">
        <f t="shared" ref="O14" si="3">N14</f>
        <v>0</v>
      </c>
      <c r="Q14" s="25" t="s">
        <v>71</v>
      </c>
      <c r="R14" s="24">
        <f t="shared" si="1"/>
        <v>0</v>
      </c>
      <c r="S14" s="24">
        <f t="shared" si="0"/>
        <v>0</v>
      </c>
      <c r="T14" s="24">
        <f t="shared" si="0"/>
        <v>0</v>
      </c>
      <c r="U14" s="24">
        <f t="shared" si="0"/>
        <v>0</v>
      </c>
      <c r="V14" s="24">
        <f t="shared" si="0"/>
        <v>0</v>
      </c>
      <c r="W14" s="24">
        <f t="shared" si="0"/>
        <v>0</v>
      </c>
      <c r="X14" s="24">
        <f t="shared" si="0"/>
        <v>0</v>
      </c>
      <c r="Y14" s="24">
        <f t="shared" si="0"/>
        <v>0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3">
        <f t="shared" si="2"/>
        <v>0</v>
      </c>
    </row>
    <row r="15" spans="2:30">
      <c r="B15" s="26" t="s">
        <v>14</v>
      </c>
      <c r="C15" s="28">
        <f>SUM(C10:C14)</f>
        <v>0</v>
      </c>
      <c r="D15" s="28">
        <f t="shared" ref="D15:N15" si="4">SUM(D10:D14)</f>
        <v>0</v>
      </c>
      <c r="E15" s="28">
        <f t="shared" si="4"/>
        <v>0</v>
      </c>
      <c r="F15" s="28">
        <f t="shared" si="4"/>
        <v>0</v>
      </c>
      <c r="G15" s="28">
        <f t="shared" si="4"/>
        <v>0</v>
      </c>
      <c r="H15" s="28">
        <f t="shared" si="4"/>
        <v>0</v>
      </c>
      <c r="I15" s="28">
        <f t="shared" si="4"/>
        <v>0</v>
      </c>
      <c r="J15" s="28">
        <f t="shared" si="4"/>
        <v>0</v>
      </c>
      <c r="K15" s="28">
        <f t="shared" si="4"/>
        <v>0</v>
      </c>
      <c r="L15" s="28">
        <f t="shared" si="4"/>
        <v>0</v>
      </c>
      <c r="M15" s="28">
        <f t="shared" si="4"/>
        <v>0</v>
      </c>
      <c r="N15" s="28">
        <f t="shared" si="4"/>
        <v>0</v>
      </c>
      <c r="O15" s="30">
        <f>SUM(O10:O14)</f>
        <v>0</v>
      </c>
      <c r="Q15" s="26" t="s">
        <v>14</v>
      </c>
      <c r="R15" s="27">
        <f>SUM(R10:R14)</f>
        <v>0</v>
      </c>
      <c r="S15" s="29">
        <f>SUM(S10:S14)</f>
        <v>0</v>
      </c>
      <c r="T15" s="29">
        <f>SUM(T10:T14)</f>
        <v>0</v>
      </c>
      <c r="U15" s="29">
        <f>SUM(U10:U14)</f>
        <v>0</v>
      </c>
      <c r="V15" s="29">
        <f t="shared" ref="V15:AC15" si="5">SUM(V10:V14)</f>
        <v>0</v>
      </c>
      <c r="W15" s="29">
        <f t="shared" si="5"/>
        <v>0</v>
      </c>
      <c r="X15" s="29">
        <f t="shared" si="5"/>
        <v>0</v>
      </c>
      <c r="Y15" s="29">
        <f t="shared" si="5"/>
        <v>0</v>
      </c>
      <c r="Z15" s="29">
        <f t="shared" si="5"/>
        <v>0</v>
      </c>
      <c r="AA15" s="29">
        <f t="shared" si="5"/>
        <v>0</v>
      </c>
      <c r="AB15" s="29">
        <f t="shared" si="5"/>
        <v>0</v>
      </c>
      <c r="AC15" s="29">
        <f t="shared" si="5"/>
        <v>0</v>
      </c>
      <c r="AD15" s="28">
        <f>SUM(AD10:AD14)</f>
        <v>0</v>
      </c>
    </row>
    <row r="16" spans="2:30">
      <c r="L16" s="78"/>
    </row>
    <row r="18" spans="2:30">
      <c r="B18" s="3" t="s">
        <v>98</v>
      </c>
      <c r="Q18" s="3" t="s">
        <v>98</v>
      </c>
    </row>
    <row r="20" spans="2:30">
      <c r="B20" s="80" t="s">
        <v>83</v>
      </c>
      <c r="C20" s="81" t="s">
        <v>84</v>
      </c>
      <c r="D20" s="81" t="s">
        <v>85</v>
      </c>
      <c r="E20" s="81" t="s">
        <v>86</v>
      </c>
      <c r="F20" s="81" t="s">
        <v>87</v>
      </c>
      <c r="G20" s="81" t="s">
        <v>88</v>
      </c>
      <c r="H20" s="81" t="s">
        <v>89</v>
      </c>
      <c r="I20" s="81" t="s">
        <v>90</v>
      </c>
      <c r="J20" s="81" t="s">
        <v>91</v>
      </c>
      <c r="K20" s="81" t="s">
        <v>92</v>
      </c>
      <c r="L20" s="81" t="s">
        <v>93</v>
      </c>
      <c r="M20" s="81" t="s">
        <v>94</v>
      </c>
      <c r="N20" s="81" t="s">
        <v>95</v>
      </c>
      <c r="O20" s="81" t="s">
        <v>14</v>
      </c>
      <c r="Q20" s="80" t="s">
        <v>83</v>
      </c>
      <c r="R20" s="81" t="s">
        <v>84</v>
      </c>
      <c r="S20" s="81" t="s">
        <v>85</v>
      </c>
      <c r="T20" s="81" t="s">
        <v>86</v>
      </c>
      <c r="U20" s="81" t="s">
        <v>87</v>
      </c>
      <c r="V20" s="81" t="s">
        <v>88</v>
      </c>
      <c r="W20" s="81" t="s">
        <v>89</v>
      </c>
      <c r="X20" s="81" t="s">
        <v>90</v>
      </c>
      <c r="Y20" s="81" t="s">
        <v>91</v>
      </c>
      <c r="Z20" s="81" t="s">
        <v>92</v>
      </c>
      <c r="AA20" s="81" t="s">
        <v>93</v>
      </c>
      <c r="AB20" s="81" t="s">
        <v>94</v>
      </c>
      <c r="AC20" s="81" t="s">
        <v>95</v>
      </c>
      <c r="AD20" s="82" t="s">
        <v>14</v>
      </c>
    </row>
    <row r="21" spans="2:30">
      <c r="B21" s="20" t="s">
        <v>96</v>
      </c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5">
        <f>SUM(C21:N21)</f>
        <v>0</v>
      </c>
      <c r="Q21" s="20" t="s">
        <v>96</v>
      </c>
      <c r="R21" s="86">
        <f>C21</f>
        <v>0</v>
      </c>
      <c r="S21" s="86">
        <f t="shared" ref="S21:AC25" si="6">D21</f>
        <v>0</v>
      </c>
      <c r="T21" s="86">
        <f t="shared" si="6"/>
        <v>0</v>
      </c>
      <c r="U21" s="86">
        <f t="shared" si="6"/>
        <v>0</v>
      </c>
      <c r="V21" s="86">
        <f t="shared" si="6"/>
        <v>0</v>
      </c>
      <c r="W21" s="86">
        <f t="shared" si="6"/>
        <v>0</v>
      </c>
      <c r="X21" s="86">
        <f t="shared" si="6"/>
        <v>0</v>
      </c>
      <c r="Y21" s="86">
        <f t="shared" si="6"/>
        <v>0</v>
      </c>
      <c r="Z21" s="86">
        <f t="shared" si="6"/>
        <v>0</v>
      </c>
      <c r="AA21" s="86">
        <f t="shared" si="6"/>
        <v>0</v>
      </c>
      <c r="AB21" s="86">
        <f t="shared" si="6"/>
        <v>0</v>
      </c>
      <c r="AC21" s="86">
        <f t="shared" si="6"/>
        <v>0</v>
      </c>
      <c r="AD21" s="188">
        <f>SUM(R21:AC21)</f>
        <v>0</v>
      </c>
    </row>
    <row r="22" spans="2:30">
      <c r="B22" s="20" t="s">
        <v>68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5">
        <f>SUM(C22:N22)</f>
        <v>0</v>
      </c>
      <c r="Q22" s="20" t="s">
        <v>68</v>
      </c>
      <c r="R22" s="86">
        <f>C22</f>
        <v>0</v>
      </c>
      <c r="S22" s="86">
        <f t="shared" si="6"/>
        <v>0</v>
      </c>
      <c r="T22" s="86">
        <f t="shared" si="6"/>
        <v>0</v>
      </c>
      <c r="U22" s="86">
        <f t="shared" si="6"/>
        <v>0</v>
      </c>
      <c r="V22" s="86">
        <f t="shared" si="6"/>
        <v>0</v>
      </c>
      <c r="W22" s="86">
        <f t="shared" si="6"/>
        <v>0</v>
      </c>
      <c r="X22" s="86">
        <f t="shared" si="6"/>
        <v>0</v>
      </c>
      <c r="Y22" s="86">
        <f t="shared" si="6"/>
        <v>0</v>
      </c>
      <c r="Z22" s="86">
        <f t="shared" si="6"/>
        <v>0</v>
      </c>
      <c r="AA22" s="86">
        <f t="shared" si="6"/>
        <v>0</v>
      </c>
      <c r="AB22" s="86">
        <f t="shared" si="6"/>
        <v>0</v>
      </c>
      <c r="AC22" s="86">
        <f t="shared" si="6"/>
        <v>0</v>
      </c>
      <c r="AD22" s="85">
        <f>SUM(R22:AC22)</f>
        <v>0</v>
      </c>
    </row>
    <row r="23" spans="2:30">
      <c r="B23" s="20" t="s">
        <v>69</v>
      </c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214">
        <f t="shared" ref="O23:O25" si="7">SUM(C23:N23)</f>
        <v>0</v>
      </c>
      <c r="Q23" s="20" t="s">
        <v>69</v>
      </c>
      <c r="R23" s="86">
        <f t="shared" ref="R23:R25" si="8">C23</f>
        <v>0</v>
      </c>
      <c r="S23" s="86">
        <f t="shared" si="6"/>
        <v>0</v>
      </c>
      <c r="T23" s="86">
        <f t="shared" si="6"/>
        <v>0</v>
      </c>
      <c r="U23" s="86">
        <f t="shared" si="6"/>
        <v>0</v>
      </c>
      <c r="V23" s="86">
        <f t="shared" si="6"/>
        <v>0</v>
      </c>
      <c r="W23" s="86">
        <f t="shared" si="6"/>
        <v>0</v>
      </c>
      <c r="X23" s="86">
        <f t="shared" si="6"/>
        <v>0</v>
      </c>
      <c r="Y23" s="86">
        <f t="shared" si="6"/>
        <v>0</v>
      </c>
      <c r="Z23" s="86">
        <f t="shared" si="6"/>
        <v>0</v>
      </c>
      <c r="AA23" s="86">
        <f t="shared" si="6"/>
        <v>0</v>
      </c>
      <c r="AB23" s="86">
        <f t="shared" si="6"/>
        <v>0</v>
      </c>
      <c r="AC23" s="86">
        <f t="shared" si="6"/>
        <v>0</v>
      </c>
      <c r="AD23" s="85">
        <f t="shared" ref="AD23:AD25" si="9">SUM(R23:AC23)</f>
        <v>0</v>
      </c>
    </row>
    <row r="24" spans="2:30">
      <c r="B24" s="20" t="s">
        <v>97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5">
        <f t="shared" si="7"/>
        <v>0</v>
      </c>
      <c r="Q24" s="20" t="s">
        <v>97</v>
      </c>
      <c r="R24" s="86">
        <f t="shared" si="8"/>
        <v>0</v>
      </c>
      <c r="S24" s="86">
        <f t="shared" si="6"/>
        <v>0</v>
      </c>
      <c r="T24" s="86">
        <f t="shared" si="6"/>
        <v>0</v>
      </c>
      <c r="U24" s="86">
        <f t="shared" si="6"/>
        <v>0</v>
      </c>
      <c r="V24" s="86">
        <f t="shared" si="6"/>
        <v>0</v>
      </c>
      <c r="W24" s="86">
        <f t="shared" si="6"/>
        <v>0</v>
      </c>
      <c r="X24" s="86">
        <f t="shared" si="6"/>
        <v>0</v>
      </c>
      <c r="Y24" s="86">
        <f t="shared" si="6"/>
        <v>0</v>
      </c>
      <c r="Z24" s="86">
        <f t="shared" si="6"/>
        <v>0</v>
      </c>
      <c r="AA24" s="86">
        <f t="shared" si="6"/>
        <v>0</v>
      </c>
      <c r="AB24" s="86">
        <f t="shared" si="6"/>
        <v>0</v>
      </c>
      <c r="AC24" s="86">
        <f t="shared" si="6"/>
        <v>0</v>
      </c>
      <c r="AD24" s="85">
        <f t="shared" si="9"/>
        <v>0</v>
      </c>
    </row>
    <row r="25" spans="2:30">
      <c r="B25" s="25" t="s">
        <v>71</v>
      </c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5">
        <f t="shared" si="7"/>
        <v>0</v>
      </c>
      <c r="Q25" s="25" t="s">
        <v>71</v>
      </c>
      <c r="R25" s="86">
        <f t="shared" si="8"/>
        <v>0</v>
      </c>
      <c r="S25" s="86">
        <f t="shared" si="6"/>
        <v>0</v>
      </c>
      <c r="T25" s="86">
        <f t="shared" si="6"/>
        <v>0</v>
      </c>
      <c r="U25" s="86">
        <f t="shared" si="6"/>
        <v>0</v>
      </c>
      <c r="V25" s="86">
        <f t="shared" si="6"/>
        <v>0</v>
      </c>
      <c r="W25" s="86">
        <f t="shared" si="6"/>
        <v>0</v>
      </c>
      <c r="X25" s="86">
        <f t="shared" si="6"/>
        <v>0</v>
      </c>
      <c r="Y25" s="86">
        <f t="shared" si="6"/>
        <v>0</v>
      </c>
      <c r="Z25" s="86">
        <f t="shared" si="6"/>
        <v>0</v>
      </c>
      <c r="AA25" s="86">
        <f t="shared" si="6"/>
        <v>0</v>
      </c>
      <c r="AB25" s="86">
        <f t="shared" si="6"/>
        <v>0</v>
      </c>
      <c r="AC25" s="86">
        <f t="shared" si="6"/>
        <v>0</v>
      </c>
      <c r="AD25" s="85">
        <f t="shared" si="9"/>
        <v>0</v>
      </c>
    </row>
    <row r="26" spans="2:30">
      <c r="B26" s="26" t="s">
        <v>14</v>
      </c>
      <c r="C26" s="87">
        <f>SUM(C21:C25)</f>
        <v>0</v>
      </c>
      <c r="D26" s="87">
        <f t="shared" ref="D26:N26" si="10">SUM(D21:D25)</f>
        <v>0</v>
      </c>
      <c r="E26" s="87">
        <f t="shared" si="10"/>
        <v>0</v>
      </c>
      <c r="F26" s="87">
        <f t="shared" si="10"/>
        <v>0</v>
      </c>
      <c r="G26" s="87">
        <f t="shared" si="10"/>
        <v>0</v>
      </c>
      <c r="H26" s="87">
        <f t="shared" si="10"/>
        <v>0</v>
      </c>
      <c r="I26" s="87">
        <f t="shared" si="10"/>
        <v>0</v>
      </c>
      <c r="J26" s="87">
        <f t="shared" si="10"/>
        <v>0</v>
      </c>
      <c r="K26" s="87">
        <f t="shared" si="10"/>
        <v>0</v>
      </c>
      <c r="L26" s="87">
        <f t="shared" si="10"/>
        <v>0</v>
      </c>
      <c r="M26" s="87">
        <f t="shared" si="10"/>
        <v>0</v>
      </c>
      <c r="N26" s="87">
        <f t="shared" si="10"/>
        <v>0</v>
      </c>
      <c r="O26" s="87">
        <f>SUM(O21:O25)</f>
        <v>0</v>
      </c>
      <c r="Q26" s="26" t="s">
        <v>14</v>
      </c>
      <c r="R26" s="88">
        <f>SUM(R21:R25)</f>
        <v>0</v>
      </c>
      <c r="S26" s="89">
        <f>SUM(S21:S25)</f>
        <v>0</v>
      </c>
      <c r="T26" s="89">
        <f>SUM(T21:T25)</f>
        <v>0</v>
      </c>
      <c r="U26" s="89">
        <f>SUM(U21:U25)</f>
        <v>0</v>
      </c>
      <c r="V26" s="89">
        <f t="shared" ref="V26:AC26" si="11">SUM(V21:V25)</f>
        <v>0</v>
      </c>
      <c r="W26" s="89">
        <f t="shared" si="11"/>
        <v>0</v>
      </c>
      <c r="X26" s="89">
        <f t="shared" si="11"/>
        <v>0</v>
      </c>
      <c r="Y26" s="89">
        <f t="shared" si="11"/>
        <v>0</v>
      </c>
      <c r="Z26" s="89">
        <f t="shared" si="11"/>
        <v>0</v>
      </c>
      <c r="AA26" s="89">
        <f t="shared" si="11"/>
        <v>0</v>
      </c>
      <c r="AB26" s="89">
        <f t="shared" si="11"/>
        <v>0</v>
      </c>
      <c r="AC26" s="89">
        <f t="shared" si="11"/>
        <v>0</v>
      </c>
      <c r="AD26" s="87">
        <f>SUM(R26:AC26)</f>
        <v>0</v>
      </c>
    </row>
    <row r="28" spans="2:30"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2:30">
      <c r="B29" s="3" t="s">
        <v>99</v>
      </c>
      <c r="Q29" s="3" t="s">
        <v>100</v>
      </c>
    </row>
    <row r="31" spans="2:30">
      <c r="B31" s="80" t="s">
        <v>83</v>
      </c>
      <c r="C31" s="81" t="s">
        <v>84</v>
      </c>
      <c r="D31" s="81" t="s">
        <v>85</v>
      </c>
      <c r="E31" s="81" t="s">
        <v>86</v>
      </c>
      <c r="F31" s="81" t="s">
        <v>87</v>
      </c>
      <c r="G31" s="81" t="s">
        <v>88</v>
      </c>
      <c r="H31" s="81" t="s">
        <v>89</v>
      </c>
      <c r="I31" s="81" t="s">
        <v>90</v>
      </c>
      <c r="J31" s="81" t="s">
        <v>91</v>
      </c>
      <c r="K31" s="81" t="s">
        <v>92</v>
      </c>
      <c r="L31" s="81" t="s">
        <v>93</v>
      </c>
      <c r="M31" s="81" t="s">
        <v>94</v>
      </c>
      <c r="N31" s="81" t="s">
        <v>95</v>
      </c>
      <c r="O31" s="81" t="s">
        <v>14</v>
      </c>
      <c r="Q31" s="80" t="s">
        <v>83</v>
      </c>
      <c r="R31" s="81" t="s">
        <v>84</v>
      </c>
      <c r="S31" s="81" t="s">
        <v>85</v>
      </c>
      <c r="T31" s="81" t="s">
        <v>86</v>
      </c>
      <c r="U31" s="81" t="s">
        <v>87</v>
      </c>
      <c r="V31" s="81" t="s">
        <v>88</v>
      </c>
      <c r="W31" s="81" t="s">
        <v>89</v>
      </c>
      <c r="X31" s="81" t="s">
        <v>90</v>
      </c>
      <c r="Y31" s="81" t="s">
        <v>91</v>
      </c>
      <c r="Z31" s="81" t="s">
        <v>92</v>
      </c>
      <c r="AA31" s="81" t="s">
        <v>93</v>
      </c>
      <c r="AB31" s="81" t="s">
        <v>94</v>
      </c>
      <c r="AC31" s="81" t="s">
        <v>95</v>
      </c>
      <c r="AD31" s="82" t="s">
        <v>14</v>
      </c>
    </row>
    <row r="32" spans="2:30">
      <c r="B32" s="20" t="s">
        <v>96</v>
      </c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5">
        <f>SUM(C32:N32)</f>
        <v>0</v>
      </c>
      <c r="Q32" s="20" t="s">
        <v>96</v>
      </c>
      <c r="R32" s="86">
        <f>C32*0.87</f>
        <v>0</v>
      </c>
      <c r="S32" s="86">
        <f t="shared" ref="S32:AC36" si="12">D32*0.87</f>
        <v>0</v>
      </c>
      <c r="T32" s="86">
        <f t="shared" si="12"/>
        <v>0</v>
      </c>
      <c r="U32" s="86">
        <f t="shared" si="12"/>
        <v>0</v>
      </c>
      <c r="V32" s="86">
        <f t="shared" si="12"/>
        <v>0</v>
      </c>
      <c r="W32" s="86">
        <f t="shared" si="12"/>
        <v>0</v>
      </c>
      <c r="X32" s="86">
        <f t="shared" si="12"/>
        <v>0</v>
      </c>
      <c r="Y32" s="86">
        <f t="shared" si="12"/>
        <v>0</v>
      </c>
      <c r="Z32" s="86">
        <f t="shared" si="12"/>
        <v>0</v>
      </c>
      <c r="AA32" s="86">
        <f t="shared" si="12"/>
        <v>0</v>
      </c>
      <c r="AB32" s="86">
        <f t="shared" si="12"/>
        <v>0</v>
      </c>
      <c r="AC32" s="86">
        <f t="shared" si="12"/>
        <v>0</v>
      </c>
      <c r="AD32" s="188">
        <f>SUM(R32:AC32)</f>
        <v>0</v>
      </c>
    </row>
    <row r="33" spans="2:30">
      <c r="B33" s="20" t="s">
        <v>68</v>
      </c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5">
        <f>SUM(C33:N33)</f>
        <v>0</v>
      </c>
      <c r="Q33" s="20" t="s">
        <v>68</v>
      </c>
      <c r="R33" s="86">
        <f>C33*0.87</f>
        <v>0</v>
      </c>
      <c r="S33" s="86">
        <f t="shared" si="12"/>
        <v>0</v>
      </c>
      <c r="T33" s="86">
        <f t="shared" si="12"/>
        <v>0</v>
      </c>
      <c r="U33" s="86">
        <f t="shared" si="12"/>
        <v>0</v>
      </c>
      <c r="V33" s="86">
        <f t="shared" si="12"/>
        <v>0</v>
      </c>
      <c r="W33" s="86">
        <f t="shared" si="12"/>
        <v>0</v>
      </c>
      <c r="X33" s="86">
        <f t="shared" si="12"/>
        <v>0</v>
      </c>
      <c r="Y33" s="86">
        <f t="shared" si="12"/>
        <v>0</v>
      </c>
      <c r="Z33" s="86">
        <f t="shared" si="12"/>
        <v>0</v>
      </c>
      <c r="AA33" s="86">
        <f t="shared" si="12"/>
        <v>0</v>
      </c>
      <c r="AB33" s="86">
        <f t="shared" si="12"/>
        <v>0</v>
      </c>
      <c r="AC33" s="86">
        <f t="shared" si="12"/>
        <v>0</v>
      </c>
      <c r="AD33" s="85">
        <f>SUM(R33:AC33)</f>
        <v>0</v>
      </c>
    </row>
    <row r="34" spans="2:30">
      <c r="B34" s="20" t="s">
        <v>69</v>
      </c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5">
        <f t="shared" ref="O34:O36" si="13">SUM(C34:N34)</f>
        <v>0</v>
      </c>
      <c r="Q34" s="20" t="s">
        <v>69</v>
      </c>
      <c r="R34" s="86">
        <f t="shared" ref="R34:R36" si="14">C34*0.87</f>
        <v>0</v>
      </c>
      <c r="S34" s="86">
        <f t="shared" si="12"/>
        <v>0</v>
      </c>
      <c r="T34" s="86">
        <f t="shared" si="12"/>
        <v>0</v>
      </c>
      <c r="U34" s="86">
        <f t="shared" si="12"/>
        <v>0</v>
      </c>
      <c r="V34" s="86">
        <f t="shared" si="12"/>
        <v>0</v>
      </c>
      <c r="W34" s="86">
        <f t="shared" si="12"/>
        <v>0</v>
      </c>
      <c r="X34" s="86">
        <f t="shared" si="12"/>
        <v>0</v>
      </c>
      <c r="Y34" s="86">
        <f t="shared" si="12"/>
        <v>0</v>
      </c>
      <c r="Z34" s="86">
        <f t="shared" si="12"/>
        <v>0</v>
      </c>
      <c r="AA34" s="86">
        <f t="shared" si="12"/>
        <v>0</v>
      </c>
      <c r="AB34" s="86">
        <f t="shared" si="12"/>
        <v>0</v>
      </c>
      <c r="AC34" s="86">
        <f t="shared" si="12"/>
        <v>0</v>
      </c>
      <c r="AD34" s="85">
        <f t="shared" ref="AD34:AD36" si="15">SUM(R34:AC34)</f>
        <v>0</v>
      </c>
    </row>
    <row r="35" spans="2:30">
      <c r="B35" s="20" t="s">
        <v>97</v>
      </c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5">
        <f t="shared" si="13"/>
        <v>0</v>
      </c>
      <c r="Q35" s="20" t="s">
        <v>97</v>
      </c>
      <c r="R35" s="86">
        <f t="shared" si="14"/>
        <v>0</v>
      </c>
      <c r="S35" s="86">
        <f t="shared" si="12"/>
        <v>0</v>
      </c>
      <c r="T35" s="86">
        <f t="shared" si="12"/>
        <v>0</v>
      </c>
      <c r="U35" s="86">
        <f t="shared" si="12"/>
        <v>0</v>
      </c>
      <c r="V35" s="86">
        <f t="shared" si="12"/>
        <v>0</v>
      </c>
      <c r="W35" s="86">
        <f t="shared" si="12"/>
        <v>0</v>
      </c>
      <c r="X35" s="86">
        <f t="shared" si="12"/>
        <v>0</v>
      </c>
      <c r="Y35" s="86">
        <f t="shared" si="12"/>
        <v>0</v>
      </c>
      <c r="Z35" s="86">
        <f t="shared" si="12"/>
        <v>0</v>
      </c>
      <c r="AA35" s="86">
        <f t="shared" si="12"/>
        <v>0</v>
      </c>
      <c r="AB35" s="86">
        <f t="shared" si="12"/>
        <v>0</v>
      </c>
      <c r="AC35" s="86">
        <f t="shared" si="12"/>
        <v>0</v>
      </c>
      <c r="AD35" s="85">
        <f t="shared" si="15"/>
        <v>0</v>
      </c>
    </row>
    <row r="36" spans="2:30">
      <c r="B36" s="25" t="s">
        <v>71</v>
      </c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5">
        <f t="shared" si="13"/>
        <v>0</v>
      </c>
      <c r="Q36" s="25" t="s">
        <v>71</v>
      </c>
      <c r="R36" s="86">
        <f t="shared" si="14"/>
        <v>0</v>
      </c>
      <c r="S36" s="86">
        <f t="shared" si="12"/>
        <v>0</v>
      </c>
      <c r="T36" s="86">
        <f t="shared" si="12"/>
        <v>0</v>
      </c>
      <c r="U36" s="86">
        <f t="shared" si="12"/>
        <v>0</v>
      </c>
      <c r="V36" s="86">
        <f t="shared" si="12"/>
        <v>0</v>
      </c>
      <c r="W36" s="86">
        <f t="shared" si="12"/>
        <v>0</v>
      </c>
      <c r="X36" s="86">
        <f t="shared" si="12"/>
        <v>0</v>
      </c>
      <c r="Y36" s="86">
        <f t="shared" si="12"/>
        <v>0</v>
      </c>
      <c r="Z36" s="86">
        <f t="shared" si="12"/>
        <v>0</v>
      </c>
      <c r="AA36" s="86">
        <f t="shared" si="12"/>
        <v>0</v>
      </c>
      <c r="AB36" s="86">
        <f t="shared" si="12"/>
        <v>0</v>
      </c>
      <c r="AC36" s="86">
        <f t="shared" si="12"/>
        <v>0</v>
      </c>
      <c r="AD36" s="85">
        <f t="shared" si="15"/>
        <v>0</v>
      </c>
    </row>
    <row r="37" spans="2:30">
      <c r="B37" s="26" t="s">
        <v>14</v>
      </c>
      <c r="C37" s="87">
        <f>SUM(C32:C36)</f>
        <v>0</v>
      </c>
      <c r="D37" s="87">
        <f t="shared" ref="D37:N37" si="16">SUM(D32:D36)</f>
        <v>0</v>
      </c>
      <c r="E37" s="87">
        <f t="shared" si="16"/>
        <v>0</v>
      </c>
      <c r="F37" s="87">
        <f t="shared" si="16"/>
        <v>0</v>
      </c>
      <c r="G37" s="87">
        <f t="shared" si="16"/>
        <v>0</v>
      </c>
      <c r="H37" s="87">
        <f t="shared" si="16"/>
        <v>0</v>
      </c>
      <c r="I37" s="87">
        <f t="shared" si="16"/>
        <v>0</v>
      </c>
      <c r="J37" s="87">
        <f t="shared" si="16"/>
        <v>0</v>
      </c>
      <c r="K37" s="87">
        <f t="shared" si="16"/>
        <v>0</v>
      </c>
      <c r="L37" s="87">
        <f t="shared" si="16"/>
        <v>0</v>
      </c>
      <c r="M37" s="87">
        <f t="shared" si="16"/>
        <v>0</v>
      </c>
      <c r="N37" s="87">
        <f t="shared" si="16"/>
        <v>0</v>
      </c>
      <c r="O37" s="87">
        <f>SUM(O32:O36)</f>
        <v>0</v>
      </c>
      <c r="Q37" s="26" t="s">
        <v>14</v>
      </c>
      <c r="R37" s="88">
        <f>SUM(R32:R36)</f>
        <v>0</v>
      </c>
      <c r="S37" s="89">
        <f>SUM(S32:S36)</f>
        <v>0</v>
      </c>
      <c r="T37" s="89">
        <f>SUM(T32:T36)</f>
        <v>0</v>
      </c>
      <c r="U37" s="89">
        <f>SUM(U32:U36)</f>
        <v>0</v>
      </c>
      <c r="V37" s="89">
        <f t="shared" ref="V37:AC37" si="17">SUM(V32:V36)</f>
        <v>0</v>
      </c>
      <c r="W37" s="89">
        <f t="shared" si="17"/>
        <v>0</v>
      </c>
      <c r="X37" s="89">
        <f t="shared" si="17"/>
        <v>0</v>
      </c>
      <c r="Y37" s="89">
        <f t="shared" si="17"/>
        <v>0</v>
      </c>
      <c r="Z37" s="89">
        <f t="shared" si="17"/>
        <v>0</v>
      </c>
      <c r="AA37" s="89">
        <f t="shared" si="17"/>
        <v>0</v>
      </c>
      <c r="AB37" s="89">
        <f t="shared" si="17"/>
        <v>0</v>
      </c>
      <c r="AC37" s="89">
        <f t="shared" si="17"/>
        <v>0</v>
      </c>
      <c r="AD37" s="87">
        <f>SUM(AD32:AD36)</f>
        <v>0</v>
      </c>
    </row>
    <row r="38" spans="2:30">
      <c r="O38" s="68"/>
      <c r="Y38" s="162"/>
      <c r="Z38" s="162"/>
      <c r="AA38" s="162"/>
      <c r="AB38" s="162"/>
      <c r="AC38" s="162"/>
      <c r="AD38" s="76">
        <f>+AD37/0.87</f>
        <v>0</v>
      </c>
    </row>
    <row r="40" spans="2:30">
      <c r="B40" s="3" t="s">
        <v>37</v>
      </c>
      <c r="Q40" s="3" t="s">
        <v>37</v>
      </c>
    </row>
    <row r="42" spans="2:30">
      <c r="B42" s="80" t="s">
        <v>83</v>
      </c>
      <c r="C42" s="81" t="s">
        <v>84</v>
      </c>
      <c r="D42" s="81" t="s">
        <v>85</v>
      </c>
      <c r="E42" s="81" t="s">
        <v>86</v>
      </c>
      <c r="F42" s="81" t="s">
        <v>87</v>
      </c>
      <c r="G42" s="81" t="s">
        <v>88</v>
      </c>
      <c r="H42" s="81" t="s">
        <v>89</v>
      </c>
      <c r="I42" s="81" t="s">
        <v>90</v>
      </c>
      <c r="J42" s="81" t="s">
        <v>91</v>
      </c>
      <c r="K42" s="81" t="s">
        <v>92</v>
      </c>
      <c r="L42" s="81" t="s">
        <v>93</v>
      </c>
      <c r="M42" s="81" t="s">
        <v>94</v>
      </c>
      <c r="N42" s="81" t="s">
        <v>95</v>
      </c>
      <c r="O42" s="81" t="s">
        <v>14</v>
      </c>
      <c r="Q42" s="80" t="s">
        <v>83</v>
      </c>
      <c r="R42" s="81" t="s">
        <v>84</v>
      </c>
      <c r="S42" s="81" t="s">
        <v>85</v>
      </c>
      <c r="T42" s="81" t="s">
        <v>86</v>
      </c>
      <c r="U42" s="81" t="s">
        <v>87</v>
      </c>
      <c r="V42" s="81" t="s">
        <v>88</v>
      </c>
      <c r="W42" s="81" t="s">
        <v>89</v>
      </c>
      <c r="X42" s="81" t="s">
        <v>90</v>
      </c>
      <c r="Y42" s="81" t="s">
        <v>91</v>
      </c>
      <c r="Z42" s="81" t="s">
        <v>92</v>
      </c>
      <c r="AA42" s="81" t="s">
        <v>93</v>
      </c>
      <c r="AB42" s="81" t="s">
        <v>94</v>
      </c>
      <c r="AC42" s="81" t="s">
        <v>95</v>
      </c>
      <c r="AD42" s="82" t="s">
        <v>14</v>
      </c>
    </row>
    <row r="43" spans="2:30">
      <c r="B43" s="20" t="s">
        <v>96</v>
      </c>
      <c r="C43" s="84">
        <f>C32/$C$74</f>
        <v>0</v>
      </c>
      <c r="D43" s="84">
        <f t="shared" ref="D43:N43" si="18">D32/$C$74</f>
        <v>0</v>
      </c>
      <c r="E43" s="84">
        <f t="shared" si="18"/>
        <v>0</v>
      </c>
      <c r="F43" s="84">
        <f t="shared" si="18"/>
        <v>0</v>
      </c>
      <c r="G43" s="84">
        <f t="shared" si="18"/>
        <v>0</v>
      </c>
      <c r="H43" s="84">
        <f t="shared" si="18"/>
        <v>0</v>
      </c>
      <c r="I43" s="84">
        <f t="shared" si="18"/>
        <v>0</v>
      </c>
      <c r="J43" s="84">
        <f t="shared" si="18"/>
        <v>0</v>
      </c>
      <c r="K43" s="84">
        <f t="shared" si="18"/>
        <v>0</v>
      </c>
      <c r="L43" s="84">
        <f t="shared" si="18"/>
        <v>0</v>
      </c>
      <c r="M43" s="84">
        <f t="shared" si="18"/>
        <v>0</v>
      </c>
      <c r="N43" s="84">
        <f t="shared" si="18"/>
        <v>0</v>
      </c>
      <c r="O43" s="85">
        <f>SUM(C43:N43)</f>
        <v>0</v>
      </c>
      <c r="Q43" s="20" t="s">
        <v>96</v>
      </c>
      <c r="R43" s="86">
        <f t="shared" ref="R43:AC48" si="19">R32/R$74</f>
        <v>0</v>
      </c>
      <c r="S43" s="86">
        <f t="shared" si="19"/>
        <v>0</v>
      </c>
      <c r="T43" s="86">
        <f t="shared" si="19"/>
        <v>0</v>
      </c>
      <c r="U43" s="86">
        <f t="shared" si="19"/>
        <v>0</v>
      </c>
      <c r="V43" s="86">
        <f t="shared" si="19"/>
        <v>0</v>
      </c>
      <c r="W43" s="86">
        <f t="shared" si="19"/>
        <v>0</v>
      </c>
      <c r="X43" s="86">
        <f t="shared" si="19"/>
        <v>0</v>
      </c>
      <c r="Y43" s="86">
        <f t="shared" si="19"/>
        <v>0</v>
      </c>
      <c r="Z43" s="86">
        <f t="shared" si="19"/>
        <v>0</v>
      </c>
      <c r="AA43" s="86">
        <f t="shared" si="19"/>
        <v>0</v>
      </c>
      <c r="AB43" s="86">
        <f t="shared" si="19"/>
        <v>0</v>
      </c>
      <c r="AC43" s="86">
        <f t="shared" si="19"/>
        <v>0</v>
      </c>
      <c r="AD43" s="188">
        <f>SUM(R43:AC43)</f>
        <v>0</v>
      </c>
    </row>
    <row r="44" spans="2:30">
      <c r="B44" s="20" t="s">
        <v>68</v>
      </c>
      <c r="C44" s="84">
        <f t="shared" ref="C44:N44" si="20">C33/$C$74</f>
        <v>0</v>
      </c>
      <c r="D44" s="84">
        <f t="shared" si="20"/>
        <v>0</v>
      </c>
      <c r="E44" s="84">
        <f t="shared" si="20"/>
        <v>0</v>
      </c>
      <c r="F44" s="84">
        <f t="shared" si="20"/>
        <v>0</v>
      </c>
      <c r="G44" s="84">
        <f t="shared" si="20"/>
        <v>0</v>
      </c>
      <c r="H44" s="84">
        <f t="shared" si="20"/>
        <v>0</v>
      </c>
      <c r="I44" s="84">
        <f t="shared" si="20"/>
        <v>0</v>
      </c>
      <c r="J44" s="84">
        <f t="shared" si="20"/>
        <v>0</v>
      </c>
      <c r="K44" s="84">
        <f t="shared" si="20"/>
        <v>0</v>
      </c>
      <c r="L44" s="84">
        <f t="shared" si="20"/>
        <v>0</v>
      </c>
      <c r="M44" s="84">
        <f t="shared" si="20"/>
        <v>0</v>
      </c>
      <c r="N44" s="84">
        <f t="shared" si="20"/>
        <v>0</v>
      </c>
      <c r="O44" s="85">
        <f>SUM(C44:N44)</f>
        <v>0</v>
      </c>
      <c r="Q44" s="20" t="s">
        <v>68</v>
      </c>
      <c r="R44" s="86">
        <f t="shared" si="19"/>
        <v>0</v>
      </c>
      <c r="S44" s="86">
        <f t="shared" si="19"/>
        <v>0</v>
      </c>
      <c r="T44" s="86">
        <f t="shared" si="19"/>
        <v>0</v>
      </c>
      <c r="U44" s="86">
        <f t="shared" si="19"/>
        <v>0</v>
      </c>
      <c r="V44" s="86">
        <f t="shared" si="19"/>
        <v>0</v>
      </c>
      <c r="W44" s="86">
        <f t="shared" si="19"/>
        <v>0</v>
      </c>
      <c r="X44" s="86">
        <f t="shared" si="19"/>
        <v>0</v>
      </c>
      <c r="Y44" s="86">
        <f t="shared" si="19"/>
        <v>0</v>
      </c>
      <c r="Z44" s="86">
        <f t="shared" si="19"/>
        <v>0</v>
      </c>
      <c r="AA44" s="86">
        <f t="shared" si="19"/>
        <v>0</v>
      </c>
      <c r="AB44" s="86">
        <f t="shared" si="19"/>
        <v>0</v>
      </c>
      <c r="AC44" s="86">
        <f t="shared" si="19"/>
        <v>0</v>
      </c>
      <c r="AD44" s="85">
        <f>SUM(R44:AC44)</f>
        <v>0</v>
      </c>
    </row>
    <row r="45" spans="2:30">
      <c r="B45" s="20" t="s">
        <v>69</v>
      </c>
      <c r="C45" s="84">
        <f t="shared" ref="C45:N45" si="21">C34/$C$74</f>
        <v>0</v>
      </c>
      <c r="D45" s="84">
        <f t="shared" si="21"/>
        <v>0</v>
      </c>
      <c r="E45" s="84">
        <f t="shared" si="21"/>
        <v>0</v>
      </c>
      <c r="F45" s="84">
        <f t="shared" si="21"/>
        <v>0</v>
      </c>
      <c r="G45" s="84">
        <f t="shared" si="21"/>
        <v>0</v>
      </c>
      <c r="H45" s="84">
        <f t="shared" si="21"/>
        <v>0</v>
      </c>
      <c r="I45" s="84">
        <f t="shared" si="21"/>
        <v>0</v>
      </c>
      <c r="J45" s="84">
        <f t="shared" si="21"/>
        <v>0</v>
      </c>
      <c r="K45" s="84">
        <f t="shared" si="21"/>
        <v>0</v>
      </c>
      <c r="L45" s="84">
        <f t="shared" si="21"/>
        <v>0</v>
      </c>
      <c r="M45" s="84">
        <f t="shared" si="21"/>
        <v>0</v>
      </c>
      <c r="N45" s="84">
        <f t="shared" si="21"/>
        <v>0</v>
      </c>
      <c r="O45" s="85">
        <f t="shared" ref="O45:O47" si="22">SUM(C45:N45)</f>
        <v>0</v>
      </c>
      <c r="Q45" s="20" t="s">
        <v>69</v>
      </c>
      <c r="R45" s="86">
        <f t="shared" si="19"/>
        <v>0</v>
      </c>
      <c r="S45" s="86">
        <f t="shared" si="19"/>
        <v>0</v>
      </c>
      <c r="T45" s="86">
        <f t="shared" si="19"/>
        <v>0</v>
      </c>
      <c r="U45" s="86">
        <f t="shared" si="19"/>
        <v>0</v>
      </c>
      <c r="V45" s="86">
        <f t="shared" si="19"/>
        <v>0</v>
      </c>
      <c r="W45" s="86">
        <f t="shared" si="19"/>
        <v>0</v>
      </c>
      <c r="X45" s="86">
        <f t="shared" si="19"/>
        <v>0</v>
      </c>
      <c r="Y45" s="86">
        <f t="shared" si="19"/>
        <v>0</v>
      </c>
      <c r="Z45" s="86">
        <f t="shared" si="19"/>
        <v>0</v>
      </c>
      <c r="AA45" s="86">
        <f t="shared" si="19"/>
        <v>0</v>
      </c>
      <c r="AB45" s="86">
        <f t="shared" si="19"/>
        <v>0</v>
      </c>
      <c r="AC45" s="86">
        <f t="shared" si="19"/>
        <v>0</v>
      </c>
      <c r="AD45" s="85">
        <f t="shared" ref="AD45:AD47" si="23">SUM(R45:AC45)</f>
        <v>0</v>
      </c>
    </row>
    <row r="46" spans="2:30">
      <c r="B46" s="20" t="s">
        <v>97</v>
      </c>
      <c r="C46" s="84">
        <f t="shared" ref="C46:N46" si="24">C35/$C$74</f>
        <v>0</v>
      </c>
      <c r="D46" s="84">
        <f t="shared" si="24"/>
        <v>0</v>
      </c>
      <c r="E46" s="84">
        <f t="shared" si="24"/>
        <v>0</v>
      </c>
      <c r="F46" s="84">
        <f t="shared" si="24"/>
        <v>0</v>
      </c>
      <c r="G46" s="84">
        <f t="shared" si="24"/>
        <v>0</v>
      </c>
      <c r="H46" s="84">
        <f t="shared" si="24"/>
        <v>0</v>
      </c>
      <c r="I46" s="84">
        <f t="shared" si="24"/>
        <v>0</v>
      </c>
      <c r="J46" s="84">
        <f t="shared" si="24"/>
        <v>0</v>
      </c>
      <c r="K46" s="84">
        <f t="shared" si="24"/>
        <v>0</v>
      </c>
      <c r="L46" s="84">
        <f t="shared" si="24"/>
        <v>0</v>
      </c>
      <c r="M46" s="84">
        <f t="shared" si="24"/>
        <v>0</v>
      </c>
      <c r="N46" s="84">
        <f t="shared" si="24"/>
        <v>0</v>
      </c>
      <c r="O46" s="85">
        <f t="shared" si="22"/>
        <v>0</v>
      </c>
      <c r="Q46" s="20" t="s">
        <v>97</v>
      </c>
      <c r="R46" s="86">
        <f t="shared" si="19"/>
        <v>0</v>
      </c>
      <c r="S46" s="86">
        <f t="shared" si="19"/>
        <v>0</v>
      </c>
      <c r="T46" s="86">
        <f t="shared" si="19"/>
        <v>0</v>
      </c>
      <c r="U46" s="86">
        <f t="shared" si="19"/>
        <v>0</v>
      </c>
      <c r="V46" s="86">
        <f t="shared" si="19"/>
        <v>0</v>
      </c>
      <c r="W46" s="86">
        <f t="shared" si="19"/>
        <v>0</v>
      </c>
      <c r="X46" s="86">
        <f t="shared" si="19"/>
        <v>0</v>
      </c>
      <c r="Y46" s="86">
        <f t="shared" si="19"/>
        <v>0</v>
      </c>
      <c r="Z46" s="86">
        <f t="shared" si="19"/>
        <v>0</v>
      </c>
      <c r="AA46" s="86">
        <f t="shared" si="19"/>
        <v>0</v>
      </c>
      <c r="AB46" s="86">
        <f t="shared" si="19"/>
        <v>0</v>
      </c>
      <c r="AC46" s="86">
        <f t="shared" si="19"/>
        <v>0</v>
      </c>
      <c r="AD46" s="85">
        <f t="shared" si="23"/>
        <v>0</v>
      </c>
    </row>
    <row r="47" spans="2:30">
      <c r="B47" s="25" t="s">
        <v>71</v>
      </c>
      <c r="C47" s="84">
        <f t="shared" ref="C47:N47" si="25">C36/$C$74</f>
        <v>0</v>
      </c>
      <c r="D47" s="84">
        <f t="shared" si="25"/>
        <v>0</v>
      </c>
      <c r="E47" s="84">
        <f t="shared" si="25"/>
        <v>0</v>
      </c>
      <c r="F47" s="84">
        <f t="shared" si="25"/>
        <v>0</v>
      </c>
      <c r="G47" s="84">
        <f t="shared" si="25"/>
        <v>0</v>
      </c>
      <c r="H47" s="84">
        <f t="shared" si="25"/>
        <v>0</v>
      </c>
      <c r="I47" s="84">
        <f t="shared" si="25"/>
        <v>0</v>
      </c>
      <c r="J47" s="84">
        <f t="shared" si="25"/>
        <v>0</v>
      </c>
      <c r="K47" s="84">
        <f t="shared" si="25"/>
        <v>0</v>
      </c>
      <c r="L47" s="84">
        <f t="shared" si="25"/>
        <v>0</v>
      </c>
      <c r="M47" s="84">
        <f t="shared" si="25"/>
        <v>0</v>
      </c>
      <c r="N47" s="84">
        <f t="shared" si="25"/>
        <v>0</v>
      </c>
      <c r="O47" s="85">
        <f t="shared" si="22"/>
        <v>0</v>
      </c>
      <c r="Q47" s="25" t="s">
        <v>71</v>
      </c>
      <c r="R47" s="86">
        <f t="shared" si="19"/>
        <v>0</v>
      </c>
      <c r="S47" s="86">
        <f t="shared" si="19"/>
        <v>0</v>
      </c>
      <c r="T47" s="86">
        <f t="shared" si="19"/>
        <v>0</v>
      </c>
      <c r="U47" s="86">
        <f t="shared" si="19"/>
        <v>0</v>
      </c>
      <c r="V47" s="86">
        <f t="shared" si="19"/>
        <v>0</v>
      </c>
      <c r="W47" s="86">
        <f t="shared" si="19"/>
        <v>0</v>
      </c>
      <c r="X47" s="86">
        <f t="shared" si="19"/>
        <v>0</v>
      </c>
      <c r="Y47" s="86">
        <f t="shared" si="19"/>
        <v>0</v>
      </c>
      <c r="Z47" s="86">
        <f t="shared" si="19"/>
        <v>0</v>
      </c>
      <c r="AA47" s="86">
        <f t="shared" si="19"/>
        <v>0</v>
      </c>
      <c r="AB47" s="86">
        <f t="shared" si="19"/>
        <v>0</v>
      </c>
      <c r="AC47" s="86">
        <f t="shared" si="19"/>
        <v>0</v>
      </c>
      <c r="AD47" s="85">
        <f t="shared" si="23"/>
        <v>0</v>
      </c>
    </row>
    <row r="48" spans="2:30">
      <c r="B48" s="26" t="s">
        <v>14</v>
      </c>
      <c r="C48" s="87">
        <f t="shared" ref="C48:N48" si="26">C37/C$74</f>
        <v>0</v>
      </c>
      <c r="D48" s="87">
        <f t="shared" si="26"/>
        <v>0</v>
      </c>
      <c r="E48" s="87">
        <f t="shared" si="26"/>
        <v>0</v>
      </c>
      <c r="F48" s="87">
        <f t="shared" si="26"/>
        <v>0</v>
      </c>
      <c r="G48" s="87">
        <f t="shared" si="26"/>
        <v>0</v>
      </c>
      <c r="H48" s="87">
        <f t="shared" si="26"/>
        <v>0</v>
      </c>
      <c r="I48" s="87">
        <f t="shared" si="26"/>
        <v>0</v>
      </c>
      <c r="J48" s="87">
        <f t="shared" si="26"/>
        <v>0</v>
      </c>
      <c r="K48" s="87">
        <f t="shared" si="26"/>
        <v>0</v>
      </c>
      <c r="L48" s="87">
        <f t="shared" si="26"/>
        <v>0</v>
      </c>
      <c r="M48" s="87">
        <f t="shared" si="26"/>
        <v>0</v>
      </c>
      <c r="N48" s="87">
        <f t="shared" si="26"/>
        <v>0</v>
      </c>
      <c r="O48" s="87">
        <f>SUM(O43:O47)</f>
        <v>0</v>
      </c>
      <c r="Q48" s="26" t="s">
        <v>14</v>
      </c>
      <c r="R48" s="88">
        <f>R37/R$74</f>
        <v>0</v>
      </c>
      <c r="S48" s="89">
        <f>S37/S$74</f>
        <v>0</v>
      </c>
      <c r="T48" s="89">
        <f t="shared" si="19"/>
        <v>0</v>
      </c>
      <c r="U48" s="89">
        <f t="shared" si="19"/>
        <v>0</v>
      </c>
      <c r="V48" s="89">
        <f t="shared" si="19"/>
        <v>0</v>
      </c>
      <c r="W48" s="89">
        <f t="shared" si="19"/>
        <v>0</v>
      </c>
      <c r="X48" s="89">
        <f t="shared" si="19"/>
        <v>0</v>
      </c>
      <c r="Y48" s="89">
        <f t="shared" si="19"/>
        <v>0</v>
      </c>
      <c r="Z48" s="89">
        <f t="shared" si="19"/>
        <v>0</v>
      </c>
      <c r="AA48" s="89">
        <f t="shared" si="19"/>
        <v>0</v>
      </c>
      <c r="AB48" s="89">
        <f t="shared" si="19"/>
        <v>0</v>
      </c>
      <c r="AC48" s="89">
        <f t="shared" si="19"/>
        <v>0</v>
      </c>
      <c r="AD48" s="87">
        <f>SUM(AD43:AD47)</f>
        <v>0</v>
      </c>
    </row>
    <row r="49" spans="2:32">
      <c r="AD49" s="76">
        <f>+AD48/0.87</f>
        <v>0</v>
      </c>
      <c r="AE49" s="68">
        <f>+AD49-O48</f>
        <v>0</v>
      </c>
      <c r="AF49" s="2" t="s">
        <v>24</v>
      </c>
    </row>
    <row r="51" spans="2:32">
      <c r="B51" s="3" t="s">
        <v>49</v>
      </c>
      <c r="Q51" s="3" t="s">
        <v>49</v>
      </c>
    </row>
    <row r="53" spans="2:32" ht="31.5">
      <c r="B53" s="80" t="s">
        <v>83</v>
      </c>
      <c r="C53" s="81" t="s">
        <v>84</v>
      </c>
      <c r="D53" s="81" t="s">
        <v>85</v>
      </c>
      <c r="E53" s="81" t="s">
        <v>86</v>
      </c>
      <c r="F53" s="81" t="s">
        <v>87</v>
      </c>
      <c r="G53" s="81" t="s">
        <v>88</v>
      </c>
      <c r="H53" s="81" t="s">
        <v>89</v>
      </c>
      <c r="I53" s="81" t="s">
        <v>90</v>
      </c>
      <c r="J53" s="81" t="s">
        <v>91</v>
      </c>
      <c r="K53" s="81" t="s">
        <v>92</v>
      </c>
      <c r="L53" s="81" t="s">
        <v>93</v>
      </c>
      <c r="M53" s="81" t="s">
        <v>94</v>
      </c>
      <c r="N53" s="81" t="s">
        <v>95</v>
      </c>
      <c r="O53" s="81" t="s">
        <v>14</v>
      </c>
      <c r="Q53" s="80" t="s">
        <v>83</v>
      </c>
      <c r="R53" s="81" t="s">
        <v>84</v>
      </c>
      <c r="S53" s="81" t="s">
        <v>85</v>
      </c>
      <c r="T53" s="81" t="s">
        <v>86</v>
      </c>
      <c r="U53" s="81" t="s">
        <v>87</v>
      </c>
      <c r="V53" s="81" t="s">
        <v>88</v>
      </c>
      <c r="W53" s="81" t="s">
        <v>89</v>
      </c>
      <c r="X53" s="81" t="s">
        <v>90</v>
      </c>
      <c r="Y53" s="81" t="s">
        <v>91</v>
      </c>
      <c r="Z53" s="81" t="s">
        <v>92</v>
      </c>
      <c r="AA53" s="81" t="s">
        <v>93</v>
      </c>
      <c r="AB53" s="81" t="s">
        <v>94</v>
      </c>
      <c r="AC53" s="81" t="s">
        <v>95</v>
      </c>
      <c r="AD53" s="82" t="s">
        <v>74</v>
      </c>
    </row>
    <row r="54" spans="2:32">
      <c r="B54" s="20" t="s">
        <v>96</v>
      </c>
      <c r="C54" s="84" t="e">
        <f>(C32/C21)*100</f>
        <v>#DIV/0!</v>
      </c>
      <c r="D54" s="84" t="e">
        <f t="shared" ref="D54:N54" si="27">(D32/D21)*100</f>
        <v>#DIV/0!</v>
      </c>
      <c r="E54" s="84" t="e">
        <f t="shared" si="27"/>
        <v>#DIV/0!</v>
      </c>
      <c r="F54" s="84" t="e">
        <f t="shared" si="27"/>
        <v>#DIV/0!</v>
      </c>
      <c r="G54" s="84" t="e">
        <f t="shared" si="27"/>
        <v>#DIV/0!</v>
      </c>
      <c r="H54" s="84" t="e">
        <f t="shared" si="27"/>
        <v>#DIV/0!</v>
      </c>
      <c r="I54" s="84" t="e">
        <f t="shared" si="27"/>
        <v>#DIV/0!</v>
      </c>
      <c r="J54" s="84" t="e">
        <f t="shared" si="27"/>
        <v>#DIV/0!</v>
      </c>
      <c r="K54" s="84" t="e">
        <f t="shared" si="27"/>
        <v>#DIV/0!</v>
      </c>
      <c r="L54" s="84" t="e">
        <f t="shared" si="27"/>
        <v>#DIV/0!</v>
      </c>
      <c r="M54" s="84" t="e">
        <f t="shared" si="27"/>
        <v>#DIV/0!</v>
      </c>
      <c r="N54" s="84" t="e">
        <f t="shared" si="27"/>
        <v>#DIV/0!</v>
      </c>
      <c r="O54" s="85" t="e">
        <f t="shared" ref="O54:O58" si="28">O32/O21*100</f>
        <v>#DIV/0!</v>
      </c>
      <c r="Q54" s="20" t="s">
        <v>96</v>
      </c>
      <c r="R54" s="86" t="e">
        <f t="shared" ref="R54:AD59" si="29">R32/R21*100</f>
        <v>#DIV/0!</v>
      </c>
      <c r="S54" s="86" t="e">
        <f t="shared" si="29"/>
        <v>#DIV/0!</v>
      </c>
      <c r="T54" s="86" t="e">
        <f t="shared" si="29"/>
        <v>#DIV/0!</v>
      </c>
      <c r="U54" s="86" t="e">
        <f t="shared" si="29"/>
        <v>#DIV/0!</v>
      </c>
      <c r="V54" s="86" t="e">
        <f t="shared" si="29"/>
        <v>#DIV/0!</v>
      </c>
      <c r="W54" s="86" t="e">
        <f t="shared" si="29"/>
        <v>#DIV/0!</v>
      </c>
      <c r="X54" s="86" t="e">
        <f t="shared" si="29"/>
        <v>#DIV/0!</v>
      </c>
      <c r="Y54" s="86" t="e">
        <f t="shared" si="29"/>
        <v>#DIV/0!</v>
      </c>
      <c r="Z54" s="86" t="e">
        <f t="shared" si="29"/>
        <v>#DIV/0!</v>
      </c>
      <c r="AA54" s="86" t="e">
        <f t="shared" si="29"/>
        <v>#DIV/0!</v>
      </c>
      <c r="AB54" s="86" t="e">
        <f t="shared" si="29"/>
        <v>#DIV/0!</v>
      </c>
      <c r="AC54" s="86" t="e">
        <f t="shared" si="29"/>
        <v>#DIV/0!</v>
      </c>
      <c r="AD54" s="188" t="e">
        <f t="shared" si="29"/>
        <v>#DIV/0!</v>
      </c>
    </row>
    <row r="55" spans="2:32">
      <c r="B55" s="20" t="s">
        <v>68</v>
      </c>
      <c r="C55" s="84" t="e">
        <f t="shared" ref="C55:N58" si="30">(C33/C22)*100</f>
        <v>#DIV/0!</v>
      </c>
      <c r="D55" s="84" t="e">
        <f t="shared" si="30"/>
        <v>#DIV/0!</v>
      </c>
      <c r="E55" s="84" t="e">
        <f t="shared" si="30"/>
        <v>#DIV/0!</v>
      </c>
      <c r="F55" s="84" t="e">
        <f t="shared" si="30"/>
        <v>#DIV/0!</v>
      </c>
      <c r="G55" s="84" t="e">
        <f t="shared" si="30"/>
        <v>#DIV/0!</v>
      </c>
      <c r="H55" s="84" t="e">
        <f t="shared" si="30"/>
        <v>#DIV/0!</v>
      </c>
      <c r="I55" s="84" t="e">
        <f t="shared" si="30"/>
        <v>#DIV/0!</v>
      </c>
      <c r="J55" s="84" t="e">
        <f t="shared" si="30"/>
        <v>#DIV/0!</v>
      </c>
      <c r="K55" s="84" t="e">
        <f t="shared" si="30"/>
        <v>#DIV/0!</v>
      </c>
      <c r="L55" s="84" t="e">
        <f t="shared" si="30"/>
        <v>#DIV/0!</v>
      </c>
      <c r="M55" s="84" t="e">
        <f t="shared" si="30"/>
        <v>#DIV/0!</v>
      </c>
      <c r="N55" s="84" t="e">
        <f t="shared" si="30"/>
        <v>#DIV/0!</v>
      </c>
      <c r="O55" s="85" t="e">
        <f t="shared" si="28"/>
        <v>#DIV/0!</v>
      </c>
      <c r="Q55" s="20" t="s">
        <v>68</v>
      </c>
      <c r="R55" s="86" t="e">
        <f t="shared" si="29"/>
        <v>#DIV/0!</v>
      </c>
      <c r="S55" s="86" t="e">
        <f t="shared" si="29"/>
        <v>#DIV/0!</v>
      </c>
      <c r="T55" s="86" t="e">
        <f t="shared" si="29"/>
        <v>#DIV/0!</v>
      </c>
      <c r="U55" s="86" t="e">
        <f t="shared" si="29"/>
        <v>#DIV/0!</v>
      </c>
      <c r="V55" s="86" t="e">
        <f t="shared" si="29"/>
        <v>#DIV/0!</v>
      </c>
      <c r="W55" s="86" t="e">
        <f t="shared" si="29"/>
        <v>#DIV/0!</v>
      </c>
      <c r="X55" s="86" t="e">
        <f t="shared" si="29"/>
        <v>#DIV/0!</v>
      </c>
      <c r="Y55" s="86" t="e">
        <f t="shared" si="29"/>
        <v>#DIV/0!</v>
      </c>
      <c r="Z55" s="86" t="e">
        <f t="shared" si="29"/>
        <v>#DIV/0!</v>
      </c>
      <c r="AA55" s="86" t="e">
        <f t="shared" si="29"/>
        <v>#DIV/0!</v>
      </c>
      <c r="AB55" s="86" t="e">
        <f t="shared" si="29"/>
        <v>#DIV/0!</v>
      </c>
      <c r="AC55" s="86" t="e">
        <f t="shared" si="29"/>
        <v>#DIV/0!</v>
      </c>
      <c r="AD55" s="85" t="e">
        <f t="shared" si="29"/>
        <v>#DIV/0!</v>
      </c>
    </row>
    <row r="56" spans="2:32">
      <c r="B56" s="20" t="s">
        <v>69</v>
      </c>
      <c r="C56" s="84" t="e">
        <f>(C34/C23)*100</f>
        <v>#DIV/0!</v>
      </c>
      <c r="D56" s="84" t="e">
        <f t="shared" si="30"/>
        <v>#DIV/0!</v>
      </c>
      <c r="E56" s="84" t="e">
        <f t="shared" si="30"/>
        <v>#DIV/0!</v>
      </c>
      <c r="F56" s="84" t="e">
        <f t="shared" si="30"/>
        <v>#DIV/0!</v>
      </c>
      <c r="G56" s="84" t="e">
        <f t="shared" si="30"/>
        <v>#DIV/0!</v>
      </c>
      <c r="H56" s="84" t="e">
        <f t="shared" si="30"/>
        <v>#DIV/0!</v>
      </c>
      <c r="I56" s="84" t="e">
        <f t="shared" si="30"/>
        <v>#DIV/0!</v>
      </c>
      <c r="J56" s="84" t="e">
        <f t="shared" ref="J56:K56" si="31">(J34/J23)*100</f>
        <v>#DIV/0!</v>
      </c>
      <c r="K56" s="84" t="e">
        <f t="shared" si="31"/>
        <v>#DIV/0!</v>
      </c>
      <c r="L56" s="84" t="e">
        <f t="shared" si="30"/>
        <v>#DIV/0!</v>
      </c>
      <c r="M56" s="84" t="e">
        <f t="shared" si="30"/>
        <v>#DIV/0!</v>
      </c>
      <c r="N56" s="84" t="e">
        <f t="shared" si="30"/>
        <v>#DIV/0!</v>
      </c>
      <c r="O56" s="85" t="e">
        <f t="shared" si="28"/>
        <v>#DIV/0!</v>
      </c>
      <c r="Q56" s="20" t="s">
        <v>69</v>
      </c>
      <c r="R56" s="86" t="e">
        <f t="shared" si="29"/>
        <v>#DIV/0!</v>
      </c>
      <c r="S56" s="86" t="e">
        <f t="shared" si="29"/>
        <v>#DIV/0!</v>
      </c>
      <c r="T56" s="86" t="e">
        <f t="shared" si="29"/>
        <v>#DIV/0!</v>
      </c>
      <c r="U56" s="86" t="e">
        <f t="shared" si="29"/>
        <v>#DIV/0!</v>
      </c>
      <c r="V56" s="86" t="e">
        <f t="shared" si="29"/>
        <v>#DIV/0!</v>
      </c>
      <c r="W56" s="86" t="e">
        <f t="shared" si="29"/>
        <v>#DIV/0!</v>
      </c>
      <c r="X56" s="86" t="e">
        <f t="shared" si="29"/>
        <v>#DIV/0!</v>
      </c>
      <c r="Y56" s="86" t="e">
        <f t="shared" si="29"/>
        <v>#DIV/0!</v>
      </c>
      <c r="Z56" s="86" t="e">
        <f t="shared" si="29"/>
        <v>#DIV/0!</v>
      </c>
      <c r="AA56" s="86" t="e">
        <f t="shared" si="29"/>
        <v>#DIV/0!</v>
      </c>
      <c r="AB56" s="86" t="e">
        <f t="shared" si="29"/>
        <v>#DIV/0!</v>
      </c>
      <c r="AC56" s="86" t="e">
        <f t="shared" si="29"/>
        <v>#DIV/0!</v>
      </c>
      <c r="AD56" s="85" t="e">
        <f t="shared" si="29"/>
        <v>#DIV/0!</v>
      </c>
    </row>
    <row r="57" spans="2:32">
      <c r="B57" s="20" t="s">
        <v>97</v>
      </c>
      <c r="C57" s="84" t="e">
        <f t="shared" si="30"/>
        <v>#DIV/0!</v>
      </c>
      <c r="D57" s="84" t="e">
        <f t="shared" si="30"/>
        <v>#DIV/0!</v>
      </c>
      <c r="E57" s="84" t="e">
        <f t="shared" si="30"/>
        <v>#DIV/0!</v>
      </c>
      <c r="F57" s="84" t="e">
        <f t="shared" si="30"/>
        <v>#DIV/0!</v>
      </c>
      <c r="G57" s="84" t="e">
        <f t="shared" si="30"/>
        <v>#DIV/0!</v>
      </c>
      <c r="H57" s="84" t="e">
        <f t="shared" si="30"/>
        <v>#DIV/0!</v>
      </c>
      <c r="I57" s="84" t="e">
        <f t="shared" si="30"/>
        <v>#DIV/0!</v>
      </c>
      <c r="J57" s="84" t="e">
        <f t="shared" ref="J57:K57" si="32">(J35/J24)*100</f>
        <v>#DIV/0!</v>
      </c>
      <c r="K57" s="84" t="e">
        <f t="shared" si="32"/>
        <v>#DIV/0!</v>
      </c>
      <c r="L57" s="84" t="e">
        <f t="shared" si="30"/>
        <v>#DIV/0!</v>
      </c>
      <c r="M57" s="84" t="e">
        <f t="shared" si="30"/>
        <v>#DIV/0!</v>
      </c>
      <c r="N57" s="84" t="e">
        <f t="shared" si="30"/>
        <v>#DIV/0!</v>
      </c>
      <c r="O57" s="85" t="e">
        <f t="shared" si="28"/>
        <v>#DIV/0!</v>
      </c>
      <c r="Q57" s="20" t="s">
        <v>97</v>
      </c>
      <c r="R57" s="86" t="e">
        <f t="shared" si="29"/>
        <v>#DIV/0!</v>
      </c>
      <c r="S57" s="86" t="e">
        <f t="shared" si="29"/>
        <v>#DIV/0!</v>
      </c>
      <c r="T57" s="86" t="e">
        <f t="shared" si="29"/>
        <v>#DIV/0!</v>
      </c>
      <c r="U57" s="86" t="e">
        <f t="shared" si="29"/>
        <v>#DIV/0!</v>
      </c>
      <c r="V57" s="86" t="e">
        <f t="shared" si="29"/>
        <v>#DIV/0!</v>
      </c>
      <c r="W57" s="86" t="e">
        <f t="shared" si="29"/>
        <v>#DIV/0!</v>
      </c>
      <c r="X57" s="86" t="e">
        <f t="shared" si="29"/>
        <v>#DIV/0!</v>
      </c>
      <c r="Y57" s="86" t="e">
        <f t="shared" si="29"/>
        <v>#DIV/0!</v>
      </c>
      <c r="Z57" s="86" t="e">
        <f t="shared" si="29"/>
        <v>#DIV/0!</v>
      </c>
      <c r="AA57" s="86" t="e">
        <f t="shared" si="29"/>
        <v>#DIV/0!</v>
      </c>
      <c r="AB57" s="86" t="e">
        <f t="shared" si="29"/>
        <v>#DIV/0!</v>
      </c>
      <c r="AC57" s="86" t="e">
        <f t="shared" si="29"/>
        <v>#DIV/0!</v>
      </c>
      <c r="AD57" s="85" t="e">
        <f t="shared" si="29"/>
        <v>#DIV/0!</v>
      </c>
    </row>
    <row r="58" spans="2:32">
      <c r="B58" s="25" t="s">
        <v>71</v>
      </c>
      <c r="C58" s="84" t="e">
        <f t="shared" si="30"/>
        <v>#DIV/0!</v>
      </c>
      <c r="D58" s="84" t="e">
        <f t="shared" si="30"/>
        <v>#DIV/0!</v>
      </c>
      <c r="E58" s="84" t="e">
        <f t="shared" si="30"/>
        <v>#DIV/0!</v>
      </c>
      <c r="F58" s="84" t="e">
        <f t="shared" si="30"/>
        <v>#DIV/0!</v>
      </c>
      <c r="G58" s="84" t="e">
        <f t="shared" si="30"/>
        <v>#DIV/0!</v>
      </c>
      <c r="H58" s="84" t="e">
        <f t="shared" si="30"/>
        <v>#DIV/0!</v>
      </c>
      <c r="I58" s="84" t="e">
        <f t="shared" si="30"/>
        <v>#DIV/0!</v>
      </c>
      <c r="J58" s="84" t="e">
        <f t="shared" ref="J58:K58" si="33">(J36/J25)*100</f>
        <v>#DIV/0!</v>
      </c>
      <c r="K58" s="84" t="e">
        <f t="shared" si="33"/>
        <v>#DIV/0!</v>
      </c>
      <c r="L58" s="84" t="e">
        <f t="shared" si="30"/>
        <v>#DIV/0!</v>
      </c>
      <c r="M58" s="84" t="e">
        <f t="shared" si="30"/>
        <v>#DIV/0!</v>
      </c>
      <c r="N58" s="84" t="e">
        <f t="shared" si="30"/>
        <v>#DIV/0!</v>
      </c>
      <c r="O58" s="85" t="e">
        <f t="shared" si="28"/>
        <v>#DIV/0!</v>
      </c>
      <c r="Q58" s="25" t="s">
        <v>71</v>
      </c>
      <c r="R58" s="86" t="e">
        <f t="shared" si="29"/>
        <v>#DIV/0!</v>
      </c>
      <c r="S58" s="86" t="e">
        <f>S36/S25*100</f>
        <v>#DIV/0!</v>
      </c>
      <c r="T58" s="86" t="e">
        <f t="shared" si="29"/>
        <v>#DIV/0!</v>
      </c>
      <c r="U58" s="86" t="e">
        <f t="shared" si="29"/>
        <v>#DIV/0!</v>
      </c>
      <c r="V58" s="86" t="e">
        <f t="shared" si="29"/>
        <v>#DIV/0!</v>
      </c>
      <c r="W58" s="86" t="e">
        <f t="shared" si="29"/>
        <v>#DIV/0!</v>
      </c>
      <c r="X58" s="86" t="e">
        <f t="shared" si="29"/>
        <v>#DIV/0!</v>
      </c>
      <c r="Y58" s="86" t="e">
        <f t="shared" si="29"/>
        <v>#DIV/0!</v>
      </c>
      <c r="Z58" s="86" t="e">
        <f t="shared" si="29"/>
        <v>#DIV/0!</v>
      </c>
      <c r="AA58" s="86" t="e">
        <f t="shared" si="29"/>
        <v>#DIV/0!</v>
      </c>
      <c r="AB58" s="86" t="e">
        <f t="shared" si="29"/>
        <v>#DIV/0!</v>
      </c>
      <c r="AC58" s="86" t="e">
        <f t="shared" si="29"/>
        <v>#DIV/0!</v>
      </c>
      <c r="AD58" s="85" t="e">
        <f t="shared" si="29"/>
        <v>#DIV/0!</v>
      </c>
    </row>
    <row r="59" spans="2:32">
      <c r="B59" s="26" t="s">
        <v>14</v>
      </c>
      <c r="C59" s="87" t="e">
        <f>C37/C26*100</f>
        <v>#DIV/0!</v>
      </c>
      <c r="D59" s="87" t="e">
        <f t="shared" ref="D59:N59" si="34">D37/D26*100</f>
        <v>#DIV/0!</v>
      </c>
      <c r="E59" s="87" t="e">
        <f t="shared" si="34"/>
        <v>#DIV/0!</v>
      </c>
      <c r="F59" s="87" t="e">
        <f t="shared" si="34"/>
        <v>#DIV/0!</v>
      </c>
      <c r="G59" s="87" t="e">
        <f t="shared" si="34"/>
        <v>#DIV/0!</v>
      </c>
      <c r="H59" s="87" t="e">
        <f t="shared" si="34"/>
        <v>#DIV/0!</v>
      </c>
      <c r="I59" s="87" t="e">
        <f t="shared" si="34"/>
        <v>#DIV/0!</v>
      </c>
      <c r="J59" s="87" t="e">
        <f t="shared" si="34"/>
        <v>#DIV/0!</v>
      </c>
      <c r="K59" s="87" t="e">
        <f t="shared" si="34"/>
        <v>#DIV/0!</v>
      </c>
      <c r="L59" s="87" t="e">
        <f t="shared" si="34"/>
        <v>#DIV/0!</v>
      </c>
      <c r="M59" s="87" t="e">
        <f t="shared" si="34"/>
        <v>#DIV/0!</v>
      </c>
      <c r="N59" s="87" t="e">
        <f t="shared" si="34"/>
        <v>#DIV/0!</v>
      </c>
      <c r="O59" s="87" t="e">
        <f>O37/O26*100</f>
        <v>#DIV/0!</v>
      </c>
      <c r="Q59" s="26" t="s">
        <v>14</v>
      </c>
      <c r="R59" s="88" t="e">
        <f t="shared" si="29"/>
        <v>#DIV/0!</v>
      </c>
      <c r="S59" s="89" t="e">
        <f t="shared" si="29"/>
        <v>#DIV/0!</v>
      </c>
      <c r="T59" s="89" t="e">
        <f t="shared" si="29"/>
        <v>#DIV/0!</v>
      </c>
      <c r="U59" s="89" t="e">
        <f t="shared" si="29"/>
        <v>#DIV/0!</v>
      </c>
      <c r="V59" s="89" t="e">
        <f t="shared" si="29"/>
        <v>#DIV/0!</v>
      </c>
      <c r="W59" s="89" t="e">
        <f t="shared" si="29"/>
        <v>#DIV/0!</v>
      </c>
      <c r="X59" s="89" t="e">
        <f t="shared" si="29"/>
        <v>#DIV/0!</v>
      </c>
      <c r="Y59" s="89" t="e">
        <f t="shared" si="29"/>
        <v>#DIV/0!</v>
      </c>
      <c r="Z59" s="89" t="e">
        <f t="shared" si="29"/>
        <v>#DIV/0!</v>
      </c>
      <c r="AA59" s="89" t="e">
        <f t="shared" si="29"/>
        <v>#DIV/0!</v>
      </c>
      <c r="AB59" s="89" t="e">
        <f t="shared" si="29"/>
        <v>#DIV/0!</v>
      </c>
      <c r="AC59" s="89" t="e">
        <f t="shared" si="29"/>
        <v>#DIV/0!</v>
      </c>
      <c r="AD59" s="87" t="e">
        <f t="shared" si="29"/>
        <v>#DIV/0!</v>
      </c>
    </row>
    <row r="60" spans="2:32">
      <c r="AD60" s="76" t="e">
        <f>+AD59/0.87</f>
        <v>#DIV/0!</v>
      </c>
    </row>
    <row r="62" spans="2:32">
      <c r="B62" s="3" t="s">
        <v>51</v>
      </c>
      <c r="Q62" s="3" t="s">
        <v>51</v>
      </c>
    </row>
    <row r="64" spans="2:32" ht="31.5">
      <c r="B64" s="80" t="s">
        <v>83</v>
      </c>
      <c r="C64" s="81" t="s">
        <v>84</v>
      </c>
      <c r="D64" s="81" t="s">
        <v>85</v>
      </c>
      <c r="E64" s="81" t="s">
        <v>86</v>
      </c>
      <c r="F64" s="81" t="s">
        <v>87</v>
      </c>
      <c r="G64" s="81" t="s">
        <v>88</v>
      </c>
      <c r="H64" s="81" t="s">
        <v>89</v>
      </c>
      <c r="I64" s="81" t="s">
        <v>90</v>
      </c>
      <c r="J64" s="81" t="s">
        <v>91</v>
      </c>
      <c r="K64" s="81" t="s">
        <v>92</v>
      </c>
      <c r="L64" s="81" t="s">
        <v>93</v>
      </c>
      <c r="M64" s="81" t="s">
        <v>94</v>
      </c>
      <c r="N64" s="81" t="s">
        <v>95</v>
      </c>
      <c r="O64" s="81" t="s">
        <v>14</v>
      </c>
      <c r="Q64" s="80" t="s">
        <v>83</v>
      </c>
      <c r="R64" s="81" t="s">
        <v>84</v>
      </c>
      <c r="S64" s="81" t="s">
        <v>85</v>
      </c>
      <c r="T64" s="81" t="s">
        <v>86</v>
      </c>
      <c r="U64" s="81" t="s">
        <v>87</v>
      </c>
      <c r="V64" s="81" t="s">
        <v>88</v>
      </c>
      <c r="W64" s="81" t="s">
        <v>89</v>
      </c>
      <c r="X64" s="81" t="s">
        <v>90</v>
      </c>
      <c r="Y64" s="81" t="s">
        <v>91</v>
      </c>
      <c r="Z64" s="81" t="s">
        <v>92</v>
      </c>
      <c r="AA64" s="81" t="s">
        <v>93</v>
      </c>
      <c r="AB64" s="81" t="s">
        <v>94</v>
      </c>
      <c r="AC64" s="81" t="s">
        <v>95</v>
      </c>
      <c r="AD64" s="82" t="s">
        <v>74</v>
      </c>
    </row>
    <row r="65" spans="2:30">
      <c r="B65" s="20" t="s">
        <v>96</v>
      </c>
      <c r="C65" s="84" t="e">
        <f t="shared" ref="C65:O70" si="35">C43/C21*100</f>
        <v>#DIV/0!</v>
      </c>
      <c r="D65" s="84" t="e">
        <f t="shared" si="35"/>
        <v>#DIV/0!</v>
      </c>
      <c r="E65" s="84" t="e">
        <f t="shared" si="35"/>
        <v>#DIV/0!</v>
      </c>
      <c r="F65" s="84" t="e">
        <f t="shared" si="35"/>
        <v>#DIV/0!</v>
      </c>
      <c r="G65" s="84" t="e">
        <f t="shared" si="35"/>
        <v>#DIV/0!</v>
      </c>
      <c r="H65" s="84" t="e">
        <f t="shared" si="35"/>
        <v>#DIV/0!</v>
      </c>
      <c r="I65" s="84" t="e">
        <f t="shared" si="35"/>
        <v>#DIV/0!</v>
      </c>
      <c r="J65" s="84" t="e">
        <f t="shared" si="35"/>
        <v>#DIV/0!</v>
      </c>
      <c r="K65" s="84" t="e">
        <f t="shared" si="35"/>
        <v>#DIV/0!</v>
      </c>
      <c r="L65" s="84" t="e">
        <f t="shared" si="35"/>
        <v>#DIV/0!</v>
      </c>
      <c r="M65" s="84" t="e">
        <f t="shared" si="35"/>
        <v>#DIV/0!</v>
      </c>
      <c r="N65" s="84" t="e">
        <f t="shared" si="35"/>
        <v>#DIV/0!</v>
      </c>
      <c r="O65" s="85" t="e">
        <f t="shared" si="35"/>
        <v>#DIV/0!</v>
      </c>
      <c r="Q65" s="20" t="s">
        <v>96</v>
      </c>
      <c r="R65" s="86" t="e">
        <f t="shared" ref="R65:AD70" si="36">R43/R21*100</f>
        <v>#DIV/0!</v>
      </c>
      <c r="S65" s="86" t="e">
        <f t="shared" si="36"/>
        <v>#DIV/0!</v>
      </c>
      <c r="T65" s="86" t="e">
        <f t="shared" si="36"/>
        <v>#DIV/0!</v>
      </c>
      <c r="U65" s="86" t="e">
        <f t="shared" si="36"/>
        <v>#DIV/0!</v>
      </c>
      <c r="V65" s="86" t="e">
        <f t="shared" si="36"/>
        <v>#DIV/0!</v>
      </c>
      <c r="W65" s="86" t="e">
        <f t="shared" si="36"/>
        <v>#DIV/0!</v>
      </c>
      <c r="X65" s="86" t="e">
        <f t="shared" si="36"/>
        <v>#DIV/0!</v>
      </c>
      <c r="Y65" s="86" t="e">
        <f t="shared" si="36"/>
        <v>#DIV/0!</v>
      </c>
      <c r="Z65" s="86" t="e">
        <f t="shared" si="36"/>
        <v>#DIV/0!</v>
      </c>
      <c r="AA65" s="86" t="e">
        <f t="shared" si="36"/>
        <v>#DIV/0!</v>
      </c>
      <c r="AB65" s="86" t="e">
        <f t="shared" si="36"/>
        <v>#DIV/0!</v>
      </c>
      <c r="AC65" s="86" t="e">
        <f t="shared" si="36"/>
        <v>#DIV/0!</v>
      </c>
      <c r="AD65" s="188" t="e">
        <f t="shared" si="36"/>
        <v>#DIV/0!</v>
      </c>
    </row>
    <row r="66" spans="2:30">
      <c r="B66" s="20" t="s">
        <v>68</v>
      </c>
      <c r="C66" s="84" t="e">
        <f t="shared" si="35"/>
        <v>#DIV/0!</v>
      </c>
      <c r="D66" s="84" t="e">
        <f t="shared" si="35"/>
        <v>#DIV/0!</v>
      </c>
      <c r="E66" s="84" t="e">
        <f t="shared" si="35"/>
        <v>#DIV/0!</v>
      </c>
      <c r="F66" s="84" t="e">
        <f t="shared" si="35"/>
        <v>#DIV/0!</v>
      </c>
      <c r="G66" s="84" t="e">
        <f t="shared" si="35"/>
        <v>#DIV/0!</v>
      </c>
      <c r="H66" s="84" t="e">
        <f t="shared" si="35"/>
        <v>#DIV/0!</v>
      </c>
      <c r="I66" s="84" t="e">
        <f t="shared" si="35"/>
        <v>#DIV/0!</v>
      </c>
      <c r="J66" s="84" t="e">
        <f t="shared" si="35"/>
        <v>#DIV/0!</v>
      </c>
      <c r="K66" s="84" t="e">
        <f t="shared" si="35"/>
        <v>#DIV/0!</v>
      </c>
      <c r="L66" s="84" t="e">
        <f t="shared" si="35"/>
        <v>#DIV/0!</v>
      </c>
      <c r="M66" s="84" t="e">
        <f t="shared" si="35"/>
        <v>#DIV/0!</v>
      </c>
      <c r="N66" s="84" t="e">
        <f t="shared" si="35"/>
        <v>#DIV/0!</v>
      </c>
      <c r="O66" s="85" t="e">
        <f t="shared" si="35"/>
        <v>#DIV/0!</v>
      </c>
      <c r="Q66" s="20" t="s">
        <v>68</v>
      </c>
      <c r="R66" s="86" t="e">
        <f t="shared" si="36"/>
        <v>#DIV/0!</v>
      </c>
      <c r="S66" s="86" t="e">
        <f t="shared" si="36"/>
        <v>#DIV/0!</v>
      </c>
      <c r="T66" s="86" t="e">
        <f t="shared" si="36"/>
        <v>#DIV/0!</v>
      </c>
      <c r="U66" s="86" t="e">
        <f t="shared" si="36"/>
        <v>#DIV/0!</v>
      </c>
      <c r="V66" s="86" t="e">
        <f t="shared" si="36"/>
        <v>#DIV/0!</v>
      </c>
      <c r="W66" s="86" t="e">
        <f t="shared" si="36"/>
        <v>#DIV/0!</v>
      </c>
      <c r="X66" s="86" t="e">
        <f t="shared" si="36"/>
        <v>#DIV/0!</v>
      </c>
      <c r="Y66" s="86" t="e">
        <f t="shared" si="36"/>
        <v>#DIV/0!</v>
      </c>
      <c r="Z66" s="86" t="e">
        <f t="shared" si="36"/>
        <v>#DIV/0!</v>
      </c>
      <c r="AA66" s="86" t="e">
        <f t="shared" si="36"/>
        <v>#DIV/0!</v>
      </c>
      <c r="AB66" s="86" t="e">
        <f t="shared" si="36"/>
        <v>#DIV/0!</v>
      </c>
      <c r="AC66" s="86" t="e">
        <f t="shared" si="36"/>
        <v>#DIV/0!</v>
      </c>
      <c r="AD66" s="85" t="e">
        <f t="shared" ref="AD66" si="37">AD44/AD22*100</f>
        <v>#DIV/0!</v>
      </c>
    </row>
    <row r="67" spans="2:30">
      <c r="B67" s="20" t="s">
        <v>69</v>
      </c>
      <c r="C67" s="84" t="e">
        <f t="shared" si="35"/>
        <v>#DIV/0!</v>
      </c>
      <c r="D67" s="84" t="e">
        <f t="shared" si="35"/>
        <v>#DIV/0!</v>
      </c>
      <c r="E67" s="84" t="e">
        <f t="shared" si="35"/>
        <v>#DIV/0!</v>
      </c>
      <c r="F67" s="84" t="e">
        <f t="shared" ref="F67" si="38">F45/F23*100</f>
        <v>#DIV/0!</v>
      </c>
      <c r="G67" s="84" t="e">
        <f t="shared" si="35"/>
        <v>#DIV/0!</v>
      </c>
      <c r="H67" s="84" t="e">
        <f t="shared" si="35"/>
        <v>#DIV/0!</v>
      </c>
      <c r="I67" s="84" t="e">
        <f t="shared" si="35"/>
        <v>#DIV/0!</v>
      </c>
      <c r="J67" s="84" t="e">
        <f t="shared" ref="J67:K67" si="39">J45/J23*100</f>
        <v>#DIV/0!</v>
      </c>
      <c r="K67" s="84" t="e">
        <f t="shared" si="39"/>
        <v>#DIV/0!</v>
      </c>
      <c r="L67" s="84" t="e">
        <f t="shared" si="35"/>
        <v>#DIV/0!</v>
      </c>
      <c r="M67" s="84" t="e">
        <f t="shared" si="35"/>
        <v>#DIV/0!</v>
      </c>
      <c r="N67" s="84" t="e">
        <f t="shared" si="35"/>
        <v>#DIV/0!</v>
      </c>
      <c r="O67" s="85" t="e">
        <f t="shared" si="35"/>
        <v>#DIV/0!</v>
      </c>
      <c r="Q67" s="20" t="s">
        <v>69</v>
      </c>
      <c r="R67" s="86" t="e">
        <f t="shared" si="36"/>
        <v>#DIV/0!</v>
      </c>
      <c r="S67" s="86" t="e">
        <f t="shared" si="36"/>
        <v>#DIV/0!</v>
      </c>
      <c r="T67" s="86" t="e">
        <f t="shared" si="36"/>
        <v>#DIV/0!</v>
      </c>
      <c r="U67" s="86" t="e">
        <f t="shared" si="36"/>
        <v>#DIV/0!</v>
      </c>
      <c r="V67" s="86" t="e">
        <f t="shared" si="36"/>
        <v>#DIV/0!</v>
      </c>
      <c r="W67" s="86" t="e">
        <f t="shared" si="36"/>
        <v>#DIV/0!</v>
      </c>
      <c r="X67" s="86" t="e">
        <f t="shared" si="36"/>
        <v>#DIV/0!</v>
      </c>
      <c r="Y67" s="86" t="e">
        <f t="shared" si="36"/>
        <v>#DIV/0!</v>
      </c>
      <c r="Z67" s="86" t="e">
        <f t="shared" si="36"/>
        <v>#DIV/0!</v>
      </c>
      <c r="AA67" s="86" t="e">
        <f t="shared" si="36"/>
        <v>#DIV/0!</v>
      </c>
      <c r="AB67" s="86" t="e">
        <f t="shared" si="36"/>
        <v>#DIV/0!</v>
      </c>
      <c r="AC67" s="86" t="e">
        <f t="shared" si="36"/>
        <v>#DIV/0!</v>
      </c>
      <c r="AD67" s="85" t="e">
        <f t="shared" ref="AD67" si="40">AD45/AD23*100</f>
        <v>#DIV/0!</v>
      </c>
    </row>
    <row r="68" spans="2:30">
      <c r="B68" s="20" t="s">
        <v>97</v>
      </c>
      <c r="C68" s="84" t="e">
        <f t="shared" si="35"/>
        <v>#DIV/0!</v>
      </c>
      <c r="D68" s="84" t="e">
        <f t="shared" si="35"/>
        <v>#DIV/0!</v>
      </c>
      <c r="E68" s="84" t="e">
        <f t="shared" si="35"/>
        <v>#DIV/0!</v>
      </c>
      <c r="F68" s="84" t="e">
        <f t="shared" ref="F68" si="41">F46/F24*100</f>
        <v>#DIV/0!</v>
      </c>
      <c r="G68" s="84" t="e">
        <f t="shared" si="35"/>
        <v>#DIV/0!</v>
      </c>
      <c r="H68" s="84" t="e">
        <f t="shared" si="35"/>
        <v>#DIV/0!</v>
      </c>
      <c r="I68" s="84" t="e">
        <f t="shared" si="35"/>
        <v>#DIV/0!</v>
      </c>
      <c r="J68" s="84" t="e">
        <f t="shared" ref="J68:K68" si="42">J46/J24*100</f>
        <v>#DIV/0!</v>
      </c>
      <c r="K68" s="84" t="e">
        <f t="shared" si="42"/>
        <v>#DIV/0!</v>
      </c>
      <c r="L68" s="84" t="e">
        <f t="shared" si="35"/>
        <v>#DIV/0!</v>
      </c>
      <c r="M68" s="84" t="e">
        <f t="shared" si="35"/>
        <v>#DIV/0!</v>
      </c>
      <c r="N68" s="84" t="e">
        <f t="shared" si="35"/>
        <v>#DIV/0!</v>
      </c>
      <c r="O68" s="85" t="e">
        <f t="shared" si="35"/>
        <v>#DIV/0!</v>
      </c>
      <c r="Q68" s="20" t="s">
        <v>97</v>
      </c>
      <c r="R68" s="86" t="e">
        <f t="shared" si="36"/>
        <v>#DIV/0!</v>
      </c>
      <c r="S68" s="86" t="e">
        <f t="shared" si="36"/>
        <v>#DIV/0!</v>
      </c>
      <c r="T68" s="86" t="e">
        <f t="shared" si="36"/>
        <v>#DIV/0!</v>
      </c>
      <c r="U68" s="86" t="e">
        <f t="shared" si="36"/>
        <v>#DIV/0!</v>
      </c>
      <c r="V68" s="86" t="e">
        <f t="shared" si="36"/>
        <v>#DIV/0!</v>
      </c>
      <c r="W68" s="86" t="e">
        <f t="shared" si="36"/>
        <v>#DIV/0!</v>
      </c>
      <c r="X68" s="86" t="e">
        <f t="shared" si="36"/>
        <v>#DIV/0!</v>
      </c>
      <c r="Y68" s="86" t="e">
        <f t="shared" si="36"/>
        <v>#DIV/0!</v>
      </c>
      <c r="Z68" s="86" t="e">
        <f t="shared" si="36"/>
        <v>#DIV/0!</v>
      </c>
      <c r="AA68" s="86" t="e">
        <f t="shared" si="36"/>
        <v>#DIV/0!</v>
      </c>
      <c r="AB68" s="86" t="e">
        <f t="shared" si="36"/>
        <v>#DIV/0!</v>
      </c>
      <c r="AC68" s="86" t="e">
        <f t="shared" si="36"/>
        <v>#DIV/0!</v>
      </c>
      <c r="AD68" s="85" t="e">
        <f t="shared" ref="AD68" si="43">AD46/AD24*100</f>
        <v>#DIV/0!</v>
      </c>
    </row>
    <row r="69" spans="2:30">
      <c r="B69" s="25" t="s">
        <v>71</v>
      </c>
      <c r="C69" s="84" t="e">
        <f t="shared" si="35"/>
        <v>#DIV/0!</v>
      </c>
      <c r="D69" s="84" t="e">
        <f t="shared" si="35"/>
        <v>#DIV/0!</v>
      </c>
      <c r="E69" s="84" t="e">
        <f t="shared" si="35"/>
        <v>#DIV/0!</v>
      </c>
      <c r="F69" s="84" t="e">
        <f t="shared" si="35"/>
        <v>#DIV/0!</v>
      </c>
      <c r="G69" s="84" t="e">
        <f t="shared" si="35"/>
        <v>#DIV/0!</v>
      </c>
      <c r="H69" s="84" t="e">
        <f t="shared" si="35"/>
        <v>#DIV/0!</v>
      </c>
      <c r="I69" s="84" t="e">
        <f t="shared" si="35"/>
        <v>#DIV/0!</v>
      </c>
      <c r="J69" s="84" t="e">
        <f t="shared" ref="J69:K69" si="44">J47/J25*100</f>
        <v>#DIV/0!</v>
      </c>
      <c r="K69" s="84" t="e">
        <f t="shared" si="44"/>
        <v>#DIV/0!</v>
      </c>
      <c r="L69" s="84" t="e">
        <f t="shared" si="35"/>
        <v>#DIV/0!</v>
      </c>
      <c r="M69" s="84" t="e">
        <f t="shared" si="35"/>
        <v>#DIV/0!</v>
      </c>
      <c r="N69" s="84" t="e">
        <f t="shared" si="35"/>
        <v>#DIV/0!</v>
      </c>
      <c r="O69" s="85" t="e">
        <f t="shared" si="35"/>
        <v>#DIV/0!</v>
      </c>
      <c r="Q69" s="25" t="s">
        <v>71</v>
      </c>
      <c r="R69" s="86" t="e">
        <f t="shared" si="36"/>
        <v>#DIV/0!</v>
      </c>
      <c r="S69" s="86" t="e">
        <f t="shared" si="36"/>
        <v>#DIV/0!</v>
      </c>
      <c r="T69" s="86" t="e">
        <f t="shared" si="36"/>
        <v>#DIV/0!</v>
      </c>
      <c r="U69" s="86" t="e">
        <f t="shared" si="36"/>
        <v>#DIV/0!</v>
      </c>
      <c r="V69" s="86" t="e">
        <f t="shared" si="36"/>
        <v>#DIV/0!</v>
      </c>
      <c r="W69" s="86" t="e">
        <f t="shared" si="36"/>
        <v>#DIV/0!</v>
      </c>
      <c r="X69" s="86" t="e">
        <f t="shared" si="36"/>
        <v>#DIV/0!</v>
      </c>
      <c r="Y69" s="86" t="e">
        <f t="shared" si="36"/>
        <v>#DIV/0!</v>
      </c>
      <c r="Z69" s="86" t="e">
        <f t="shared" si="36"/>
        <v>#DIV/0!</v>
      </c>
      <c r="AA69" s="86" t="e">
        <f t="shared" si="36"/>
        <v>#DIV/0!</v>
      </c>
      <c r="AB69" s="86" t="e">
        <f t="shared" si="36"/>
        <v>#DIV/0!</v>
      </c>
      <c r="AC69" s="86" t="e">
        <f t="shared" si="36"/>
        <v>#DIV/0!</v>
      </c>
      <c r="AD69" s="85" t="e">
        <f t="shared" ref="AD69" si="45">AD47/AD25*100</f>
        <v>#DIV/0!</v>
      </c>
    </row>
    <row r="70" spans="2:30">
      <c r="B70" s="26" t="s">
        <v>14</v>
      </c>
      <c r="C70" s="87" t="e">
        <f t="shared" si="35"/>
        <v>#DIV/0!</v>
      </c>
      <c r="D70" s="87" t="e">
        <f t="shared" si="35"/>
        <v>#DIV/0!</v>
      </c>
      <c r="E70" s="87" t="e">
        <f t="shared" si="35"/>
        <v>#DIV/0!</v>
      </c>
      <c r="F70" s="87" t="e">
        <f t="shared" si="35"/>
        <v>#DIV/0!</v>
      </c>
      <c r="G70" s="87" t="e">
        <f t="shared" si="35"/>
        <v>#DIV/0!</v>
      </c>
      <c r="H70" s="87" t="e">
        <f t="shared" si="35"/>
        <v>#DIV/0!</v>
      </c>
      <c r="I70" s="87" t="e">
        <f t="shared" si="35"/>
        <v>#DIV/0!</v>
      </c>
      <c r="J70" s="87" t="e">
        <f t="shared" si="35"/>
        <v>#DIV/0!</v>
      </c>
      <c r="K70" s="87" t="e">
        <f t="shared" si="35"/>
        <v>#DIV/0!</v>
      </c>
      <c r="L70" s="87" t="e">
        <f t="shared" si="35"/>
        <v>#DIV/0!</v>
      </c>
      <c r="M70" s="87" t="e">
        <f t="shared" si="35"/>
        <v>#DIV/0!</v>
      </c>
      <c r="N70" s="87" t="e">
        <f t="shared" si="35"/>
        <v>#DIV/0!</v>
      </c>
      <c r="O70" s="87" t="e">
        <f>O48/O26*100</f>
        <v>#DIV/0!</v>
      </c>
      <c r="Q70" s="26" t="s">
        <v>14</v>
      </c>
      <c r="R70" s="88" t="e">
        <f t="shared" si="36"/>
        <v>#DIV/0!</v>
      </c>
      <c r="S70" s="89" t="e">
        <f t="shared" si="36"/>
        <v>#DIV/0!</v>
      </c>
      <c r="T70" s="89" t="e">
        <f t="shared" si="36"/>
        <v>#DIV/0!</v>
      </c>
      <c r="U70" s="89" t="e">
        <f t="shared" si="36"/>
        <v>#DIV/0!</v>
      </c>
      <c r="V70" s="89" t="e">
        <f t="shared" si="36"/>
        <v>#DIV/0!</v>
      </c>
      <c r="W70" s="89" t="e">
        <f t="shared" si="36"/>
        <v>#DIV/0!</v>
      </c>
      <c r="X70" s="89" t="e">
        <f t="shared" si="36"/>
        <v>#DIV/0!</v>
      </c>
      <c r="Y70" s="89" t="e">
        <f t="shared" si="36"/>
        <v>#DIV/0!</v>
      </c>
      <c r="Z70" s="89" t="e">
        <f t="shared" si="36"/>
        <v>#DIV/0!</v>
      </c>
      <c r="AA70" s="89" t="e">
        <f t="shared" si="36"/>
        <v>#DIV/0!</v>
      </c>
      <c r="AB70" s="89" t="e">
        <f t="shared" si="36"/>
        <v>#DIV/0!</v>
      </c>
      <c r="AC70" s="89" t="e">
        <f t="shared" si="36"/>
        <v>#DIV/0!</v>
      </c>
      <c r="AD70" s="87" t="e">
        <f t="shared" ref="AD70" si="46">AD48/AD26*100</f>
        <v>#DIV/0!</v>
      </c>
    </row>
    <row r="71" spans="2:30">
      <c r="AD71" s="76" t="e">
        <f>+AD70/0.87</f>
        <v>#DIV/0!</v>
      </c>
    </row>
    <row r="73" spans="2:30">
      <c r="B73" s="26" t="s">
        <v>53</v>
      </c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Q73" s="26"/>
      <c r="R73" s="164"/>
      <c r="S73" s="164"/>
      <c r="T73" s="164"/>
      <c r="U73" s="164"/>
      <c r="V73" s="164"/>
      <c r="W73" s="164"/>
      <c r="X73" s="164"/>
      <c r="Y73" s="164"/>
      <c r="Z73" s="164"/>
      <c r="AA73" s="164"/>
      <c r="AB73" s="164"/>
      <c r="AC73" s="164"/>
      <c r="AD73" s="164"/>
    </row>
    <row r="74" spans="2:30">
      <c r="B74" s="26" t="s">
        <v>101</v>
      </c>
      <c r="C74" s="99">
        <v>6.96</v>
      </c>
      <c r="D74" s="99">
        <v>6.96</v>
      </c>
      <c r="E74" s="99">
        <v>6.96</v>
      </c>
      <c r="F74" s="99">
        <v>6.96</v>
      </c>
      <c r="G74" s="99">
        <v>6.96</v>
      </c>
      <c r="H74" s="99">
        <v>6.96</v>
      </c>
      <c r="I74" s="99">
        <v>6.96</v>
      </c>
      <c r="J74" s="99">
        <v>6.96</v>
      </c>
      <c r="K74" s="99">
        <v>6.96</v>
      </c>
      <c r="L74" s="99">
        <v>6.96</v>
      </c>
      <c r="M74" s="99">
        <v>6.96</v>
      </c>
      <c r="N74" s="99">
        <v>6.96</v>
      </c>
      <c r="O74" s="164"/>
      <c r="Q74" s="26" t="s">
        <v>101</v>
      </c>
      <c r="R74" s="75">
        <f>+C74</f>
        <v>6.96</v>
      </c>
      <c r="S74" s="75">
        <f>+D74</f>
        <v>6.96</v>
      </c>
      <c r="T74" s="75">
        <f>+E74</f>
        <v>6.96</v>
      </c>
      <c r="U74" s="75">
        <f t="shared" ref="U74:AC74" si="47">+F74</f>
        <v>6.96</v>
      </c>
      <c r="V74" s="75">
        <f t="shared" si="47"/>
        <v>6.96</v>
      </c>
      <c r="W74" s="75">
        <f t="shared" si="47"/>
        <v>6.96</v>
      </c>
      <c r="X74" s="75">
        <f t="shared" si="47"/>
        <v>6.96</v>
      </c>
      <c r="Y74" s="75">
        <f t="shared" si="47"/>
        <v>6.96</v>
      </c>
      <c r="Z74" s="75">
        <f t="shared" si="47"/>
        <v>6.96</v>
      </c>
      <c r="AA74" s="75">
        <f t="shared" si="47"/>
        <v>6.96</v>
      </c>
      <c r="AB74" s="75">
        <f t="shared" si="47"/>
        <v>6.96</v>
      </c>
      <c r="AC74" s="75">
        <f t="shared" si="47"/>
        <v>6.96</v>
      </c>
      <c r="AD74" s="164"/>
    </row>
  </sheetData>
  <conditionalFormatting sqref="C73:O74 R73:AD74">
    <cfRule type="cellIs" dxfId="236" priority="20" stopIfTrue="1" operator="equal">
      <formula>0</formula>
    </cfRule>
  </conditionalFormatting>
  <conditionalFormatting sqref="C73:O74 R73:AD74">
    <cfRule type="cellIs" dxfId="235" priority="19" stopIfTrue="1" operator="equal">
      <formula>0</formula>
    </cfRule>
  </conditionalFormatting>
  <conditionalFormatting sqref="C5:N8 C16:N20 C27:N31 C38:N42 C49:N53 C60:N64 C71:N1048576 C2:N2">
    <cfRule type="containsText" dxfId="234" priority="18" operator="containsText" text="*">
      <formula>NOT(ISERROR(SEARCH("*",C2)))</formula>
    </cfRule>
  </conditionalFormatting>
  <conditionalFormatting sqref="C9:N9">
    <cfRule type="containsText" dxfId="233" priority="17" operator="containsText" text="*">
      <formula>NOT(ISERROR(SEARCH("*",C9)))</formula>
    </cfRule>
  </conditionalFormatting>
  <conditionalFormatting sqref="C10:N15">
    <cfRule type="containsText" dxfId="232" priority="15" stopIfTrue="1" operator="containsText" text="*">
      <formula>NOT(ISERROR(SEARCH("*",C10)))</formula>
    </cfRule>
    <cfRule type="containsText" priority="16" stopIfTrue="1" operator="containsText" text="*">
      <formula>NOT(ISERROR(SEARCH("*",C10)))</formula>
    </cfRule>
  </conditionalFormatting>
  <conditionalFormatting sqref="C21:N26">
    <cfRule type="containsText" dxfId="231" priority="13" stopIfTrue="1" operator="containsText" text="*">
      <formula>NOT(ISERROR(SEARCH("*",C21)))</formula>
    </cfRule>
    <cfRule type="containsText" priority="14" stopIfTrue="1" operator="containsText" text="*">
      <formula>NOT(ISERROR(SEARCH("*",C21)))</formula>
    </cfRule>
  </conditionalFormatting>
  <conditionalFormatting sqref="C32:N37">
    <cfRule type="containsText" dxfId="230" priority="11" stopIfTrue="1" operator="containsText" text="*">
      <formula>NOT(ISERROR(SEARCH("*",C32)))</formula>
    </cfRule>
    <cfRule type="containsText" priority="12" stopIfTrue="1" operator="containsText" text="*">
      <formula>NOT(ISERROR(SEARCH("*",C32)))</formula>
    </cfRule>
  </conditionalFormatting>
  <conditionalFormatting sqref="C43:N48">
    <cfRule type="containsText" dxfId="229" priority="9" stopIfTrue="1" operator="containsText" text="*">
      <formula>NOT(ISERROR(SEARCH("*",C43)))</formula>
    </cfRule>
    <cfRule type="containsText" priority="10" stopIfTrue="1" operator="containsText" text="*">
      <formula>NOT(ISERROR(SEARCH("*",C43)))</formula>
    </cfRule>
  </conditionalFormatting>
  <conditionalFormatting sqref="C54:N59">
    <cfRule type="containsText" dxfId="228" priority="7" stopIfTrue="1" operator="containsText" text="*">
      <formula>NOT(ISERROR(SEARCH("*",C54)))</formula>
    </cfRule>
    <cfRule type="containsText" priority="8" stopIfTrue="1" operator="containsText" text="*">
      <formula>NOT(ISERROR(SEARCH("*",C54)))</formula>
    </cfRule>
  </conditionalFormatting>
  <conditionalFormatting sqref="C65:N70">
    <cfRule type="containsText" dxfId="227" priority="5" stopIfTrue="1" operator="containsText" text="*">
      <formula>NOT(ISERROR(SEARCH("*",C65)))</formula>
    </cfRule>
    <cfRule type="containsText" priority="6" stopIfTrue="1" operator="containsText" text="*">
      <formula>NOT(ISERROR(SEARCH("*",C65)))</formula>
    </cfRule>
  </conditionalFormatting>
  <conditionalFormatting sqref="I1:N1">
    <cfRule type="containsText" dxfId="226" priority="4" stopIfTrue="1" operator="containsText" text="*">
      <formula>NOT(ISERROR(SEARCH("*",I1)))</formula>
    </cfRule>
  </conditionalFormatting>
  <conditionalFormatting sqref="C1:H1">
    <cfRule type="containsText" dxfId="225" priority="2" stopIfTrue="1" operator="containsText" text="*">
      <formula>NOT(ISERROR(SEARCH("*",C1)))</formula>
    </cfRule>
    <cfRule type="containsText" priority="3" stopIfTrue="1" operator="containsText" text="*">
      <formula>NOT(ISERROR(SEARCH("*",C1)))</formula>
    </cfRule>
  </conditionalFormatting>
  <conditionalFormatting sqref="C3:N4">
    <cfRule type="containsText" dxfId="224" priority="1" operator="containsText" text="*">
      <formula>NOT(ISERROR(SEARCH("*",C3)))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D73"/>
  <sheetViews>
    <sheetView showGridLines="0" zoomScale="70" zoomScaleNormal="70" workbookViewId="0">
      <selection activeCell="G7" sqref="G7"/>
    </sheetView>
  </sheetViews>
  <sheetFormatPr baseColWidth="10" defaultRowHeight="15.75"/>
  <cols>
    <col min="1" max="1" width="2.7109375" style="2" customWidth="1"/>
    <col min="2" max="2" width="21.140625" style="2" customWidth="1"/>
    <col min="3" max="4" width="11.42578125" style="2"/>
    <col min="5" max="5" width="12" style="2" customWidth="1"/>
    <col min="6" max="12" width="11.42578125" style="2"/>
    <col min="13" max="13" width="13" style="2" customWidth="1"/>
    <col min="14" max="15" width="11.42578125" style="2"/>
    <col min="16" max="16" width="5.5703125" style="2" customWidth="1"/>
    <col min="17" max="17" width="20.7109375" style="2" customWidth="1"/>
    <col min="18" max="257" width="11.42578125" style="2"/>
    <col min="258" max="258" width="18.85546875" style="2" customWidth="1"/>
    <col min="259" max="272" width="11.42578125" style="2"/>
    <col min="273" max="273" width="19.28515625" style="2" customWidth="1"/>
    <col min="274" max="513" width="11.42578125" style="2"/>
    <col min="514" max="514" width="18.85546875" style="2" customWidth="1"/>
    <col min="515" max="528" width="11.42578125" style="2"/>
    <col min="529" max="529" width="19.28515625" style="2" customWidth="1"/>
    <col min="530" max="769" width="11.42578125" style="2"/>
    <col min="770" max="770" width="18.85546875" style="2" customWidth="1"/>
    <col min="771" max="784" width="11.42578125" style="2"/>
    <col min="785" max="785" width="19.28515625" style="2" customWidth="1"/>
    <col min="786" max="1025" width="11.42578125" style="2"/>
    <col min="1026" max="1026" width="18.85546875" style="2" customWidth="1"/>
    <col min="1027" max="1040" width="11.42578125" style="2"/>
    <col min="1041" max="1041" width="19.28515625" style="2" customWidth="1"/>
    <col min="1042" max="1281" width="11.42578125" style="2"/>
    <col min="1282" max="1282" width="18.85546875" style="2" customWidth="1"/>
    <col min="1283" max="1296" width="11.42578125" style="2"/>
    <col min="1297" max="1297" width="19.28515625" style="2" customWidth="1"/>
    <col min="1298" max="1537" width="11.42578125" style="2"/>
    <col min="1538" max="1538" width="18.85546875" style="2" customWidth="1"/>
    <col min="1539" max="1552" width="11.42578125" style="2"/>
    <col min="1553" max="1553" width="19.28515625" style="2" customWidth="1"/>
    <col min="1554" max="1793" width="11.42578125" style="2"/>
    <col min="1794" max="1794" width="18.85546875" style="2" customWidth="1"/>
    <col min="1795" max="1808" width="11.42578125" style="2"/>
    <col min="1809" max="1809" width="19.28515625" style="2" customWidth="1"/>
    <col min="1810" max="2049" width="11.42578125" style="2"/>
    <col min="2050" max="2050" width="18.85546875" style="2" customWidth="1"/>
    <col min="2051" max="2064" width="11.42578125" style="2"/>
    <col min="2065" max="2065" width="19.28515625" style="2" customWidth="1"/>
    <col min="2066" max="2305" width="11.42578125" style="2"/>
    <col min="2306" max="2306" width="18.85546875" style="2" customWidth="1"/>
    <col min="2307" max="2320" width="11.42578125" style="2"/>
    <col min="2321" max="2321" width="19.28515625" style="2" customWidth="1"/>
    <col min="2322" max="2561" width="11.42578125" style="2"/>
    <col min="2562" max="2562" width="18.85546875" style="2" customWidth="1"/>
    <col min="2563" max="2576" width="11.42578125" style="2"/>
    <col min="2577" max="2577" width="19.28515625" style="2" customWidth="1"/>
    <col min="2578" max="2817" width="11.42578125" style="2"/>
    <col min="2818" max="2818" width="18.85546875" style="2" customWidth="1"/>
    <col min="2819" max="2832" width="11.42578125" style="2"/>
    <col min="2833" max="2833" width="19.28515625" style="2" customWidth="1"/>
    <col min="2834" max="3073" width="11.42578125" style="2"/>
    <col min="3074" max="3074" width="18.85546875" style="2" customWidth="1"/>
    <col min="3075" max="3088" width="11.42578125" style="2"/>
    <col min="3089" max="3089" width="19.28515625" style="2" customWidth="1"/>
    <col min="3090" max="3329" width="11.42578125" style="2"/>
    <col min="3330" max="3330" width="18.85546875" style="2" customWidth="1"/>
    <col min="3331" max="3344" width="11.42578125" style="2"/>
    <col min="3345" max="3345" width="19.28515625" style="2" customWidth="1"/>
    <col min="3346" max="3585" width="11.42578125" style="2"/>
    <col min="3586" max="3586" width="18.85546875" style="2" customWidth="1"/>
    <col min="3587" max="3600" width="11.42578125" style="2"/>
    <col min="3601" max="3601" width="19.28515625" style="2" customWidth="1"/>
    <col min="3602" max="3841" width="11.42578125" style="2"/>
    <col min="3842" max="3842" width="18.85546875" style="2" customWidth="1"/>
    <col min="3843" max="3856" width="11.42578125" style="2"/>
    <col min="3857" max="3857" width="19.28515625" style="2" customWidth="1"/>
    <col min="3858" max="4097" width="11.42578125" style="2"/>
    <col min="4098" max="4098" width="18.85546875" style="2" customWidth="1"/>
    <col min="4099" max="4112" width="11.42578125" style="2"/>
    <col min="4113" max="4113" width="19.28515625" style="2" customWidth="1"/>
    <col min="4114" max="4353" width="11.42578125" style="2"/>
    <col min="4354" max="4354" width="18.85546875" style="2" customWidth="1"/>
    <col min="4355" max="4368" width="11.42578125" style="2"/>
    <col min="4369" max="4369" width="19.28515625" style="2" customWidth="1"/>
    <col min="4370" max="4609" width="11.42578125" style="2"/>
    <col min="4610" max="4610" width="18.85546875" style="2" customWidth="1"/>
    <col min="4611" max="4624" width="11.42578125" style="2"/>
    <col min="4625" max="4625" width="19.28515625" style="2" customWidth="1"/>
    <col min="4626" max="4865" width="11.42578125" style="2"/>
    <col min="4866" max="4866" width="18.85546875" style="2" customWidth="1"/>
    <col min="4867" max="4880" width="11.42578125" style="2"/>
    <col min="4881" max="4881" width="19.28515625" style="2" customWidth="1"/>
    <col min="4882" max="5121" width="11.42578125" style="2"/>
    <col min="5122" max="5122" width="18.85546875" style="2" customWidth="1"/>
    <col min="5123" max="5136" width="11.42578125" style="2"/>
    <col min="5137" max="5137" width="19.28515625" style="2" customWidth="1"/>
    <col min="5138" max="5377" width="11.42578125" style="2"/>
    <col min="5378" max="5378" width="18.85546875" style="2" customWidth="1"/>
    <col min="5379" max="5392" width="11.42578125" style="2"/>
    <col min="5393" max="5393" width="19.28515625" style="2" customWidth="1"/>
    <col min="5394" max="5633" width="11.42578125" style="2"/>
    <col min="5634" max="5634" width="18.85546875" style="2" customWidth="1"/>
    <col min="5635" max="5648" width="11.42578125" style="2"/>
    <col min="5649" max="5649" width="19.28515625" style="2" customWidth="1"/>
    <col min="5650" max="5889" width="11.42578125" style="2"/>
    <col min="5890" max="5890" width="18.85546875" style="2" customWidth="1"/>
    <col min="5891" max="5904" width="11.42578125" style="2"/>
    <col min="5905" max="5905" width="19.28515625" style="2" customWidth="1"/>
    <col min="5906" max="6145" width="11.42578125" style="2"/>
    <col min="6146" max="6146" width="18.85546875" style="2" customWidth="1"/>
    <col min="6147" max="6160" width="11.42578125" style="2"/>
    <col min="6161" max="6161" width="19.28515625" style="2" customWidth="1"/>
    <col min="6162" max="6401" width="11.42578125" style="2"/>
    <col min="6402" max="6402" width="18.85546875" style="2" customWidth="1"/>
    <col min="6403" max="6416" width="11.42578125" style="2"/>
    <col min="6417" max="6417" width="19.28515625" style="2" customWidth="1"/>
    <col min="6418" max="6657" width="11.42578125" style="2"/>
    <col min="6658" max="6658" width="18.85546875" style="2" customWidth="1"/>
    <col min="6659" max="6672" width="11.42578125" style="2"/>
    <col min="6673" max="6673" width="19.28515625" style="2" customWidth="1"/>
    <col min="6674" max="6913" width="11.42578125" style="2"/>
    <col min="6914" max="6914" width="18.85546875" style="2" customWidth="1"/>
    <col min="6915" max="6928" width="11.42578125" style="2"/>
    <col min="6929" max="6929" width="19.28515625" style="2" customWidth="1"/>
    <col min="6930" max="7169" width="11.42578125" style="2"/>
    <col min="7170" max="7170" width="18.85546875" style="2" customWidth="1"/>
    <col min="7171" max="7184" width="11.42578125" style="2"/>
    <col min="7185" max="7185" width="19.28515625" style="2" customWidth="1"/>
    <col min="7186" max="7425" width="11.42578125" style="2"/>
    <col min="7426" max="7426" width="18.85546875" style="2" customWidth="1"/>
    <col min="7427" max="7440" width="11.42578125" style="2"/>
    <col min="7441" max="7441" width="19.28515625" style="2" customWidth="1"/>
    <col min="7442" max="7681" width="11.42578125" style="2"/>
    <col min="7682" max="7682" width="18.85546875" style="2" customWidth="1"/>
    <col min="7683" max="7696" width="11.42578125" style="2"/>
    <col min="7697" max="7697" width="19.28515625" style="2" customWidth="1"/>
    <col min="7698" max="7937" width="11.42578125" style="2"/>
    <col min="7938" max="7938" width="18.85546875" style="2" customWidth="1"/>
    <col min="7939" max="7952" width="11.42578125" style="2"/>
    <col min="7953" max="7953" width="19.28515625" style="2" customWidth="1"/>
    <col min="7954" max="8193" width="11.42578125" style="2"/>
    <col min="8194" max="8194" width="18.85546875" style="2" customWidth="1"/>
    <col min="8195" max="8208" width="11.42578125" style="2"/>
    <col min="8209" max="8209" width="19.28515625" style="2" customWidth="1"/>
    <col min="8210" max="8449" width="11.42578125" style="2"/>
    <col min="8450" max="8450" width="18.85546875" style="2" customWidth="1"/>
    <col min="8451" max="8464" width="11.42578125" style="2"/>
    <col min="8465" max="8465" width="19.28515625" style="2" customWidth="1"/>
    <col min="8466" max="8705" width="11.42578125" style="2"/>
    <col min="8706" max="8706" width="18.85546875" style="2" customWidth="1"/>
    <col min="8707" max="8720" width="11.42578125" style="2"/>
    <col min="8721" max="8721" width="19.28515625" style="2" customWidth="1"/>
    <col min="8722" max="8961" width="11.42578125" style="2"/>
    <col min="8962" max="8962" width="18.85546875" style="2" customWidth="1"/>
    <col min="8963" max="8976" width="11.42578125" style="2"/>
    <col min="8977" max="8977" width="19.28515625" style="2" customWidth="1"/>
    <col min="8978" max="9217" width="11.42578125" style="2"/>
    <col min="9218" max="9218" width="18.85546875" style="2" customWidth="1"/>
    <col min="9219" max="9232" width="11.42578125" style="2"/>
    <col min="9233" max="9233" width="19.28515625" style="2" customWidth="1"/>
    <col min="9234" max="9473" width="11.42578125" style="2"/>
    <col min="9474" max="9474" width="18.85546875" style="2" customWidth="1"/>
    <col min="9475" max="9488" width="11.42578125" style="2"/>
    <col min="9489" max="9489" width="19.28515625" style="2" customWidth="1"/>
    <col min="9490" max="9729" width="11.42578125" style="2"/>
    <col min="9730" max="9730" width="18.85546875" style="2" customWidth="1"/>
    <col min="9731" max="9744" width="11.42578125" style="2"/>
    <col min="9745" max="9745" width="19.28515625" style="2" customWidth="1"/>
    <col min="9746" max="9985" width="11.42578125" style="2"/>
    <col min="9986" max="9986" width="18.85546875" style="2" customWidth="1"/>
    <col min="9987" max="10000" width="11.42578125" style="2"/>
    <col min="10001" max="10001" width="19.28515625" style="2" customWidth="1"/>
    <col min="10002" max="10241" width="11.42578125" style="2"/>
    <col min="10242" max="10242" width="18.85546875" style="2" customWidth="1"/>
    <col min="10243" max="10256" width="11.42578125" style="2"/>
    <col min="10257" max="10257" width="19.28515625" style="2" customWidth="1"/>
    <col min="10258" max="10497" width="11.42578125" style="2"/>
    <col min="10498" max="10498" width="18.85546875" style="2" customWidth="1"/>
    <col min="10499" max="10512" width="11.42578125" style="2"/>
    <col min="10513" max="10513" width="19.28515625" style="2" customWidth="1"/>
    <col min="10514" max="10753" width="11.42578125" style="2"/>
    <col min="10754" max="10754" width="18.85546875" style="2" customWidth="1"/>
    <col min="10755" max="10768" width="11.42578125" style="2"/>
    <col min="10769" max="10769" width="19.28515625" style="2" customWidth="1"/>
    <col min="10770" max="11009" width="11.42578125" style="2"/>
    <col min="11010" max="11010" width="18.85546875" style="2" customWidth="1"/>
    <col min="11011" max="11024" width="11.42578125" style="2"/>
    <col min="11025" max="11025" width="19.28515625" style="2" customWidth="1"/>
    <col min="11026" max="11265" width="11.42578125" style="2"/>
    <col min="11266" max="11266" width="18.85546875" style="2" customWidth="1"/>
    <col min="11267" max="11280" width="11.42578125" style="2"/>
    <col min="11281" max="11281" width="19.28515625" style="2" customWidth="1"/>
    <col min="11282" max="11521" width="11.42578125" style="2"/>
    <col min="11522" max="11522" width="18.85546875" style="2" customWidth="1"/>
    <col min="11523" max="11536" width="11.42578125" style="2"/>
    <col min="11537" max="11537" width="19.28515625" style="2" customWidth="1"/>
    <col min="11538" max="11777" width="11.42578125" style="2"/>
    <col min="11778" max="11778" width="18.85546875" style="2" customWidth="1"/>
    <col min="11779" max="11792" width="11.42578125" style="2"/>
    <col min="11793" max="11793" width="19.28515625" style="2" customWidth="1"/>
    <col min="11794" max="12033" width="11.42578125" style="2"/>
    <col min="12034" max="12034" width="18.85546875" style="2" customWidth="1"/>
    <col min="12035" max="12048" width="11.42578125" style="2"/>
    <col min="12049" max="12049" width="19.28515625" style="2" customWidth="1"/>
    <col min="12050" max="12289" width="11.42578125" style="2"/>
    <col min="12290" max="12290" width="18.85546875" style="2" customWidth="1"/>
    <col min="12291" max="12304" width="11.42578125" style="2"/>
    <col min="12305" max="12305" width="19.28515625" style="2" customWidth="1"/>
    <col min="12306" max="12545" width="11.42578125" style="2"/>
    <col min="12546" max="12546" width="18.85546875" style="2" customWidth="1"/>
    <col min="12547" max="12560" width="11.42578125" style="2"/>
    <col min="12561" max="12561" width="19.28515625" style="2" customWidth="1"/>
    <col min="12562" max="12801" width="11.42578125" style="2"/>
    <col min="12802" max="12802" width="18.85546875" style="2" customWidth="1"/>
    <col min="12803" max="12816" width="11.42578125" style="2"/>
    <col min="12817" max="12817" width="19.28515625" style="2" customWidth="1"/>
    <col min="12818" max="13057" width="11.42578125" style="2"/>
    <col min="13058" max="13058" width="18.85546875" style="2" customWidth="1"/>
    <col min="13059" max="13072" width="11.42578125" style="2"/>
    <col min="13073" max="13073" width="19.28515625" style="2" customWidth="1"/>
    <col min="13074" max="13313" width="11.42578125" style="2"/>
    <col min="13314" max="13314" width="18.85546875" style="2" customWidth="1"/>
    <col min="13315" max="13328" width="11.42578125" style="2"/>
    <col min="13329" max="13329" width="19.28515625" style="2" customWidth="1"/>
    <col min="13330" max="13569" width="11.42578125" style="2"/>
    <col min="13570" max="13570" width="18.85546875" style="2" customWidth="1"/>
    <col min="13571" max="13584" width="11.42578125" style="2"/>
    <col min="13585" max="13585" width="19.28515625" style="2" customWidth="1"/>
    <col min="13586" max="13825" width="11.42578125" style="2"/>
    <col min="13826" max="13826" width="18.85546875" style="2" customWidth="1"/>
    <col min="13827" max="13840" width="11.42578125" style="2"/>
    <col min="13841" max="13841" width="19.28515625" style="2" customWidth="1"/>
    <col min="13842" max="14081" width="11.42578125" style="2"/>
    <col min="14082" max="14082" width="18.85546875" style="2" customWidth="1"/>
    <col min="14083" max="14096" width="11.42578125" style="2"/>
    <col min="14097" max="14097" width="19.28515625" style="2" customWidth="1"/>
    <col min="14098" max="14337" width="11.42578125" style="2"/>
    <col min="14338" max="14338" width="18.85546875" style="2" customWidth="1"/>
    <col min="14339" max="14352" width="11.42578125" style="2"/>
    <col min="14353" max="14353" width="19.28515625" style="2" customWidth="1"/>
    <col min="14354" max="14593" width="11.42578125" style="2"/>
    <col min="14594" max="14594" width="18.85546875" style="2" customWidth="1"/>
    <col min="14595" max="14608" width="11.42578125" style="2"/>
    <col min="14609" max="14609" width="19.28515625" style="2" customWidth="1"/>
    <col min="14610" max="14849" width="11.42578125" style="2"/>
    <col min="14850" max="14850" width="18.85546875" style="2" customWidth="1"/>
    <col min="14851" max="14864" width="11.42578125" style="2"/>
    <col min="14865" max="14865" width="19.28515625" style="2" customWidth="1"/>
    <col min="14866" max="15105" width="11.42578125" style="2"/>
    <col min="15106" max="15106" width="18.85546875" style="2" customWidth="1"/>
    <col min="15107" max="15120" width="11.42578125" style="2"/>
    <col min="15121" max="15121" width="19.28515625" style="2" customWidth="1"/>
    <col min="15122" max="15361" width="11.42578125" style="2"/>
    <col min="15362" max="15362" width="18.85546875" style="2" customWidth="1"/>
    <col min="15363" max="15376" width="11.42578125" style="2"/>
    <col min="15377" max="15377" width="19.28515625" style="2" customWidth="1"/>
    <col min="15378" max="15617" width="11.42578125" style="2"/>
    <col min="15618" max="15618" width="18.85546875" style="2" customWidth="1"/>
    <col min="15619" max="15632" width="11.42578125" style="2"/>
    <col min="15633" max="15633" width="19.28515625" style="2" customWidth="1"/>
    <col min="15634" max="15873" width="11.42578125" style="2"/>
    <col min="15874" max="15874" width="18.85546875" style="2" customWidth="1"/>
    <col min="15875" max="15888" width="11.42578125" style="2"/>
    <col min="15889" max="15889" width="19.28515625" style="2" customWidth="1"/>
    <col min="15890" max="16129" width="11.42578125" style="2"/>
    <col min="16130" max="16130" width="18.85546875" style="2" customWidth="1"/>
    <col min="16131" max="16144" width="11.42578125" style="2"/>
    <col min="16145" max="16145" width="19.28515625" style="2" customWidth="1"/>
    <col min="16146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142</v>
      </c>
      <c r="Q2" s="3" t="str">
        <f>+B2</f>
        <v>ENDE DEL BENI S.A.M. - (Sistema Huacaraje)</v>
      </c>
    </row>
    <row r="3" spans="2:30">
      <c r="B3" s="3" t="str">
        <f>+'ENDEDELBENI-Puerto Ustariz'!B3</f>
        <v>CONSOLIDADO - con IVA</v>
      </c>
      <c r="Q3" s="3" t="str">
        <f>+'ENDEDELBENI-Puerto Ustariz'!R3</f>
        <v>CONSOLIDADO - sin IVA</v>
      </c>
    </row>
    <row r="4" spans="2:30">
      <c r="B4" s="3" t="str">
        <f>+'ENDEDELBENI-Puerto Ustariz'!B4</f>
        <v>ESTADÍSTICAS GESTIÓN 2025</v>
      </c>
      <c r="Q4" s="3" t="str">
        <f>+'ENDEDELBENI-Puerto Ustariz'!R4</f>
        <v>ESTADÍSTICAS GESTIÓN 2025</v>
      </c>
    </row>
    <row r="6" spans="2:30">
      <c r="B6" s="3" t="s">
        <v>82</v>
      </c>
      <c r="Q6" s="3" t="s">
        <v>82</v>
      </c>
    </row>
    <row r="8" spans="2:30">
      <c r="B8" s="80" t="s">
        <v>83</v>
      </c>
      <c r="C8" s="81" t="s">
        <v>84</v>
      </c>
      <c r="D8" s="81" t="s">
        <v>85</v>
      </c>
      <c r="E8" s="81" t="s">
        <v>86</v>
      </c>
      <c r="F8" s="81" t="s">
        <v>87</v>
      </c>
      <c r="G8" s="81" t="s">
        <v>88</v>
      </c>
      <c r="H8" s="81" t="s">
        <v>89</v>
      </c>
      <c r="I8" s="81" t="s">
        <v>90</v>
      </c>
      <c r="J8" s="81" t="s">
        <v>91</v>
      </c>
      <c r="K8" s="81" t="s">
        <v>92</v>
      </c>
      <c r="L8" s="81" t="s">
        <v>93</v>
      </c>
      <c r="M8" s="81" t="s">
        <v>94</v>
      </c>
      <c r="N8" s="81" t="s">
        <v>95</v>
      </c>
      <c r="O8" s="82" t="s">
        <v>14</v>
      </c>
      <c r="Q8" s="80" t="s">
        <v>83</v>
      </c>
      <c r="R8" s="81" t="s">
        <v>84</v>
      </c>
      <c r="S8" s="81" t="s">
        <v>85</v>
      </c>
      <c r="T8" s="81" t="s">
        <v>86</v>
      </c>
      <c r="U8" s="81" t="s">
        <v>87</v>
      </c>
      <c r="V8" s="81" t="s">
        <v>88</v>
      </c>
      <c r="W8" s="81" t="s">
        <v>89</v>
      </c>
      <c r="X8" s="81" t="s">
        <v>90</v>
      </c>
      <c r="Y8" s="81" t="s">
        <v>91</v>
      </c>
      <c r="Z8" s="81" t="s">
        <v>92</v>
      </c>
      <c r="AA8" s="81" t="s">
        <v>93</v>
      </c>
      <c r="AB8" s="81" t="s">
        <v>94</v>
      </c>
      <c r="AC8" s="81" t="s">
        <v>95</v>
      </c>
      <c r="AD8" s="82" t="s">
        <v>14</v>
      </c>
    </row>
    <row r="9" spans="2:30">
      <c r="B9" s="20" t="s">
        <v>96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2">
        <f>N9</f>
        <v>0</v>
      </c>
      <c r="Q9" s="20" t="s">
        <v>96</v>
      </c>
      <c r="R9" s="24">
        <f>C9</f>
        <v>0</v>
      </c>
      <c r="S9" s="24">
        <f t="shared" ref="S9:AC13" si="0">D9</f>
        <v>0</v>
      </c>
      <c r="T9" s="24">
        <f t="shared" si="0"/>
        <v>0</v>
      </c>
      <c r="U9" s="24">
        <f>F9</f>
        <v>0</v>
      </c>
      <c r="V9" s="24">
        <f t="shared" si="0"/>
        <v>0</v>
      </c>
      <c r="W9" s="24">
        <f>H9</f>
        <v>0</v>
      </c>
      <c r="X9" s="24">
        <f t="shared" si="0"/>
        <v>0</v>
      </c>
      <c r="Y9" s="24">
        <f t="shared" si="0"/>
        <v>0</v>
      </c>
      <c r="Z9" s="24">
        <f t="shared" si="0"/>
        <v>0</v>
      </c>
      <c r="AA9" s="24">
        <f t="shared" si="0"/>
        <v>0</v>
      </c>
      <c r="AB9" s="24">
        <f t="shared" si="0"/>
        <v>0</v>
      </c>
      <c r="AC9" s="24">
        <f t="shared" si="0"/>
        <v>0</v>
      </c>
      <c r="AD9" s="182">
        <f>AC9</f>
        <v>0</v>
      </c>
    </row>
    <row r="10" spans="2:30">
      <c r="B10" s="20" t="s">
        <v>68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 t="s">
        <v>187</v>
      </c>
      <c r="Q10" s="20" t="s">
        <v>68</v>
      </c>
      <c r="R10" s="24">
        <f>C10</f>
        <v>0</v>
      </c>
      <c r="S10" s="24">
        <f t="shared" si="0"/>
        <v>0</v>
      </c>
      <c r="T10" s="24">
        <f t="shared" si="0"/>
        <v>0</v>
      </c>
      <c r="U10" s="24">
        <f>F10</f>
        <v>0</v>
      </c>
      <c r="V10" s="24">
        <f t="shared" si="0"/>
        <v>0</v>
      </c>
      <c r="W10" s="24">
        <f>H10</f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182">
        <f>AC10</f>
        <v>0</v>
      </c>
    </row>
    <row r="11" spans="2:30">
      <c r="B11" s="20" t="s">
        <v>69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2">
        <f>N11</f>
        <v>0</v>
      </c>
      <c r="Q11" s="20" t="s">
        <v>69</v>
      </c>
      <c r="R11" s="24">
        <f t="shared" ref="R11:R13" si="1">C11</f>
        <v>0</v>
      </c>
      <c r="S11" s="24">
        <f t="shared" si="0"/>
        <v>0</v>
      </c>
      <c r="T11" s="24">
        <f t="shared" si="0"/>
        <v>0</v>
      </c>
      <c r="U11" s="24">
        <f t="shared" si="0"/>
        <v>0</v>
      </c>
      <c r="V11" s="24">
        <f t="shared" si="0"/>
        <v>0</v>
      </c>
      <c r="W11" s="24">
        <f t="shared" si="0"/>
        <v>0</v>
      </c>
      <c r="X11" s="24">
        <f t="shared" si="0"/>
        <v>0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182">
        <f t="shared" ref="AD11:AD13" si="2">AC11</f>
        <v>0</v>
      </c>
    </row>
    <row r="12" spans="2:30">
      <c r="B12" s="20" t="s">
        <v>97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2">
        <f>N12</f>
        <v>0</v>
      </c>
      <c r="Q12" s="20" t="s">
        <v>97</v>
      </c>
      <c r="R12" s="24">
        <f t="shared" si="1"/>
        <v>0</v>
      </c>
      <c r="S12" s="24">
        <f t="shared" si="0"/>
        <v>0</v>
      </c>
      <c r="T12" s="24">
        <f t="shared" si="0"/>
        <v>0</v>
      </c>
      <c r="U12" s="24">
        <f t="shared" si="0"/>
        <v>0</v>
      </c>
      <c r="V12" s="24">
        <f t="shared" si="0"/>
        <v>0</v>
      </c>
      <c r="W12" s="24">
        <f t="shared" si="0"/>
        <v>0</v>
      </c>
      <c r="X12" s="24">
        <f t="shared" si="0"/>
        <v>0</v>
      </c>
      <c r="Y12" s="24">
        <f t="shared" si="0"/>
        <v>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182">
        <f t="shared" si="2"/>
        <v>0</v>
      </c>
    </row>
    <row r="13" spans="2:30">
      <c r="B13" s="25" t="s">
        <v>71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2">
        <f>N13</f>
        <v>0</v>
      </c>
      <c r="Q13" s="25" t="s">
        <v>71</v>
      </c>
      <c r="R13" s="24">
        <f t="shared" si="1"/>
        <v>0</v>
      </c>
      <c r="S13" s="24">
        <f t="shared" si="0"/>
        <v>0</v>
      </c>
      <c r="T13" s="24">
        <f t="shared" si="0"/>
        <v>0</v>
      </c>
      <c r="U13" s="24">
        <f t="shared" si="0"/>
        <v>0</v>
      </c>
      <c r="V13" s="24">
        <f t="shared" si="0"/>
        <v>0</v>
      </c>
      <c r="W13" s="24">
        <f t="shared" si="0"/>
        <v>0</v>
      </c>
      <c r="X13" s="24">
        <f t="shared" si="0"/>
        <v>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182">
        <f t="shared" si="2"/>
        <v>0</v>
      </c>
    </row>
    <row r="14" spans="2:30">
      <c r="B14" s="26" t="s">
        <v>14</v>
      </c>
      <c r="C14" s="28">
        <f>SUM(C9:C13)</f>
        <v>0</v>
      </c>
      <c r="D14" s="28">
        <f t="shared" ref="D14:N14" si="3">SUM(D9:D13)</f>
        <v>0</v>
      </c>
      <c r="E14" s="28">
        <f t="shared" si="3"/>
        <v>0</v>
      </c>
      <c r="F14" s="28">
        <f t="shared" si="3"/>
        <v>0</v>
      </c>
      <c r="G14" s="28">
        <f t="shared" si="3"/>
        <v>0</v>
      </c>
      <c r="H14" s="28">
        <f t="shared" si="3"/>
        <v>0</v>
      </c>
      <c r="I14" s="28">
        <f t="shared" si="3"/>
        <v>0</v>
      </c>
      <c r="J14" s="28">
        <f t="shared" si="3"/>
        <v>0</v>
      </c>
      <c r="K14" s="28">
        <f t="shared" si="3"/>
        <v>0</v>
      </c>
      <c r="L14" s="28">
        <f t="shared" si="3"/>
        <v>0</v>
      </c>
      <c r="M14" s="28">
        <f t="shared" si="3"/>
        <v>0</v>
      </c>
      <c r="N14" s="28">
        <f t="shared" si="3"/>
        <v>0</v>
      </c>
      <c r="O14" s="30">
        <f>SUM(O9:O13)</f>
        <v>0</v>
      </c>
      <c r="Q14" s="26" t="s">
        <v>14</v>
      </c>
      <c r="R14" s="27">
        <f>SUM(R9:R13)</f>
        <v>0</v>
      </c>
      <c r="S14" s="29">
        <f>SUM(S9:S13)</f>
        <v>0</v>
      </c>
      <c r="T14" s="29">
        <f>SUM(T9:T13)</f>
        <v>0</v>
      </c>
      <c r="U14" s="29">
        <f>SUM(U9:U13)</f>
        <v>0</v>
      </c>
      <c r="V14" s="29">
        <f t="shared" ref="V14:AC14" si="4">SUM(V9:V13)</f>
        <v>0</v>
      </c>
      <c r="W14" s="29">
        <f t="shared" si="4"/>
        <v>0</v>
      </c>
      <c r="X14" s="29">
        <f t="shared" si="4"/>
        <v>0</v>
      </c>
      <c r="Y14" s="29">
        <f t="shared" si="4"/>
        <v>0</v>
      </c>
      <c r="Z14" s="29">
        <f t="shared" si="4"/>
        <v>0</v>
      </c>
      <c r="AA14" s="29">
        <f t="shared" si="4"/>
        <v>0</v>
      </c>
      <c r="AB14" s="29">
        <f t="shared" si="4"/>
        <v>0</v>
      </c>
      <c r="AC14" s="29">
        <f t="shared" si="4"/>
        <v>0</v>
      </c>
      <c r="AD14" s="183">
        <f>SUM(AD9:AD13)</f>
        <v>0</v>
      </c>
    </row>
    <row r="15" spans="2:30">
      <c r="B15" s="252" t="s">
        <v>186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</row>
    <row r="17" spans="2:30">
      <c r="B17" s="3" t="s">
        <v>98</v>
      </c>
      <c r="Q17" s="3" t="s">
        <v>98</v>
      </c>
    </row>
    <row r="19" spans="2:30">
      <c r="B19" s="80" t="s">
        <v>83</v>
      </c>
      <c r="C19" s="81" t="s">
        <v>84</v>
      </c>
      <c r="D19" s="81" t="s">
        <v>85</v>
      </c>
      <c r="E19" s="81" t="s">
        <v>86</v>
      </c>
      <c r="F19" s="81" t="s">
        <v>87</v>
      </c>
      <c r="G19" s="81" t="s">
        <v>88</v>
      </c>
      <c r="H19" s="81" t="s">
        <v>89</v>
      </c>
      <c r="I19" s="81" t="s">
        <v>90</v>
      </c>
      <c r="J19" s="81" t="s">
        <v>91</v>
      </c>
      <c r="K19" s="81" t="s">
        <v>92</v>
      </c>
      <c r="L19" s="81" t="s">
        <v>93</v>
      </c>
      <c r="M19" s="81" t="s">
        <v>94</v>
      </c>
      <c r="N19" s="81" t="s">
        <v>95</v>
      </c>
      <c r="O19" s="82" t="s">
        <v>14</v>
      </c>
      <c r="Q19" s="80" t="s">
        <v>83</v>
      </c>
      <c r="R19" s="81" t="s">
        <v>84</v>
      </c>
      <c r="S19" s="81" t="s">
        <v>85</v>
      </c>
      <c r="T19" s="81" t="s">
        <v>86</v>
      </c>
      <c r="U19" s="81" t="s">
        <v>87</v>
      </c>
      <c r="V19" s="81" t="s">
        <v>88</v>
      </c>
      <c r="W19" s="81" t="s">
        <v>89</v>
      </c>
      <c r="X19" s="81" t="s">
        <v>90</v>
      </c>
      <c r="Y19" s="81" t="s">
        <v>91</v>
      </c>
      <c r="Z19" s="81" t="s">
        <v>92</v>
      </c>
      <c r="AA19" s="81" t="s">
        <v>93</v>
      </c>
      <c r="AB19" s="81" t="s">
        <v>94</v>
      </c>
      <c r="AC19" s="81" t="s">
        <v>95</v>
      </c>
      <c r="AD19" s="82" t="s">
        <v>14</v>
      </c>
    </row>
    <row r="20" spans="2:30">
      <c r="B20" s="20" t="s">
        <v>96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>
        <f>+[44]CONSOLIDADO!M21</f>
        <v>0</v>
      </c>
      <c r="O20" s="85">
        <f>SUM(C20:N20)</f>
        <v>0</v>
      </c>
      <c r="Q20" s="20" t="s">
        <v>96</v>
      </c>
      <c r="R20" s="86">
        <f>C20</f>
        <v>0</v>
      </c>
      <c r="S20" s="86">
        <f t="shared" ref="S20:AC24" si="5">D20</f>
        <v>0</v>
      </c>
      <c r="T20" s="86">
        <f t="shared" si="5"/>
        <v>0</v>
      </c>
      <c r="U20" s="86">
        <f t="shared" si="5"/>
        <v>0</v>
      </c>
      <c r="V20" s="86">
        <f t="shared" si="5"/>
        <v>0</v>
      </c>
      <c r="W20" s="86">
        <f t="shared" si="5"/>
        <v>0</v>
      </c>
      <c r="X20" s="86">
        <f t="shared" si="5"/>
        <v>0</v>
      </c>
      <c r="Y20" s="86">
        <f t="shared" si="5"/>
        <v>0</v>
      </c>
      <c r="Z20" s="86">
        <f t="shared" si="5"/>
        <v>0</v>
      </c>
      <c r="AA20" s="86">
        <f t="shared" si="5"/>
        <v>0</v>
      </c>
      <c r="AB20" s="86">
        <f t="shared" si="5"/>
        <v>0</v>
      </c>
      <c r="AC20" s="86">
        <f t="shared" si="5"/>
        <v>0</v>
      </c>
      <c r="AD20" s="85">
        <f>SUM(R20:AC20)</f>
        <v>0</v>
      </c>
    </row>
    <row r="21" spans="2:30">
      <c r="B21" s="20" t="s">
        <v>68</v>
      </c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>
        <f>+[44]CONSOLIDADO!M22</f>
        <v>0</v>
      </c>
      <c r="O21" s="85">
        <f>SUM(C21:N21)</f>
        <v>0</v>
      </c>
      <c r="Q21" s="20" t="s">
        <v>68</v>
      </c>
      <c r="R21" s="86">
        <f>C21</f>
        <v>0</v>
      </c>
      <c r="S21" s="86">
        <f t="shared" si="5"/>
        <v>0</v>
      </c>
      <c r="T21" s="86">
        <f t="shared" si="5"/>
        <v>0</v>
      </c>
      <c r="U21" s="86">
        <f t="shared" si="5"/>
        <v>0</v>
      </c>
      <c r="V21" s="86">
        <f t="shared" si="5"/>
        <v>0</v>
      </c>
      <c r="W21" s="86">
        <f t="shared" si="5"/>
        <v>0</v>
      </c>
      <c r="X21" s="86">
        <f t="shared" si="5"/>
        <v>0</v>
      </c>
      <c r="Y21" s="86">
        <f t="shared" si="5"/>
        <v>0</v>
      </c>
      <c r="Z21" s="86">
        <f t="shared" si="5"/>
        <v>0</v>
      </c>
      <c r="AA21" s="86">
        <f t="shared" si="5"/>
        <v>0</v>
      </c>
      <c r="AB21" s="86">
        <f t="shared" si="5"/>
        <v>0</v>
      </c>
      <c r="AC21" s="86">
        <f t="shared" si="5"/>
        <v>0</v>
      </c>
      <c r="AD21" s="85">
        <f>SUM(R21:AC21)</f>
        <v>0</v>
      </c>
    </row>
    <row r="22" spans="2:30">
      <c r="B22" s="20" t="s">
        <v>69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>
        <f>+[44]CONSOLIDADO!M23</f>
        <v>0</v>
      </c>
      <c r="O22" s="214">
        <f t="shared" ref="O22:O24" si="6">SUM(C22:N22)</f>
        <v>0</v>
      </c>
      <c r="Q22" s="20" t="s">
        <v>69</v>
      </c>
      <c r="R22" s="86">
        <f t="shared" ref="R22:R24" si="7">C22</f>
        <v>0</v>
      </c>
      <c r="S22" s="86">
        <f t="shared" si="5"/>
        <v>0</v>
      </c>
      <c r="T22" s="86">
        <f t="shared" si="5"/>
        <v>0</v>
      </c>
      <c r="U22" s="86">
        <f t="shared" si="5"/>
        <v>0</v>
      </c>
      <c r="V22" s="86">
        <f t="shared" si="5"/>
        <v>0</v>
      </c>
      <c r="W22" s="86">
        <f t="shared" si="5"/>
        <v>0</v>
      </c>
      <c r="X22" s="86">
        <f t="shared" si="5"/>
        <v>0</v>
      </c>
      <c r="Y22" s="86">
        <f t="shared" si="5"/>
        <v>0</v>
      </c>
      <c r="Z22" s="86">
        <f t="shared" si="5"/>
        <v>0</v>
      </c>
      <c r="AA22" s="86">
        <f t="shared" si="5"/>
        <v>0</v>
      </c>
      <c r="AB22" s="86">
        <f t="shared" si="5"/>
        <v>0</v>
      </c>
      <c r="AC22" s="86">
        <f t="shared" si="5"/>
        <v>0</v>
      </c>
      <c r="AD22" s="85">
        <f t="shared" ref="AD22:AD24" si="8">SUM(R22:AC22)</f>
        <v>0</v>
      </c>
    </row>
    <row r="23" spans="2:30">
      <c r="B23" s="20" t="s">
        <v>97</v>
      </c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>
        <f>+[44]CONSOLIDADO!M24</f>
        <v>0</v>
      </c>
      <c r="O23" s="85">
        <f t="shared" si="6"/>
        <v>0</v>
      </c>
      <c r="Q23" s="20" t="s">
        <v>97</v>
      </c>
      <c r="R23" s="86">
        <f t="shared" si="7"/>
        <v>0</v>
      </c>
      <c r="S23" s="86">
        <f t="shared" si="5"/>
        <v>0</v>
      </c>
      <c r="T23" s="86">
        <f t="shared" si="5"/>
        <v>0</v>
      </c>
      <c r="U23" s="86">
        <f t="shared" si="5"/>
        <v>0</v>
      </c>
      <c r="V23" s="86">
        <f t="shared" si="5"/>
        <v>0</v>
      </c>
      <c r="W23" s="86">
        <f t="shared" si="5"/>
        <v>0</v>
      </c>
      <c r="X23" s="86">
        <f t="shared" si="5"/>
        <v>0</v>
      </c>
      <c r="Y23" s="86">
        <f t="shared" si="5"/>
        <v>0</v>
      </c>
      <c r="Z23" s="86">
        <f t="shared" si="5"/>
        <v>0</v>
      </c>
      <c r="AA23" s="86">
        <f t="shared" si="5"/>
        <v>0</v>
      </c>
      <c r="AB23" s="86">
        <f t="shared" si="5"/>
        <v>0</v>
      </c>
      <c r="AC23" s="86">
        <f t="shared" si="5"/>
        <v>0</v>
      </c>
      <c r="AD23" s="85">
        <f t="shared" si="8"/>
        <v>0</v>
      </c>
    </row>
    <row r="24" spans="2:30">
      <c r="B24" s="25" t="s">
        <v>71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>
        <f>+[44]CONSOLIDADO!M25</f>
        <v>0</v>
      </c>
      <c r="O24" s="85">
        <f t="shared" si="6"/>
        <v>0</v>
      </c>
      <c r="Q24" s="25" t="s">
        <v>71</v>
      </c>
      <c r="R24" s="86">
        <f t="shared" si="7"/>
        <v>0</v>
      </c>
      <c r="S24" s="86">
        <f t="shared" si="5"/>
        <v>0</v>
      </c>
      <c r="T24" s="86">
        <f t="shared" si="5"/>
        <v>0</v>
      </c>
      <c r="U24" s="86">
        <f t="shared" si="5"/>
        <v>0</v>
      </c>
      <c r="V24" s="86">
        <f t="shared" si="5"/>
        <v>0</v>
      </c>
      <c r="W24" s="86">
        <f t="shared" si="5"/>
        <v>0</v>
      </c>
      <c r="X24" s="86">
        <f t="shared" si="5"/>
        <v>0</v>
      </c>
      <c r="Y24" s="86">
        <f t="shared" si="5"/>
        <v>0</v>
      </c>
      <c r="Z24" s="86">
        <f t="shared" si="5"/>
        <v>0</v>
      </c>
      <c r="AA24" s="86">
        <f t="shared" si="5"/>
        <v>0</v>
      </c>
      <c r="AB24" s="86">
        <f t="shared" si="5"/>
        <v>0</v>
      </c>
      <c r="AC24" s="86">
        <f t="shared" si="5"/>
        <v>0</v>
      </c>
      <c r="AD24" s="85">
        <f t="shared" si="8"/>
        <v>0</v>
      </c>
    </row>
    <row r="25" spans="2:30">
      <c r="B25" s="26" t="s">
        <v>14</v>
      </c>
      <c r="C25" s="87">
        <f>SUM(C20:C24)</f>
        <v>0</v>
      </c>
      <c r="D25" s="87">
        <f t="shared" ref="D25:N25" si="9">SUM(D20:D24)</f>
        <v>0</v>
      </c>
      <c r="E25" s="87">
        <f t="shared" si="9"/>
        <v>0</v>
      </c>
      <c r="F25" s="87">
        <f t="shared" si="9"/>
        <v>0</v>
      </c>
      <c r="G25" s="87">
        <f t="shared" si="9"/>
        <v>0</v>
      </c>
      <c r="H25" s="87">
        <f t="shared" si="9"/>
        <v>0</v>
      </c>
      <c r="I25" s="87">
        <f t="shared" si="9"/>
        <v>0</v>
      </c>
      <c r="J25" s="87">
        <f t="shared" si="9"/>
        <v>0</v>
      </c>
      <c r="K25" s="87">
        <f t="shared" si="9"/>
        <v>0</v>
      </c>
      <c r="L25" s="87">
        <f t="shared" si="9"/>
        <v>0</v>
      </c>
      <c r="M25" s="87">
        <f t="shared" si="9"/>
        <v>0</v>
      </c>
      <c r="N25" s="87">
        <f t="shared" si="9"/>
        <v>0</v>
      </c>
      <c r="O25" s="87">
        <f>SUM(O20:O24)</f>
        <v>0</v>
      </c>
      <c r="Q25" s="26" t="s">
        <v>14</v>
      </c>
      <c r="R25" s="88">
        <f>SUM(R20:R24)</f>
        <v>0</v>
      </c>
      <c r="S25" s="89">
        <f>SUM(S20:S24)</f>
        <v>0</v>
      </c>
      <c r="T25" s="89">
        <f>SUM(T20:T24)</f>
        <v>0</v>
      </c>
      <c r="U25" s="89">
        <f>SUM(U20:U24)</f>
        <v>0</v>
      </c>
      <c r="V25" s="89">
        <f t="shared" ref="V25:AC25" si="10">SUM(V20:V24)</f>
        <v>0</v>
      </c>
      <c r="W25" s="89">
        <f t="shared" si="10"/>
        <v>0</v>
      </c>
      <c r="X25" s="89">
        <f t="shared" si="10"/>
        <v>0</v>
      </c>
      <c r="Y25" s="89">
        <f t="shared" si="10"/>
        <v>0</v>
      </c>
      <c r="Z25" s="89">
        <f t="shared" si="10"/>
        <v>0</v>
      </c>
      <c r="AA25" s="89">
        <f t="shared" si="10"/>
        <v>0</v>
      </c>
      <c r="AB25" s="89">
        <f t="shared" si="10"/>
        <v>0</v>
      </c>
      <c r="AC25" s="89">
        <f t="shared" si="10"/>
        <v>0</v>
      </c>
      <c r="AD25" s="87">
        <f>SUM(R25:AC25)</f>
        <v>0</v>
      </c>
    </row>
    <row r="27" spans="2:30"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2:30">
      <c r="B28" s="3" t="s">
        <v>99</v>
      </c>
      <c r="Q28" s="3" t="s">
        <v>100</v>
      </c>
    </row>
    <row r="30" spans="2:30">
      <c r="B30" s="80" t="s">
        <v>83</v>
      </c>
      <c r="C30" s="81" t="s">
        <v>84</v>
      </c>
      <c r="D30" s="81" t="s">
        <v>85</v>
      </c>
      <c r="E30" s="81" t="s">
        <v>86</v>
      </c>
      <c r="F30" s="81" t="s">
        <v>87</v>
      </c>
      <c r="G30" s="81" t="s">
        <v>88</v>
      </c>
      <c r="H30" s="81" t="s">
        <v>89</v>
      </c>
      <c r="I30" s="81" t="s">
        <v>90</v>
      </c>
      <c r="J30" s="81" t="s">
        <v>91</v>
      </c>
      <c r="K30" s="81" t="s">
        <v>92</v>
      </c>
      <c r="L30" s="81" t="s">
        <v>93</v>
      </c>
      <c r="M30" s="81" t="s">
        <v>94</v>
      </c>
      <c r="N30" s="81" t="s">
        <v>95</v>
      </c>
      <c r="O30" s="81" t="s">
        <v>14</v>
      </c>
      <c r="Q30" s="80" t="s">
        <v>83</v>
      </c>
      <c r="R30" s="81" t="s">
        <v>84</v>
      </c>
      <c r="S30" s="81" t="s">
        <v>85</v>
      </c>
      <c r="T30" s="81" t="s">
        <v>86</v>
      </c>
      <c r="U30" s="81" t="s">
        <v>87</v>
      </c>
      <c r="V30" s="81" t="s">
        <v>88</v>
      </c>
      <c r="W30" s="81" t="s">
        <v>89</v>
      </c>
      <c r="X30" s="81" t="s">
        <v>90</v>
      </c>
      <c r="Y30" s="81" t="s">
        <v>91</v>
      </c>
      <c r="Z30" s="81" t="s">
        <v>92</v>
      </c>
      <c r="AA30" s="81" t="s">
        <v>93</v>
      </c>
      <c r="AB30" s="81" t="s">
        <v>94</v>
      </c>
      <c r="AC30" s="81" t="s">
        <v>95</v>
      </c>
      <c r="AD30" s="82" t="s">
        <v>14</v>
      </c>
    </row>
    <row r="31" spans="2:30">
      <c r="B31" s="20" t="s">
        <v>96</v>
      </c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>
        <f>+[44]CONSOLIDADO!M32</f>
        <v>0</v>
      </c>
      <c r="O31" s="85">
        <f>SUM(C31:N31)</f>
        <v>0</v>
      </c>
      <c r="Q31" s="20" t="s">
        <v>96</v>
      </c>
      <c r="R31" s="86">
        <f>C31*0.87</f>
        <v>0</v>
      </c>
      <c r="S31" s="86">
        <f t="shared" ref="S31:AC35" si="11">D31*0.87</f>
        <v>0</v>
      </c>
      <c r="T31" s="86">
        <f t="shared" si="11"/>
        <v>0</v>
      </c>
      <c r="U31" s="86">
        <f t="shared" si="11"/>
        <v>0</v>
      </c>
      <c r="V31" s="86">
        <f t="shared" si="11"/>
        <v>0</v>
      </c>
      <c r="W31" s="86">
        <f t="shared" si="11"/>
        <v>0</v>
      </c>
      <c r="X31" s="86">
        <f t="shared" si="11"/>
        <v>0</v>
      </c>
      <c r="Y31" s="86">
        <f t="shared" si="11"/>
        <v>0</v>
      </c>
      <c r="Z31" s="86">
        <f t="shared" si="11"/>
        <v>0</v>
      </c>
      <c r="AA31" s="86">
        <f t="shared" si="11"/>
        <v>0</v>
      </c>
      <c r="AB31" s="86">
        <f t="shared" si="11"/>
        <v>0</v>
      </c>
      <c r="AC31" s="86">
        <f t="shared" si="11"/>
        <v>0</v>
      </c>
      <c r="AD31" s="85">
        <f>SUM(R31:AC31)</f>
        <v>0</v>
      </c>
    </row>
    <row r="32" spans="2:30">
      <c r="B32" s="20" t="s">
        <v>68</v>
      </c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>
        <f>+[44]CONSOLIDADO!M33</f>
        <v>0</v>
      </c>
      <c r="O32" s="85">
        <f>SUM(C32:N32)</f>
        <v>0</v>
      </c>
      <c r="Q32" s="20" t="s">
        <v>68</v>
      </c>
      <c r="R32" s="86">
        <f>C32*0.87</f>
        <v>0</v>
      </c>
      <c r="S32" s="86">
        <f t="shared" si="11"/>
        <v>0</v>
      </c>
      <c r="T32" s="86">
        <f t="shared" si="11"/>
        <v>0</v>
      </c>
      <c r="U32" s="86">
        <f t="shared" si="11"/>
        <v>0</v>
      </c>
      <c r="V32" s="86">
        <f t="shared" si="11"/>
        <v>0</v>
      </c>
      <c r="W32" s="86">
        <f t="shared" si="11"/>
        <v>0</v>
      </c>
      <c r="X32" s="86">
        <f t="shared" si="11"/>
        <v>0</v>
      </c>
      <c r="Y32" s="86">
        <f t="shared" si="11"/>
        <v>0</v>
      </c>
      <c r="Z32" s="86">
        <f t="shared" si="11"/>
        <v>0</v>
      </c>
      <c r="AA32" s="86">
        <f t="shared" si="11"/>
        <v>0</v>
      </c>
      <c r="AB32" s="86">
        <f t="shared" si="11"/>
        <v>0</v>
      </c>
      <c r="AC32" s="86">
        <f t="shared" si="11"/>
        <v>0</v>
      </c>
      <c r="AD32" s="85">
        <f>SUM(R32:AC32)</f>
        <v>0</v>
      </c>
    </row>
    <row r="33" spans="2:30">
      <c r="B33" s="20" t="s">
        <v>69</v>
      </c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>
        <f>+[44]CONSOLIDADO!M34</f>
        <v>0</v>
      </c>
      <c r="O33" s="85">
        <f t="shared" ref="O33:O35" si="12">SUM(C33:N33)</f>
        <v>0</v>
      </c>
      <c r="Q33" s="20" t="s">
        <v>69</v>
      </c>
      <c r="R33" s="86">
        <f t="shared" ref="R33:R35" si="13">C33*0.87</f>
        <v>0</v>
      </c>
      <c r="S33" s="86">
        <f t="shared" si="11"/>
        <v>0</v>
      </c>
      <c r="T33" s="86">
        <f t="shared" si="11"/>
        <v>0</v>
      </c>
      <c r="U33" s="86">
        <f t="shared" si="11"/>
        <v>0</v>
      </c>
      <c r="V33" s="86">
        <f t="shared" si="11"/>
        <v>0</v>
      </c>
      <c r="W33" s="86">
        <f t="shared" si="11"/>
        <v>0</v>
      </c>
      <c r="X33" s="86">
        <f t="shared" si="11"/>
        <v>0</v>
      </c>
      <c r="Y33" s="86">
        <f t="shared" si="11"/>
        <v>0</v>
      </c>
      <c r="Z33" s="86">
        <f t="shared" si="11"/>
        <v>0</v>
      </c>
      <c r="AA33" s="86">
        <f t="shared" si="11"/>
        <v>0</v>
      </c>
      <c r="AB33" s="86">
        <f t="shared" si="11"/>
        <v>0</v>
      </c>
      <c r="AC33" s="86">
        <f t="shared" si="11"/>
        <v>0</v>
      </c>
      <c r="AD33" s="85">
        <f t="shared" ref="AD33:AD35" si="14">SUM(R33:AC33)</f>
        <v>0</v>
      </c>
    </row>
    <row r="34" spans="2:30">
      <c r="B34" s="20" t="s">
        <v>97</v>
      </c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>
        <f>+[44]CONSOLIDADO!M35</f>
        <v>0</v>
      </c>
      <c r="O34" s="85">
        <f t="shared" si="12"/>
        <v>0</v>
      </c>
      <c r="Q34" s="20" t="s">
        <v>97</v>
      </c>
      <c r="R34" s="86">
        <f t="shared" si="13"/>
        <v>0</v>
      </c>
      <c r="S34" s="86">
        <f t="shared" si="11"/>
        <v>0</v>
      </c>
      <c r="T34" s="86">
        <f t="shared" si="11"/>
        <v>0</v>
      </c>
      <c r="U34" s="86">
        <f t="shared" si="11"/>
        <v>0</v>
      </c>
      <c r="V34" s="86">
        <f t="shared" si="11"/>
        <v>0</v>
      </c>
      <c r="W34" s="86">
        <f t="shared" si="11"/>
        <v>0</v>
      </c>
      <c r="X34" s="86">
        <f t="shared" si="11"/>
        <v>0</v>
      </c>
      <c r="Y34" s="86">
        <f t="shared" si="11"/>
        <v>0</v>
      </c>
      <c r="Z34" s="86">
        <f t="shared" si="11"/>
        <v>0</v>
      </c>
      <c r="AA34" s="86">
        <f t="shared" si="11"/>
        <v>0</v>
      </c>
      <c r="AB34" s="86">
        <f t="shared" si="11"/>
        <v>0</v>
      </c>
      <c r="AC34" s="86">
        <f t="shared" si="11"/>
        <v>0</v>
      </c>
      <c r="AD34" s="85">
        <f t="shared" si="14"/>
        <v>0</v>
      </c>
    </row>
    <row r="35" spans="2:30">
      <c r="B35" s="25" t="s">
        <v>71</v>
      </c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>
        <f>+[44]CONSOLIDADO!M36</f>
        <v>0</v>
      </c>
      <c r="O35" s="85">
        <f t="shared" si="12"/>
        <v>0</v>
      </c>
      <c r="Q35" s="25" t="s">
        <v>71</v>
      </c>
      <c r="R35" s="86">
        <f t="shared" si="13"/>
        <v>0</v>
      </c>
      <c r="S35" s="86">
        <f t="shared" si="11"/>
        <v>0</v>
      </c>
      <c r="T35" s="86">
        <f t="shared" si="11"/>
        <v>0</v>
      </c>
      <c r="U35" s="86">
        <f t="shared" si="11"/>
        <v>0</v>
      </c>
      <c r="V35" s="86">
        <f t="shared" si="11"/>
        <v>0</v>
      </c>
      <c r="W35" s="86">
        <f t="shared" si="11"/>
        <v>0</v>
      </c>
      <c r="X35" s="86">
        <f t="shared" si="11"/>
        <v>0</v>
      </c>
      <c r="Y35" s="86">
        <f t="shared" si="11"/>
        <v>0</v>
      </c>
      <c r="Z35" s="86">
        <f t="shared" si="11"/>
        <v>0</v>
      </c>
      <c r="AA35" s="86">
        <f t="shared" si="11"/>
        <v>0</v>
      </c>
      <c r="AB35" s="86">
        <f t="shared" si="11"/>
        <v>0</v>
      </c>
      <c r="AC35" s="86">
        <f t="shared" si="11"/>
        <v>0</v>
      </c>
      <c r="AD35" s="85">
        <f t="shared" si="14"/>
        <v>0</v>
      </c>
    </row>
    <row r="36" spans="2:30">
      <c r="B36" s="26" t="s">
        <v>14</v>
      </c>
      <c r="C36" s="87">
        <f>SUM(C31:C35)</f>
        <v>0</v>
      </c>
      <c r="D36" s="87">
        <f t="shared" ref="D36:N36" si="15">SUM(D31:D35)</f>
        <v>0</v>
      </c>
      <c r="E36" s="87">
        <f t="shared" si="15"/>
        <v>0</v>
      </c>
      <c r="F36" s="87">
        <f t="shared" si="15"/>
        <v>0</v>
      </c>
      <c r="G36" s="87">
        <f t="shared" si="15"/>
        <v>0</v>
      </c>
      <c r="H36" s="87">
        <f t="shared" si="15"/>
        <v>0</v>
      </c>
      <c r="I36" s="87">
        <f t="shared" si="15"/>
        <v>0</v>
      </c>
      <c r="J36" s="87">
        <f t="shared" si="15"/>
        <v>0</v>
      </c>
      <c r="K36" s="87">
        <f t="shared" si="15"/>
        <v>0</v>
      </c>
      <c r="L36" s="87">
        <f t="shared" si="15"/>
        <v>0</v>
      </c>
      <c r="M36" s="87">
        <f t="shared" si="15"/>
        <v>0</v>
      </c>
      <c r="N36" s="87">
        <f t="shared" si="15"/>
        <v>0</v>
      </c>
      <c r="O36" s="87">
        <f>SUM(O31:O35)</f>
        <v>0</v>
      </c>
      <c r="Q36" s="26" t="s">
        <v>14</v>
      </c>
      <c r="R36" s="88">
        <f>SUM(R31:R35)</f>
        <v>0</v>
      </c>
      <c r="S36" s="89">
        <f>SUM(S31:S35)</f>
        <v>0</v>
      </c>
      <c r="T36" s="89">
        <f>SUM(T31:T35)</f>
        <v>0</v>
      </c>
      <c r="U36" s="89">
        <f>SUM(U31:U35)</f>
        <v>0</v>
      </c>
      <c r="V36" s="89">
        <f t="shared" ref="V36:AC36" si="16">SUM(V31:V35)</f>
        <v>0</v>
      </c>
      <c r="W36" s="89">
        <f t="shared" si="16"/>
        <v>0</v>
      </c>
      <c r="X36" s="89">
        <f t="shared" si="16"/>
        <v>0</v>
      </c>
      <c r="Y36" s="89">
        <f t="shared" si="16"/>
        <v>0</v>
      </c>
      <c r="Z36" s="89">
        <f t="shared" si="16"/>
        <v>0</v>
      </c>
      <c r="AA36" s="89">
        <f t="shared" si="16"/>
        <v>0</v>
      </c>
      <c r="AB36" s="89">
        <f t="shared" si="16"/>
        <v>0</v>
      </c>
      <c r="AC36" s="89">
        <f t="shared" si="16"/>
        <v>0</v>
      </c>
      <c r="AD36" s="87">
        <f>SUM(AD31:AD35)</f>
        <v>0</v>
      </c>
    </row>
    <row r="37" spans="2:30">
      <c r="O37" s="68"/>
      <c r="Y37" s="162"/>
      <c r="Z37" s="162"/>
      <c r="AA37" s="162"/>
      <c r="AB37" s="162"/>
      <c r="AC37" s="162"/>
      <c r="AD37" s="76">
        <f>+AD36/0.87</f>
        <v>0</v>
      </c>
    </row>
    <row r="39" spans="2:30">
      <c r="B39" s="3" t="s">
        <v>37</v>
      </c>
      <c r="Q39" s="3" t="s">
        <v>37</v>
      </c>
    </row>
    <row r="41" spans="2:30">
      <c r="B41" s="80" t="s">
        <v>83</v>
      </c>
      <c r="C41" s="81" t="s">
        <v>84</v>
      </c>
      <c r="D41" s="81" t="s">
        <v>85</v>
      </c>
      <c r="E41" s="81" t="s">
        <v>86</v>
      </c>
      <c r="F41" s="81" t="s">
        <v>87</v>
      </c>
      <c r="G41" s="81" t="s">
        <v>88</v>
      </c>
      <c r="H41" s="81" t="s">
        <v>89</v>
      </c>
      <c r="I41" s="81" t="s">
        <v>90</v>
      </c>
      <c r="J41" s="81" t="s">
        <v>91</v>
      </c>
      <c r="K41" s="81" t="s">
        <v>92</v>
      </c>
      <c r="L41" s="81" t="s">
        <v>93</v>
      </c>
      <c r="M41" s="81" t="s">
        <v>94</v>
      </c>
      <c r="N41" s="81" t="s">
        <v>95</v>
      </c>
      <c r="O41" s="81" t="s">
        <v>14</v>
      </c>
      <c r="Q41" s="80" t="s">
        <v>83</v>
      </c>
      <c r="R41" s="81" t="s">
        <v>84</v>
      </c>
      <c r="S41" s="81" t="s">
        <v>85</v>
      </c>
      <c r="T41" s="81" t="s">
        <v>86</v>
      </c>
      <c r="U41" s="81" t="s">
        <v>87</v>
      </c>
      <c r="V41" s="81" t="s">
        <v>88</v>
      </c>
      <c r="W41" s="81" t="s">
        <v>89</v>
      </c>
      <c r="X41" s="81" t="s">
        <v>90</v>
      </c>
      <c r="Y41" s="81" t="s">
        <v>91</v>
      </c>
      <c r="Z41" s="81" t="s">
        <v>92</v>
      </c>
      <c r="AA41" s="81" t="s">
        <v>93</v>
      </c>
      <c r="AB41" s="81" t="s">
        <v>94</v>
      </c>
      <c r="AC41" s="81" t="s">
        <v>95</v>
      </c>
      <c r="AD41" s="82" t="s">
        <v>14</v>
      </c>
    </row>
    <row r="42" spans="2:30">
      <c r="B42" s="20" t="s">
        <v>96</v>
      </c>
      <c r="C42" s="84">
        <f>C31/$C$73</f>
        <v>0</v>
      </c>
      <c r="D42" s="84">
        <f t="shared" ref="D42:N42" si="17">D31/$C$73</f>
        <v>0</v>
      </c>
      <c r="E42" s="84">
        <f t="shared" si="17"/>
        <v>0</v>
      </c>
      <c r="F42" s="84">
        <f t="shared" si="17"/>
        <v>0</v>
      </c>
      <c r="G42" s="84">
        <f t="shared" si="17"/>
        <v>0</v>
      </c>
      <c r="H42" s="84">
        <f t="shared" si="17"/>
        <v>0</v>
      </c>
      <c r="I42" s="84">
        <f t="shared" si="17"/>
        <v>0</v>
      </c>
      <c r="J42" s="84">
        <f t="shared" si="17"/>
        <v>0</v>
      </c>
      <c r="K42" s="84">
        <f t="shared" si="17"/>
        <v>0</v>
      </c>
      <c r="L42" s="84">
        <f t="shared" si="17"/>
        <v>0</v>
      </c>
      <c r="M42" s="84">
        <f t="shared" si="17"/>
        <v>0</v>
      </c>
      <c r="N42" s="84">
        <f t="shared" si="17"/>
        <v>0</v>
      </c>
      <c r="O42" s="85">
        <f>SUM(C42:N42)</f>
        <v>0</v>
      </c>
      <c r="Q42" s="20" t="s">
        <v>96</v>
      </c>
      <c r="R42" s="86">
        <f t="shared" ref="R42:AC47" si="18">R31/R$73</f>
        <v>0</v>
      </c>
      <c r="S42" s="86">
        <f t="shared" si="18"/>
        <v>0</v>
      </c>
      <c r="T42" s="86">
        <f t="shared" si="18"/>
        <v>0</v>
      </c>
      <c r="U42" s="86">
        <f t="shared" si="18"/>
        <v>0</v>
      </c>
      <c r="V42" s="86">
        <f t="shared" si="18"/>
        <v>0</v>
      </c>
      <c r="W42" s="86">
        <f t="shared" si="18"/>
        <v>0</v>
      </c>
      <c r="X42" s="86">
        <f t="shared" si="18"/>
        <v>0</v>
      </c>
      <c r="Y42" s="86">
        <f t="shared" si="18"/>
        <v>0</v>
      </c>
      <c r="Z42" s="86">
        <f t="shared" si="18"/>
        <v>0</v>
      </c>
      <c r="AA42" s="86">
        <f t="shared" si="18"/>
        <v>0</v>
      </c>
      <c r="AB42" s="86">
        <f t="shared" si="18"/>
        <v>0</v>
      </c>
      <c r="AC42" s="86">
        <f t="shared" si="18"/>
        <v>0</v>
      </c>
      <c r="AD42" s="85">
        <f>SUM(R42:AC42)</f>
        <v>0</v>
      </c>
    </row>
    <row r="43" spans="2:30">
      <c r="B43" s="20" t="s">
        <v>68</v>
      </c>
      <c r="C43" s="84">
        <f t="shared" ref="C43:N43" si="19">C32/$C$73</f>
        <v>0</v>
      </c>
      <c r="D43" s="84">
        <f t="shared" si="19"/>
        <v>0</v>
      </c>
      <c r="E43" s="84">
        <f t="shared" si="19"/>
        <v>0</v>
      </c>
      <c r="F43" s="84">
        <f t="shared" si="19"/>
        <v>0</v>
      </c>
      <c r="G43" s="84">
        <f t="shared" si="19"/>
        <v>0</v>
      </c>
      <c r="H43" s="84">
        <f t="shared" si="19"/>
        <v>0</v>
      </c>
      <c r="I43" s="84">
        <f t="shared" si="19"/>
        <v>0</v>
      </c>
      <c r="J43" s="84">
        <f t="shared" si="19"/>
        <v>0</v>
      </c>
      <c r="K43" s="84">
        <f t="shared" si="19"/>
        <v>0</v>
      </c>
      <c r="L43" s="84">
        <f t="shared" si="19"/>
        <v>0</v>
      </c>
      <c r="M43" s="84">
        <f t="shared" si="19"/>
        <v>0</v>
      </c>
      <c r="N43" s="84">
        <f t="shared" si="19"/>
        <v>0</v>
      </c>
      <c r="O43" s="85">
        <f>SUM(C43:N43)</f>
        <v>0</v>
      </c>
      <c r="Q43" s="20" t="s">
        <v>68</v>
      </c>
      <c r="R43" s="86">
        <f t="shared" si="18"/>
        <v>0</v>
      </c>
      <c r="S43" s="86">
        <f t="shared" si="18"/>
        <v>0</v>
      </c>
      <c r="T43" s="86">
        <f t="shared" si="18"/>
        <v>0</v>
      </c>
      <c r="U43" s="86">
        <f t="shared" si="18"/>
        <v>0</v>
      </c>
      <c r="V43" s="86">
        <f t="shared" si="18"/>
        <v>0</v>
      </c>
      <c r="W43" s="86">
        <f t="shared" si="18"/>
        <v>0</v>
      </c>
      <c r="X43" s="86">
        <f t="shared" si="18"/>
        <v>0</v>
      </c>
      <c r="Y43" s="86">
        <f t="shared" si="18"/>
        <v>0</v>
      </c>
      <c r="Z43" s="86">
        <f t="shared" si="18"/>
        <v>0</v>
      </c>
      <c r="AA43" s="86">
        <f t="shared" si="18"/>
        <v>0</v>
      </c>
      <c r="AB43" s="86">
        <f t="shared" si="18"/>
        <v>0</v>
      </c>
      <c r="AC43" s="86">
        <f t="shared" si="18"/>
        <v>0</v>
      </c>
      <c r="AD43" s="85">
        <f>SUM(R43:AC43)</f>
        <v>0</v>
      </c>
    </row>
    <row r="44" spans="2:30">
      <c r="B44" s="20" t="s">
        <v>69</v>
      </c>
      <c r="C44" s="84">
        <f>C33/$C$73</f>
        <v>0</v>
      </c>
      <c r="D44" s="84">
        <f t="shared" ref="D44:N44" si="20">D33/$C$73</f>
        <v>0</v>
      </c>
      <c r="E44" s="84">
        <f t="shared" si="20"/>
        <v>0</v>
      </c>
      <c r="F44" s="84">
        <f t="shared" si="20"/>
        <v>0</v>
      </c>
      <c r="G44" s="84">
        <f t="shared" si="20"/>
        <v>0</v>
      </c>
      <c r="H44" s="84">
        <f t="shared" si="20"/>
        <v>0</v>
      </c>
      <c r="I44" s="84">
        <f t="shared" si="20"/>
        <v>0</v>
      </c>
      <c r="J44" s="84">
        <f t="shared" si="20"/>
        <v>0</v>
      </c>
      <c r="K44" s="84">
        <f t="shared" si="20"/>
        <v>0</v>
      </c>
      <c r="L44" s="84">
        <f t="shared" si="20"/>
        <v>0</v>
      </c>
      <c r="M44" s="84">
        <f t="shared" si="20"/>
        <v>0</v>
      </c>
      <c r="N44" s="84">
        <f t="shared" si="20"/>
        <v>0</v>
      </c>
      <c r="O44" s="85">
        <f t="shared" ref="O44:O46" si="21">SUM(C44:N44)</f>
        <v>0</v>
      </c>
      <c r="Q44" s="20" t="s">
        <v>69</v>
      </c>
      <c r="R44" s="86">
        <f t="shared" si="18"/>
        <v>0</v>
      </c>
      <c r="S44" s="86">
        <f t="shared" si="18"/>
        <v>0</v>
      </c>
      <c r="T44" s="86">
        <f t="shared" si="18"/>
        <v>0</v>
      </c>
      <c r="U44" s="86">
        <f t="shared" si="18"/>
        <v>0</v>
      </c>
      <c r="V44" s="86">
        <f t="shared" si="18"/>
        <v>0</v>
      </c>
      <c r="W44" s="86">
        <f t="shared" si="18"/>
        <v>0</v>
      </c>
      <c r="X44" s="86">
        <f t="shared" si="18"/>
        <v>0</v>
      </c>
      <c r="Y44" s="86">
        <f t="shared" si="18"/>
        <v>0</v>
      </c>
      <c r="Z44" s="86">
        <f t="shared" si="18"/>
        <v>0</v>
      </c>
      <c r="AA44" s="86">
        <f t="shared" si="18"/>
        <v>0</v>
      </c>
      <c r="AB44" s="86">
        <f t="shared" si="18"/>
        <v>0</v>
      </c>
      <c r="AC44" s="86">
        <f t="shared" si="18"/>
        <v>0</v>
      </c>
      <c r="AD44" s="85">
        <f t="shared" ref="AD44:AD46" si="22">SUM(R44:AC44)</f>
        <v>0</v>
      </c>
    </row>
    <row r="45" spans="2:30">
      <c r="B45" s="20" t="s">
        <v>97</v>
      </c>
      <c r="C45" s="84">
        <f t="shared" ref="C45:N45" si="23">C34/$C$73</f>
        <v>0</v>
      </c>
      <c r="D45" s="84">
        <f t="shared" si="23"/>
        <v>0</v>
      </c>
      <c r="E45" s="84">
        <f t="shared" si="23"/>
        <v>0</v>
      </c>
      <c r="F45" s="84">
        <f t="shared" si="23"/>
        <v>0</v>
      </c>
      <c r="G45" s="84">
        <f t="shared" si="23"/>
        <v>0</v>
      </c>
      <c r="H45" s="84">
        <f t="shared" si="23"/>
        <v>0</v>
      </c>
      <c r="I45" s="84">
        <f t="shared" si="23"/>
        <v>0</v>
      </c>
      <c r="J45" s="84">
        <f t="shared" si="23"/>
        <v>0</v>
      </c>
      <c r="K45" s="84">
        <f t="shared" si="23"/>
        <v>0</v>
      </c>
      <c r="L45" s="84">
        <f t="shared" si="23"/>
        <v>0</v>
      </c>
      <c r="M45" s="84">
        <f t="shared" si="23"/>
        <v>0</v>
      </c>
      <c r="N45" s="84">
        <f t="shared" si="23"/>
        <v>0</v>
      </c>
      <c r="O45" s="85">
        <f t="shared" si="21"/>
        <v>0</v>
      </c>
      <c r="Q45" s="20" t="s">
        <v>97</v>
      </c>
      <c r="R45" s="86">
        <f t="shared" si="18"/>
        <v>0</v>
      </c>
      <c r="S45" s="86">
        <f t="shared" si="18"/>
        <v>0</v>
      </c>
      <c r="T45" s="86">
        <f t="shared" si="18"/>
        <v>0</v>
      </c>
      <c r="U45" s="86">
        <f t="shared" si="18"/>
        <v>0</v>
      </c>
      <c r="V45" s="86">
        <f t="shared" si="18"/>
        <v>0</v>
      </c>
      <c r="W45" s="86">
        <f t="shared" si="18"/>
        <v>0</v>
      </c>
      <c r="X45" s="86">
        <f t="shared" si="18"/>
        <v>0</v>
      </c>
      <c r="Y45" s="86">
        <f t="shared" si="18"/>
        <v>0</v>
      </c>
      <c r="Z45" s="86">
        <f t="shared" si="18"/>
        <v>0</v>
      </c>
      <c r="AA45" s="86">
        <f t="shared" si="18"/>
        <v>0</v>
      </c>
      <c r="AB45" s="86">
        <f t="shared" si="18"/>
        <v>0</v>
      </c>
      <c r="AC45" s="86">
        <f t="shared" si="18"/>
        <v>0</v>
      </c>
      <c r="AD45" s="85">
        <f t="shared" si="22"/>
        <v>0</v>
      </c>
    </row>
    <row r="46" spans="2:30">
      <c r="B46" s="25" t="s">
        <v>71</v>
      </c>
      <c r="C46" s="84">
        <f t="shared" ref="C46:N46" si="24">C35/$C$73</f>
        <v>0</v>
      </c>
      <c r="D46" s="84">
        <f t="shared" si="24"/>
        <v>0</v>
      </c>
      <c r="E46" s="84">
        <f t="shared" si="24"/>
        <v>0</v>
      </c>
      <c r="F46" s="84">
        <f t="shared" si="24"/>
        <v>0</v>
      </c>
      <c r="G46" s="84">
        <f t="shared" si="24"/>
        <v>0</v>
      </c>
      <c r="H46" s="84">
        <f t="shared" si="24"/>
        <v>0</v>
      </c>
      <c r="I46" s="84">
        <f t="shared" si="24"/>
        <v>0</v>
      </c>
      <c r="J46" s="84">
        <f t="shared" si="24"/>
        <v>0</v>
      </c>
      <c r="K46" s="84">
        <f t="shared" si="24"/>
        <v>0</v>
      </c>
      <c r="L46" s="84">
        <f t="shared" si="24"/>
        <v>0</v>
      </c>
      <c r="M46" s="84">
        <f t="shared" si="24"/>
        <v>0</v>
      </c>
      <c r="N46" s="84">
        <f t="shared" si="24"/>
        <v>0</v>
      </c>
      <c r="O46" s="85">
        <f t="shared" si="21"/>
        <v>0</v>
      </c>
      <c r="Q46" s="25" t="s">
        <v>71</v>
      </c>
      <c r="R46" s="86">
        <f t="shared" si="18"/>
        <v>0</v>
      </c>
      <c r="S46" s="86">
        <f t="shared" si="18"/>
        <v>0</v>
      </c>
      <c r="T46" s="86">
        <f t="shared" si="18"/>
        <v>0</v>
      </c>
      <c r="U46" s="86">
        <f t="shared" si="18"/>
        <v>0</v>
      </c>
      <c r="V46" s="86">
        <f t="shared" si="18"/>
        <v>0</v>
      </c>
      <c r="W46" s="86">
        <f t="shared" si="18"/>
        <v>0</v>
      </c>
      <c r="X46" s="86">
        <f t="shared" si="18"/>
        <v>0</v>
      </c>
      <c r="Y46" s="86">
        <f t="shared" si="18"/>
        <v>0</v>
      </c>
      <c r="Z46" s="86">
        <f t="shared" si="18"/>
        <v>0</v>
      </c>
      <c r="AA46" s="86">
        <f t="shared" si="18"/>
        <v>0</v>
      </c>
      <c r="AB46" s="86">
        <f t="shared" si="18"/>
        <v>0</v>
      </c>
      <c r="AC46" s="86">
        <f t="shared" si="18"/>
        <v>0</v>
      </c>
      <c r="AD46" s="85">
        <f t="shared" si="22"/>
        <v>0</v>
      </c>
    </row>
    <row r="47" spans="2:30">
      <c r="B47" s="26" t="s">
        <v>14</v>
      </c>
      <c r="C47" s="87">
        <f t="shared" ref="C47:N47" si="25">C36/C$73</f>
        <v>0</v>
      </c>
      <c r="D47" s="87">
        <f t="shared" si="25"/>
        <v>0</v>
      </c>
      <c r="E47" s="87">
        <f t="shared" si="25"/>
        <v>0</v>
      </c>
      <c r="F47" s="87">
        <f t="shared" si="25"/>
        <v>0</v>
      </c>
      <c r="G47" s="87">
        <f t="shared" si="25"/>
        <v>0</v>
      </c>
      <c r="H47" s="87">
        <f t="shared" si="25"/>
        <v>0</v>
      </c>
      <c r="I47" s="87">
        <f t="shared" si="25"/>
        <v>0</v>
      </c>
      <c r="J47" s="87">
        <f t="shared" si="25"/>
        <v>0</v>
      </c>
      <c r="K47" s="87">
        <f t="shared" si="25"/>
        <v>0</v>
      </c>
      <c r="L47" s="87">
        <f t="shared" si="25"/>
        <v>0</v>
      </c>
      <c r="M47" s="87">
        <f t="shared" si="25"/>
        <v>0</v>
      </c>
      <c r="N47" s="87">
        <f t="shared" si="25"/>
        <v>0</v>
      </c>
      <c r="O47" s="87">
        <f>SUM(O42:O46)</f>
        <v>0</v>
      </c>
      <c r="Q47" s="26" t="s">
        <v>14</v>
      </c>
      <c r="R47" s="88">
        <f>R36/R$73</f>
        <v>0</v>
      </c>
      <c r="S47" s="89">
        <f>S36/S$73</f>
        <v>0</v>
      </c>
      <c r="T47" s="89">
        <f t="shared" si="18"/>
        <v>0</v>
      </c>
      <c r="U47" s="89">
        <f t="shared" si="18"/>
        <v>0</v>
      </c>
      <c r="V47" s="89">
        <f t="shared" si="18"/>
        <v>0</v>
      </c>
      <c r="W47" s="89">
        <f t="shared" si="18"/>
        <v>0</v>
      </c>
      <c r="X47" s="89">
        <f t="shared" si="18"/>
        <v>0</v>
      </c>
      <c r="Y47" s="89">
        <f t="shared" si="18"/>
        <v>0</v>
      </c>
      <c r="Z47" s="89">
        <f t="shared" si="18"/>
        <v>0</v>
      </c>
      <c r="AA47" s="89">
        <f t="shared" si="18"/>
        <v>0</v>
      </c>
      <c r="AB47" s="89">
        <f t="shared" si="18"/>
        <v>0</v>
      </c>
      <c r="AC47" s="89">
        <f t="shared" si="18"/>
        <v>0</v>
      </c>
      <c r="AD47" s="87">
        <f>SUM(AD42:AD46)</f>
        <v>0</v>
      </c>
    </row>
    <row r="48" spans="2:30">
      <c r="AD48" s="2">
        <f>+AD47/0.87</f>
        <v>0</v>
      </c>
    </row>
    <row r="50" spans="2:30">
      <c r="B50" s="3" t="s">
        <v>49</v>
      </c>
      <c r="Q50" s="3" t="s">
        <v>49</v>
      </c>
    </row>
    <row r="52" spans="2:30" ht="31.5">
      <c r="B52" s="80" t="s">
        <v>83</v>
      </c>
      <c r="C52" s="81" t="s">
        <v>84</v>
      </c>
      <c r="D52" s="81" t="s">
        <v>85</v>
      </c>
      <c r="E52" s="81" t="s">
        <v>86</v>
      </c>
      <c r="F52" s="81" t="s">
        <v>87</v>
      </c>
      <c r="G52" s="81" t="s">
        <v>88</v>
      </c>
      <c r="H52" s="81" t="s">
        <v>89</v>
      </c>
      <c r="I52" s="81" t="s">
        <v>90</v>
      </c>
      <c r="J52" s="81" t="s">
        <v>91</v>
      </c>
      <c r="K52" s="81" t="s">
        <v>92</v>
      </c>
      <c r="L52" s="81" t="s">
        <v>93</v>
      </c>
      <c r="M52" s="81" t="s">
        <v>94</v>
      </c>
      <c r="N52" s="81" t="s">
        <v>95</v>
      </c>
      <c r="O52" s="81" t="s">
        <v>14</v>
      </c>
      <c r="Q52" s="80" t="s">
        <v>83</v>
      </c>
      <c r="R52" s="81" t="s">
        <v>84</v>
      </c>
      <c r="S52" s="81" t="s">
        <v>85</v>
      </c>
      <c r="T52" s="81" t="s">
        <v>86</v>
      </c>
      <c r="U52" s="81" t="s">
        <v>87</v>
      </c>
      <c r="V52" s="81" t="s">
        <v>88</v>
      </c>
      <c r="W52" s="81" t="s">
        <v>89</v>
      </c>
      <c r="X52" s="81" t="s">
        <v>90</v>
      </c>
      <c r="Y52" s="81" t="s">
        <v>91</v>
      </c>
      <c r="Z52" s="81" t="s">
        <v>92</v>
      </c>
      <c r="AA52" s="81" t="s">
        <v>93</v>
      </c>
      <c r="AB52" s="81" t="s">
        <v>94</v>
      </c>
      <c r="AC52" s="81" t="s">
        <v>95</v>
      </c>
      <c r="AD52" s="82" t="s">
        <v>74</v>
      </c>
    </row>
    <row r="53" spans="2:30">
      <c r="B53" s="20" t="s">
        <v>96</v>
      </c>
      <c r="C53" s="84" t="e">
        <f>(C31/C20)*100</f>
        <v>#DIV/0!</v>
      </c>
      <c r="D53" s="84" t="e">
        <f t="shared" ref="D53:N53" si="26">(D31/D20)*100</f>
        <v>#DIV/0!</v>
      </c>
      <c r="E53" s="84" t="e">
        <f t="shared" si="26"/>
        <v>#DIV/0!</v>
      </c>
      <c r="F53" s="84" t="e">
        <f t="shared" si="26"/>
        <v>#DIV/0!</v>
      </c>
      <c r="G53" s="84" t="e">
        <f t="shared" si="26"/>
        <v>#DIV/0!</v>
      </c>
      <c r="H53" s="84" t="e">
        <f t="shared" si="26"/>
        <v>#DIV/0!</v>
      </c>
      <c r="I53" s="84" t="e">
        <f t="shared" si="26"/>
        <v>#DIV/0!</v>
      </c>
      <c r="J53" s="84" t="e">
        <f t="shared" si="26"/>
        <v>#DIV/0!</v>
      </c>
      <c r="K53" s="84" t="e">
        <f t="shared" si="26"/>
        <v>#DIV/0!</v>
      </c>
      <c r="L53" s="84" t="e">
        <f t="shared" si="26"/>
        <v>#DIV/0!</v>
      </c>
      <c r="M53" s="84" t="e">
        <f t="shared" si="26"/>
        <v>#DIV/0!</v>
      </c>
      <c r="N53" s="84" t="e">
        <f t="shared" si="26"/>
        <v>#DIV/0!</v>
      </c>
      <c r="O53" s="85" t="e">
        <f t="shared" ref="O53:O57" si="27">O31/O20*100</f>
        <v>#DIV/0!</v>
      </c>
      <c r="Q53" s="20" t="s">
        <v>96</v>
      </c>
      <c r="R53" s="86" t="e">
        <f t="shared" ref="R53:AD58" si="28">R31/R20*100</f>
        <v>#DIV/0!</v>
      </c>
      <c r="S53" s="86" t="e">
        <f t="shared" si="28"/>
        <v>#DIV/0!</v>
      </c>
      <c r="T53" s="86" t="e">
        <f t="shared" si="28"/>
        <v>#DIV/0!</v>
      </c>
      <c r="U53" s="86" t="e">
        <f t="shared" si="28"/>
        <v>#DIV/0!</v>
      </c>
      <c r="V53" s="86" t="e">
        <f t="shared" si="28"/>
        <v>#DIV/0!</v>
      </c>
      <c r="W53" s="86" t="e">
        <f t="shared" si="28"/>
        <v>#DIV/0!</v>
      </c>
      <c r="X53" s="86" t="e">
        <f t="shared" si="28"/>
        <v>#DIV/0!</v>
      </c>
      <c r="Y53" s="86" t="e">
        <f t="shared" si="28"/>
        <v>#DIV/0!</v>
      </c>
      <c r="Z53" s="86" t="e">
        <f t="shared" si="28"/>
        <v>#DIV/0!</v>
      </c>
      <c r="AA53" s="86" t="e">
        <f t="shared" si="28"/>
        <v>#DIV/0!</v>
      </c>
      <c r="AB53" s="86" t="e">
        <f t="shared" si="28"/>
        <v>#DIV/0!</v>
      </c>
      <c r="AC53" s="86" t="e">
        <f t="shared" si="28"/>
        <v>#DIV/0!</v>
      </c>
      <c r="AD53" s="85" t="e">
        <f t="shared" si="28"/>
        <v>#DIV/0!</v>
      </c>
    </row>
    <row r="54" spans="2:30">
      <c r="B54" s="20" t="s">
        <v>68</v>
      </c>
      <c r="C54" s="84" t="e">
        <f t="shared" ref="C54:N57" si="29">(C32/C21)*100</f>
        <v>#DIV/0!</v>
      </c>
      <c r="D54" s="84" t="e">
        <f t="shared" si="29"/>
        <v>#DIV/0!</v>
      </c>
      <c r="E54" s="84" t="e">
        <f t="shared" si="29"/>
        <v>#DIV/0!</v>
      </c>
      <c r="F54" s="84" t="e">
        <f t="shared" si="29"/>
        <v>#DIV/0!</v>
      </c>
      <c r="G54" s="84" t="e">
        <f t="shared" si="29"/>
        <v>#DIV/0!</v>
      </c>
      <c r="H54" s="84" t="e">
        <f t="shared" si="29"/>
        <v>#DIV/0!</v>
      </c>
      <c r="I54" s="84" t="e">
        <f t="shared" si="29"/>
        <v>#DIV/0!</v>
      </c>
      <c r="J54" s="84" t="e">
        <f t="shared" si="29"/>
        <v>#DIV/0!</v>
      </c>
      <c r="K54" s="84" t="e">
        <f t="shared" si="29"/>
        <v>#DIV/0!</v>
      </c>
      <c r="L54" s="84" t="e">
        <f t="shared" si="29"/>
        <v>#DIV/0!</v>
      </c>
      <c r="M54" s="84" t="e">
        <f t="shared" si="29"/>
        <v>#DIV/0!</v>
      </c>
      <c r="N54" s="84" t="e">
        <f t="shared" si="29"/>
        <v>#DIV/0!</v>
      </c>
      <c r="O54" s="85" t="e">
        <f t="shared" si="27"/>
        <v>#DIV/0!</v>
      </c>
      <c r="Q54" s="20" t="s">
        <v>68</v>
      </c>
      <c r="R54" s="86" t="e">
        <f t="shared" si="28"/>
        <v>#DIV/0!</v>
      </c>
      <c r="S54" s="86" t="e">
        <f t="shared" si="28"/>
        <v>#DIV/0!</v>
      </c>
      <c r="T54" s="86" t="e">
        <f t="shared" si="28"/>
        <v>#DIV/0!</v>
      </c>
      <c r="U54" s="86" t="e">
        <f t="shared" si="28"/>
        <v>#DIV/0!</v>
      </c>
      <c r="V54" s="86" t="e">
        <f t="shared" si="28"/>
        <v>#DIV/0!</v>
      </c>
      <c r="W54" s="86" t="e">
        <f t="shared" si="28"/>
        <v>#DIV/0!</v>
      </c>
      <c r="X54" s="86" t="e">
        <f t="shared" si="28"/>
        <v>#DIV/0!</v>
      </c>
      <c r="Y54" s="86" t="e">
        <f t="shared" si="28"/>
        <v>#DIV/0!</v>
      </c>
      <c r="Z54" s="86" t="e">
        <f t="shared" si="28"/>
        <v>#DIV/0!</v>
      </c>
      <c r="AA54" s="86" t="e">
        <f t="shared" si="28"/>
        <v>#DIV/0!</v>
      </c>
      <c r="AB54" s="86" t="e">
        <f t="shared" si="28"/>
        <v>#DIV/0!</v>
      </c>
      <c r="AC54" s="86" t="e">
        <f t="shared" si="28"/>
        <v>#DIV/0!</v>
      </c>
      <c r="AD54" s="85" t="e">
        <f t="shared" si="28"/>
        <v>#DIV/0!</v>
      </c>
    </row>
    <row r="55" spans="2:30">
      <c r="B55" s="20" t="s">
        <v>69</v>
      </c>
      <c r="C55" s="84" t="e">
        <f t="shared" si="29"/>
        <v>#DIV/0!</v>
      </c>
      <c r="D55" s="84" t="e">
        <f t="shared" si="29"/>
        <v>#DIV/0!</v>
      </c>
      <c r="E55" s="84" t="e">
        <f t="shared" si="29"/>
        <v>#DIV/0!</v>
      </c>
      <c r="F55" s="84" t="e">
        <f t="shared" si="29"/>
        <v>#DIV/0!</v>
      </c>
      <c r="G55" s="84" t="e">
        <f t="shared" si="29"/>
        <v>#DIV/0!</v>
      </c>
      <c r="H55" s="84" t="e">
        <f t="shared" si="29"/>
        <v>#DIV/0!</v>
      </c>
      <c r="I55" s="84" t="e">
        <f t="shared" si="29"/>
        <v>#DIV/0!</v>
      </c>
      <c r="J55" s="84" t="e">
        <f t="shared" si="29"/>
        <v>#DIV/0!</v>
      </c>
      <c r="K55" s="84" t="e">
        <f t="shared" si="29"/>
        <v>#DIV/0!</v>
      </c>
      <c r="L55" s="84" t="e">
        <f t="shared" si="29"/>
        <v>#DIV/0!</v>
      </c>
      <c r="M55" s="84" t="e">
        <f t="shared" si="29"/>
        <v>#DIV/0!</v>
      </c>
      <c r="N55" s="84" t="e">
        <f t="shared" si="29"/>
        <v>#DIV/0!</v>
      </c>
      <c r="O55" s="85" t="e">
        <f t="shared" si="27"/>
        <v>#DIV/0!</v>
      </c>
      <c r="Q55" s="20" t="s">
        <v>69</v>
      </c>
      <c r="R55" s="86" t="e">
        <f t="shared" si="28"/>
        <v>#DIV/0!</v>
      </c>
      <c r="S55" s="86" t="e">
        <f t="shared" ref="S55:U55" si="30">S33/S22*100</f>
        <v>#DIV/0!</v>
      </c>
      <c r="T55" s="86" t="e">
        <f t="shared" si="30"/>
        <v>#DIV/0!</v>
      </c>
      <c r="U55" s="86" t="e">
        <f t="shared" si="30"/>
        <v>#DIV/0!</v>
      </c>
      <c r="V55" s="86" t="e">
        <f t="shared" si="28"/>
        <v>#DIV/0!</v>
      </c>
      <c r="W55" s="86" t="e">
        <f t="shared" si="28"/>
        <v>#DIV/0!</v>
      </c>
      <c r="X55" s="86" t="e">
        <f t="shared" si="28"/>
        <v>#DIV/0!</v>
      </c>
      <c r="Y55" s="86" t="e">
        <f t="shared" si="28"/>
        <v>#DIV/0!</v>
      </c>
      <c r="Z55" s="86" t="e">
        <f t="shared" si="28"/>
        <v>#DIV/0!</v>
      </c>
      <c r="AA55" s="86" t="e">
        <f t="shared" si="28"/>
        <v>#DIV/0!</v>
      </c>
      <c r="AB55" s="86" t="e">
        <f t="shared" si="28"/>
        <v>#DIV/0!</v>
      </c>
      <c r="AC55" s="86" t="e">
        <f t="shared" si="28"/>
        <v>#DIV/0!</v>
      </c>
      <c r="AD55" s="85" t="e">
        <f t="shared" si="28"/>
        <v>#DIV/0!</v>
      </c>
    </row>
    <row r="56" spans="2:30">
      <c r="B56" s="20" t="s">
        <v>97</v>
      </c>
      <c r="C56" s="84" t="e">
        <f t="shared" ref="C56:N56" si="31">(C34/C23)*100</f>
        <v>#DIV/0!</v>
      </c>
      <c r="D56" s="84" t="e">
        <f t="shared" si="31"/>
        <v>#DIV/0!</v>
      </c>
      <c r="E56" s="84" t="e">
        <f t="shared" si="31"/>
        <v>#DIV/0!</v>
      </c>
      <c r="F56" s="84" t="e">
        <f t="shared" si="31"/>
        <v>#DIV/0!</v>
      </c>
      <c r="G56" s="84" t="e">
        <f t="shared" si="31"/>
        <v>#DIV/0!</v>
      </c>
      <c r="H56" s="84" t="e">
        <f t="shared" si="31"/>
        <v>#DIV/0!</v>
      </c>
      <c r="I56" s="84" t="e">
        <f t="shared" si="31"/>
        <v>#DIV/0!</v>
      </c>
      <c r="J56" s="84" t="e">
        <f t="shared" si="31"/>
        <v>#DIV/0!</v>
      </c>
      <c r="K56" s="84" t="e">
        <f t="shared" si="31"/>
        <v>#DIV/0!</v>
      </c>
      <c r="L56" s="84" t="e">
        <f t="shared" si="31"/>
        <v>#DIV/0!</v>
      </c>
      <c r="M56" s="84" t="e">
        <f t="shared" si="31"/>
        <v>#DIV/0!</v>
      </c>
      <c r="N56" s="84" t="e">
        <f t="shared" si="31"/>
        <v>#DIV/0!</v>
      </c>
      <c r="O56" s="85" t="e">
        <f t="shared" si="27"/>
        <v>#DIV/0!</v>
      </c>
      <c r="Q56" s="20" t="s">
        <v>97</v>
      </c>
      <c r="R56" s="86" t="e">
        <f t="shared" si="28"/>
        <v>#DIV/0!</v>
      </c>
      <c r="S56" s="86" t="e">
        <f t="shared" ref="S56:U56" si="32">S34/S23*100</f>
        <v>#DIV/0!</v>
      </c>
      <c r="T56" s="86" t="e">
        <f t="shared" si="32"/>
        <v>#DIV/0!</v>
      </c>
      <c r="U56" s="86" t="e">
        <f t="shared" si="32"/>
        <v>#DIV/0!</v>
      </c>
      <c r="V56" s="86" t="e">
        <f t="shared" si="28"/>
        <v>#DIV/0!</v>
      </c>
      <c r="W56" s="86" t="e">
        <f t="shared" si="28"/>
        <v>#DIV/0!</v>
      </c>
      <c r="X56" s="86" t="e">
        <f t="shared" si="28"/>
        <v>#DIV/0!</v>
      </c>
      <c r="Y56" s="86" t="e">
        <f t="shared" si="28"/>
        <v>#DIV/0!</v>
      </c>
      <c r="Z56" s="86" t="e">
        <f t="shared" si="28"/>
        <v>#DIV/0!</v>
      </c>
      <c r="AA56" s="86" t="e">
        <f t="shared" si="28"/>
        <v>#DIV/0!</v>
      </c>
      <c r="AB56" s="86" t="e">
        <f t="shared" si="28"/>
        <v>#DIV/0!</v>
      </c>
      <c r="AC56" s="86" t="e">
        <f t="shared" si="28"/>
        <v>#DIV/0!</v>
      </c>
      <c r="AD56" s="85" t="e">
        <f t="shared" si="28"/>
        <v>#DIV/0!</v>
      </c>
    </row>
    <row r="57" spans="2:30">
      <c r="B57" s="25" t="s">
        <v>71</v>
      </c>
      <c r="C57" s="84" t="e">
        <f t="shared" si="29"/>
        <v>#DIV/0!</v>
      </c>
      <c r="D57" s="84" t="e">
        <f t="shared" si="29"/>
        <v>#DIV/0!</v>
      </c>
      <c r="E57" s="84" t="e">
        <f t="shared" si="29"/>
        <v>#DIV/0!</v>
      </c>
      <c r="F57" s="84" t="e">
        <f t="shared" si="29"/>
        <v>#DIV/0!</v>
      </c>
      <c r="G57" s="84" t="e">
        <f t="shared" si="29"/>
        <v>#DIV/0!</v>
      </c>
      <c r="H57" s="84" t="e">
        <f t="shared" si="29"/>
        <v>#DIV/0!</v>
      </c>
      <c r="I57" s="84" t="e">
        <f t="shared" si="29"/>
        <v>#DIV/0!</v>
      </c>
      <c r="J57" s="84" t="e">
        <f t="shared" si="29"/>
        <v>#DIV/0!</v>
      </c>
      <c r="K57" s="84" t="e">
        <f t="shared" si="29"/>
        <v>#DIV/0!</v>
      </c>
      <c r="L57" s="84" t="e">
        <f t="shared" si="29"/>
        <v>#DIV/0!</v>
      </c>
      <c r="M57" s="84" t="e">
        <f t="shared" si="29"/>
        <v>#DIV/0!</v>
      </c>
      <c r="N57" s="84" t="e">
        <f t="shared" si="29"/>
        <v>#DIV/0!</v>
      </c>
      <c r="O57" s="85" t="e">
        <f t="shared" si="27"/>
        <v>#DIV/0!</v>
      </c>
      <c r="Q57" s="25" t="s">
        <v>71</v>
      </c>
      <c r="R57" s="86" t="e">
        <f t="shared" si="28"/>
        <v>#DIV/0!</v>
      </c>
      <c r="S57" s="86" t="e">
        <f t="shared" ref="S57:U57" si="33">S35/S24*100</f>
        <v>#DIV/0!</v>
      </c>
      <c r="T57" s="86" t="e">
        <f t="shared" si="33"/>
        <v>#DIV/0!</v>
      </c>
      <c r="U57" s="86" t="e">
        <f t="shared" si="33"/>
        <v>#DIV/0!</v>
      </c>
      <c r="V57" s="86" t="e">
        <f t="shared" si="28"/>
        <v>#DIV/0!</v>
      </c>
      <c r="W57" s="86" t="e">
        <f t="shared" si="28"/>
        <v>#DIV/0!</v>
      </c>
      <c r="X57" s="86" t="e">
        <f t="shared" si="28"/>
        <v>#DIV/0!</v>
      </c>
      <c r="Y57" s="86" t="e">
        <f t="shared" si="28"/>
        <v>#DIV/0!</v>
      </c>
      <c r="Z57" s="86" t="e">
        <f t="shared" si="28"/>
        <v>#DIV/0!</v>
      </c>
      <c r="AA57" s="86" t="e">
        <f t="shared" si="28"/>
        <v>#DIV/0!</v>
      </c>
      <c r="AB57" s="86" t="e">
        <f t="shared" si="28"/>
        <v>#DIV/0!</v>
      </c>
      <c r="AC57" s="86" t="e">
        <f t="shared" si="28"/>
        <v>#DIV/0!</v>
      </c>
      <c r="AD57" s="85" t="e">
        <f t="shared" si="28"/>
        <v>#DIV/0!</v>
      </c>
    </row>
    <row r="58" spans="2:30">
      <c r="B58" s="26" t="s">
        <v>14</v>
      </c>
      <c r="C58" s="87" t="e">
        <f>C36/C25*100</f>
        <v>#DIV/0!</v>
      </c>
      <c r="D58" s="87" t="e">
        <f t="shared" ref="D58:N58" si="34">D36/D25*100</f>
        <v>#DIV/0!</v>
      </c>
      <c r="E58" s="87" t="e">
        <f t="shared" si="34"/>
        <v>#DIV/0!</v>
      </c>
      <c r="F58" s="87" t="e">
        <f t="shared" si="34"/>
        <v>#DIV/0!</v>
      </c>
      <c r="G58" s="87" t="e">
        <f t="shared" si="34"/>
        <v>#DIV/0!</v>
      </c>
      <c r="H58" s="87" t="e">
        <f t="shared" si="34"/>
        <v>#DIV/0!</v>
      </c>
      <c r="I58" s="87" t="e">
        <f t="shared" si="34"/>
        <v>#DIV/0!</v>
      </c>
      <c r="J58" s="87" t="e">
        <f t="shared" si="34"/>
        <v>#DIV/0!</v>
      </c>
      <c r="K58" s="87" t="e">
        <f t="shared" si="34"/>
        <v>#DIV/0!</v>
      </c>
      <c r="L58" s="87" t="e">
        <f t="shared" si="34"/>
        <v>#DIV/0!</v>
      </c>
      <c r="M58" s="87" t="e">
        <f t="shared" si="34"/>
        <v>#DIV/0!</v>
      </c>
      <c r="N58" s="87" t="e">
        <f t="shared" si="34"/>
        <v>#DIV/0!</v>
      </c>
      <c r="O58" s="87" t="e">
        <f>O36/O25*100</f>
        <v>#DIV/0!</v>
      </c>
      <c r="Q58" s="26" t="s">
        <v>14</v>
      </c>
      <c r="R58" s="88" t="e">
        <f t="shared" si="28"/>
        <v>#DIV/0!</v>
      </c>
      <c r="S58" s="89" t="e">
        <f t="shared" si="28"/>
        <v>#DIV/0!</v>
      </c>
      <c r="T58" s="89" t="e">
        <f t="shared" si="28"/>
        <v>#DIV/0!</v>
      </c>
      <c r="U58" s="89" t="e">
        <f t="shared" si="28"/>
        <v>#DIV/0!</v>
      </c>
      <c r="V58" s="89" t="e">
        <f t="shared" si="28"/>
        <v>#DIV/0!</v>
      </c>
      <c r="W58" s="89" t="e">
        <f t="shared" si="28"/>
        <v>#DIV/0!</v>
      </c>
      <c r="X58" s="89" t="e">
        <f t="shared" si="28"/>
        <v>#DIV/0!</v>
      </c>
      <c r="Y58" s="89" t="e">
        <f t="shared" si="28"/>
        <v>#DIV/0!</v>
      </c>
      <c r="Z58" s="89" t="e">
        <f t="shared" si="28"/>
        <v>#DIV/0!</v>
      </c>
      <c r="AA58" s="89" t="e">
        <f t="shared" si="28"/>
        <v>#DIV/0!</v>
      </c>
      <c r="AB58" s="89" t="e">
        <f t="shared" si="28"/>
        <v>#DIV/0!</v>
      </c>
      <c r="AC58" s="89" t="e">
        <f t="shared" si="28"/>
        <v>#DIV/0!</v>
      </c>
      <c r="AD58" s="87" t="e">
        <f t="shared" si="28"/>
        <v>#DIV/0!</v>
      </c>
    </row>
    <row r="59" spans="2:30">
      <c r="AD59" s="163" t="e">
        <f>+AD58/0.87</f>
        <v>#DIV/0!</v>
      </c>
    </row>
    <row r="61" spans="2:30">
      <c r="B61" s="3" t="s">
        <v>51</v>
      </c>
      <c r="Q61" s="3" t="s">
        <v>51</v>
      </c>
    </row>
    <row r="63" spans="2:30">
      <c r="B63" s="80" t="s">
        <v>83</v>
      </c>
      <c r="C63" s="81" t="s">
        <v>84</v>
      </c>
      <c r="D63" s="81" t="s">
        <v>85</v>
      </c>
      <c r="E63" s="81" t="s">
        <v>86</v>
      </c>
      <c r="F63" s="81" t="s">
        <v>87</v>
      </c>
      <c r="G63" s="81" t="s">
        <v>88</v>
      </c>
      <c r="H63" s="81" t="s">
        <v>89</v>
      </c>
      <c r="I63" s="81" t="s">
        <v>90</v>
      </c>
      <c r="J63" s="81" t="s">
        <v>91</v>
      </c>
      <c r="K63" s="81" t="s">
        <v>92</v>
      </c>
      <c r="L63" s="81" t="s">
        <v>93</v>
      </c>
      <c r="M63" s="81" t="s">
        <v>94</v>
      </c>
      <c r="N63" s="81" t="s">
        <v>95</v>
      </c>
      <c r="O63" s="81" t="s">
        <v>14</v>
      </c>
      <c r="Q63" s="80" t="s">
        <v>83</v>
      </c>
      <c r="R63" s="81" t="s">
        <v>84</v>
      </c>
      <c r="S63" s="81" t="s">
        <v>85</v>
      </c>
      <c r="T63" s="81" t="s">
        <v>86</v>
      </c>
      <c r="U63" s="81" t="s">
        <v>87</v>
      </c>
      <c r="V63" s="81" t="s">
        <v>88</v>
      </c>
      <c r="W63" s="81" t="s">
        <v>89</v>
      </c>
      <c r="X63" s="81" t="s">
        <v>90</v>
      </c>
      <c r="Y63" s="81" t="s">
        <v>91</v>
      </c>
      <c r="Z63" s="81" t="s">
        <v>92</v>
      </c>
      <c r="AA63" s="81" t="s">
        <v>93</v>
      </c>
      <c r="AB63" s="81" t="s">
        <v>94</v>
      </c>
      <c r="AC63" s="81" t="s">
        <v>95</v>
      </c>
      <c r="AD63" s="81" t="s">
        <v>74</v>
      </c>
    </row>
    <row r="64" spans="2:30">
      <c r="B64" s="20" t="s">
        <v>96</v>
      </c>
      <c r="C64" s="84" t="e">
        <f>C42/C20*100</f>
        <v>#DIV/0!</v>
      </c>
      <c r="D64" s="84" t="e">
        <f t="shared" ref="C64:O69" si="35">D42/D20*100</f>
        <v>#DIV/0!</v>
      </c>
      <c r="E64" s="84" t="e">
        <f t="shared" si="35"/>
        <v>#DIV/0!</v>
      </c>
      <c r="F64" s="84" t="e">
        <f t="shared" si="35"/>
        <v>#DIV/0!</v>
      </c>
      <c r="G64" s="84" t="e">
        <f t="shared" si="35"/>
        <v>#DIV/0!</v>
      </c>
      <c r="H64" s="84" t="e">
        <f t="shared" si="35"/>
        <v>#DIV/0!</v>
      </c>
      <c r="I64" s="84" t="e">
        <f t="shared" si="35"/>
        <v>#DIV/0!</v>
      </c>
      <c r="J64" s="84" t="e">
        <f t="shared" si="35"/>
        <v>#DIV/0!</v>
      </c>
      <c r="K64" s="84" t="e">
        <f t="shared" si="35"/>
        <v>#DIV/0!</v>
      </c>
      <c r="L64" s="84" t="e">
        <f t="shared" si="35"/>
        <v>#DIV/0!</v>
      </c>
      <c r="M64" s="84" t="e">
        <f t="shared" si="35"/>
        <v>#DIV/0!</v>
      </c>
      <c r="N64" s="84" t="e">
        <f t="shared" si="35"/>
        <v>#DIV/0!</v>
      </c>
      <c r="O64" s="85" t="e">
        <f t="shared" si="35"/>
        <v>#DIV/0!</v>
      </c>
      <c r="Q64" s="160" t="s">
        <v>96</v>
      </c>
      <c r="R64" s="164" t="e">
        <f t="shared" ref="R64:AD69" si="36">R42/R20*100</f>
        <v>#DIV/0!</v>
      </c>
      <c r="S64" s="164" t="e">
        <f t="shared" si="36"/>
        <v>#DIV/0!</v>
      </c>
      <c r="T64" s="164" t="e">
        <f t="shared" si="36"/>
        <v>#DIV/0!</v>
      </c>
      <c r="U64" s="164" t="e">
        <f t="shared" si="36"/>
        <v>#DIV/0!</v>
      </c>
      <c r="V64" s="164" t="e">
        <f t="shared" si="36"/>
        <v>#DIV/0!</v>
      </c>
      <c r="W64" s="164" t="e">
        <f t="shared" si="36"/>
        <v>#DIV/0!</v>
      </c>
      <c r="X64" s="164" t="e">
        <f t="shared" si="36"/>
        <v>#DIV/0!</v>
      </c>
      <c r="Y64" s="164" t="e">
        <f t="shared" si="36"/>
        <v>#DIV/0!</v>
      </c>
      <c r="Z64" s="164" t="e">
        <f t="shared" si="36"/>
        <v>#DIV/0!</v>
      </c>
      <c r="AA64" s="164" t="e">
        <f t="shared" si="36"/>
        <v>#DIV/0!</v>
      </c>
      <c r="AB64" s="164" t="e">
        <f t="shared" si="36"/>
        <v>#DIV/0!</v>
      </c>
      <c r="AC64" s="164" t="e">
        <f t="shared" si="36"/>
        <v>#DIV/0!</v>
      </c>
      <c r="AD64" s="164" t="e">
        <f t="shared" si="36"/>
        <v>#DIV/0!</v>
      </c>
    </row>
    <row r="65" spans="2:30">
      <c r="B65" s="20" t="s">
        <v>68</v>
      </c>
      <c r="C65" s="84" t="e">
        <f t="shared" si="35"/>
        <v>#DIV/0!</v>
      </c>
      <c r="D65" s="84" t="e">
        <f t="shared" si="35"/>
        <v>#DIV/0!</v>
      </c>
      <c r="E65" s="84" t="e">
        <f t="shared" si="35"/>
        <v>#DIV/0!</v>
      </c>
      <c r="F65" s="84" t="e">
        <f t="shared" si="35"/>
        <v>#DIV/0!</v>
      </c>
      <c r="G65" s="84" t="e">
        <f t="shared" si="35"/>
        <v>#DIV/0!</v>
      </c>
      <c r="H65" s="84" t="e">
        <f t="shared" si="35"/>
        <v>#DIV/0!</v>
      </c>
      <c r="I65" s="84" t="e">
        <f t="shared" si="35"/>
        <v>#DIV/0!</v>
      </c>
      <c r="J65" s="84" t="e">
        <f t="shared" si="35"/>
        <v>#DIV/0!</v>
      </c>
      <c r="K65" s="84" t="e">
        <f t="shared" si="35"/>
        <v>#DIV/0!</v>
      </c>
      <c r="L65" s="84" t="e">
        <f t="shared" si="35"/>
        <v>#DIV/0!</v>
      </c>
      <c r="M65" s="84" t="e">
        <f t="shared" si="35"/>
        <v>#DIV/0!</v>
      </c>
      <c r="N65" s="84" t="e">
        <f t="shared" si="35"/>
        <v>#DIV/0!</v>
      </c>
      <c r="O65" s="85" t="e">
        <f t="shared" si="35"/>
        <v>#DIV/0!</v>
      </c>
      <c r="Q65" s="160" t="s">
        <v>68</v>
      </c>
      <c r="R65" s="164" t="e">
        <f t="shared" si="36"/>
        <v>#DIV/0!</v>
      </c>
      <c r="S65" s="164" t="e">
        <f t="shared" si="36"/>
        <v>#DIV/0!</v>
      </c>
      <c r="T65" s="164" t="e">
        <f t="shared" si="36"/>
        <v>#DIV/0!</v>
      </c>
      <c r="U65" s="164" t="e">
        <f t="shared" si="36"/>
        <v>#DIV/0!</v>
      </c>
      <c r="V65" s="164" t="e">
        <f t="shared" si="36"/>
        <v>#DIV/0!</v>
      </c>
      <c r="W65" s="164" t="e">
        <f t="shared" si="36"/>
        <v>#DIV/0!</v>
      </c>
      <c r="X65" s="164" t="e">
        <f t="shared" si="36"/>
        <v>#DIV/0!</v>
      </c>
      <c r="Y65" s="164" t="e">
        <f t="shared" si="36"/>
        <v>#DIV/0!</v>
      </c>
      <c r="Z65" s="164" t="e">
        <f t="shared" si="36"/>
        <v>#DIV/0!</v>
      </c>
      <c r="AA65" s="164" t="e">
        <f t="shared" si="36"/>
        <v>#DIV/0!</v>
      </c>
      <c r="AB65" s="164" t="e">
        <f t="shared" si="36"/>
        <v>#DIV/0!</v>
      </c>
      <c r="AC65" s="164" t="e">
        <f t="shared" si="36"/>
        <v>#DIV/0!</v>
      </c>
      <c r="AD65" s="164" t="e">
        <f t="shared" si="36"/>
        <v>#DIV/0!</v>
      </c>
    </row>
    <row r="66" spans="2:30">
      <c r="B66" s="20" t="s">
        <v>69</v>
      </c>
      <c r="C66" s="84" t="e">
        <f t="shared" si="35"/>
        <v>#DIV/0!</v>
      </c>
      <c r="D66" s="84" t="e">
        <f t="shared" si="35"/>
        <v>#DIV/0!</v>
      </c>
      <c r="E66" s="84" t="e">
        <f t="shared" si="35"/>
        <v>#DIV/0!</v>
      </c>
      <c r="F66" s="84" t="e">
        <f t="shared" si="35"/>
        <v>#DIV/0!</v>
      </c>
      <c r="G66" s="84" t="e">
        <f t="shared" si="35"/>
        <v>#DIV/0!</v>
      </c>
      <c r="H66" s="84" t="e">
        <f t="shared" si="35"/>
        <v>#DIV/0!</v>
      </c>
      <c r="I66" s="84" t="e">
        <f t="shared" si="35"/>
        <v>#DIV/0!</v>
      </c>
      <c r="J66" s="84" t="e">
        <f t="shared" si="35"/>
        <v>#DIV/0!</v>
      </c>
      <c r="K66" s="84" t="e">
        <f t="shared" si="35"/>
        <v>#DIV/0!</v>
      </c>
      <c r="L66" s="84" t="e">
        <f t="shared" si="35"/>
        <v>#DIV/0!</v>
      </c>
      <c r="M66" s="84" t="e">
        <f t="shared" si="35"/>
        <v>#DIV/0!</v>
      </c>
      <c r="N66" s="84" t="e">
        <f t="shared" si="35"/>
        <v>#DIV/0!</v>
      </c>
      <c r="O66" s="85" t="e">
        <f t="shared" si="35"/>
        <v>#DIV/0!</v>
      </c>
      <c r="Q66" s="160" t="s">
        <v>69</v>
      </c>
      <c r="R66" s="218">
        <f>+IFERROR(R44/R22*100,0)</f>
        <v>0</v>
      </c>
      <c r="S66" s="218">
        <f t="shared" ref="S66:U66" si="37">+IFERROR(S44/S22*100,0)</f>
        <v>0</v>
      </c>
      <c r="T66" s="218">
        <f t="shared" si="37"/>
        <v>0</v>
      </c>
      <c r="U66" s="218">
        <f t="shared" si="37"/>
        <v>0</v>
      </c>
      <c r="V66" s="164" t="e">
        <f t="shared" ref="V66:AC66" si="38">V44/V22*100</f>
        <v>#DIV/0!</v>
      </c>
      <c r="W66" s="164" t="e">
        <f t="shared" si="38"/>
        <v>#DIV/0!</v>
      </c>
      <c r="X66" s="164" t="e">
        <f t="shared" si="38"/>
        <v>#DIV/0!</v>
      </c>
      <c r="Y66" s="164" t="e">
        <f t="shared" si="38"/>
        <v>#DIV/0!</v>
      </c>
      <c r="Z66" s="164" t="e">
        <f t="shared" si="38"/>
        <v>#DIV/0!</v>
      </c>
      <c r="AA66" s="164" t="e">
        <f t="shared" si="38"/>
        <v>#DIV/0!</v>
      </c>
      <c r="AB66" s="164" t="e">
        <f t="shared" si="38"/>
        <v>#DIV/0!</v>
      </c>
      <c r="AC66" s="164" t="e">
        <f t="shared" si="38"/>
        <v>#DIV/0!</v>
      </c>
      <c r="AD66" s="164" t="e">
        <f t="shared" si="36"/>
        <v>#DIV/0!</v>
      </c>
    </row>
    <row r="67" spans="2:30">
      <c r="B67" s="20" t="s">
        <v>97</v>
      </c>
      <c r="C67" s="84" t="e">
        <f t="shared" ref="C67" si="39">C45/C23*100</f>
        <v>#DIV/0!</v>
      </c>
      <c r="D67" s="84" t="e">
        <f t="shared" si="35"/>
        <v>#DIV/0!</v>
      </c>
      <c r="E67" s="84" t="e">
        <f t="shared" si="35"/>
        <v>#DIV/0!</v>
      </c>
      <c r="F67" s="84" t="e">
        <f t="shared" si="35"/>
        <v>#DIV/0!</v>
      </c>
      <c r="G67" s="84" t="e">
        <f t="shared" si="35"/>
        <v>#DIV/0!</v>
      </c>
      <c r="H67" s="84" t="e">
        <f t="shared" si="35"/>
        <v>#DIV/0!</v>
      </c>
      <c r="I67" s="84" t="e">
        <f t="shared" si="35"/>
        <v>#DIV/0!</v>
      </c>
      <c r="J67" s="84" t="e">
        <f t="shared" si="35"/>
        <v>#DIV/0!</v>
      </c>
      <c r="K67" s="84" t="e">
        <f t="shared" si="35"/>
        <v>#DIV/0!</v>
      </c>
      <c r="L67" s="84" t="e">
        <f t="shared" si="35"/>
        <v>#DIV/0!</v>
      </c>
      <c r="M67" s="84" t="e">
        <f t="shared" ref="M67:N67" si="40">M45/M23*100</f>
        <v>#DIV/0!</v>
      </c>
      <c r="N67" s="84" t="e">
        <f t="shared" si="40"/>
        <v>#DIV/0!</v>
      </c>
      <c r="O67" s="85" t="e">
        <f t="shared" si="35"/>
        <v>#DIV/0!</v>
      </c>
      <c r="Q67" s="160" t="s">
        <v>97</v>
      </c>
      <c r="R67" s="164" t="e">
        <f t="shared" si="36"/>
        <v>#DIV/0!</v>
      </c>
      <c r="S67" s="164" t="e">
        <f t="shared" ref="S67:AC67" si="41">S45/S23*100</f>
        <v>#DIV/0!</v>
      </c>
      <c r="T67" s="164" t="e">
        <f t="shared" si="41"/>
        <v>#DIV/0!</v>
      </c>
      <c r="U67" s="164" t="e">
        <f t="shared" si="41"/>
        <v>#DIV/0!</v>
      </c>
      <c r="V67" s="164" t="e">
        <f t="shared" si="41"/>
        <v>#DIV/0!</v>
      </c>
      <c r="W67" s="164" t="e">
        <f t="shared" si="41"/>
        <v>#DIV/0!</v>
      </c>
      <c r="X67" s="164" t="e">
        <f t="shared" si="41"/>
        <v>#DIV/0!</v>
      </c>
      <c r="Y67" s="164" t="e">
        <f t="shared" si="41"/>
        <v>#DIV/0!</v>
      </c>
      <c r="Z67" s="164" t="e">
        <f t="shared" si="41"/>
        <v>#DIV/0!</v>
      </c>
      <c r="AA67" s="164" t="e">
        <f t="shared" si="41"/>
        <v>#DIV/0!</v>
      </c>
      <c r="AB67" s="164" t="e">
        <f t="shared" si="41"/>
        <v>#DIV/0!</v>
      </c>
      <c r="AC67" s="164" t="e">
        <f t="shared" si="41"/>
        <v>#DIV/0!</v>
      </c>
      <c r="AD67" s="164" t="e">
        <f t="shared" si="36"/>
        <v>#DIV/0!</v>
      </c>
    </row>
    <row r="68" spans="2:30">
      <c r="B68" s="25" t="s">
        <v>71</v>
      </c>
      <c r="C68" s="84" t="e">
        <f t="shared" si="35"/>
        <v>#DIV/0!</v>
      </c>
      <c r="D68" s="84" t="e">
        <f t="shared" si="35"/>
        <v>#DIV/0!</v>
      </c>
      <c r="E68" s="84" t="e">
        <f t="shared" si="35"/>
        <v>#DIV/0!</v>
      </c>
      <c r="F68" s="84" t="e">
        <f t="shared" si="35"/>
        <v>#DIV/0!</v>
      </c>
      <c r="G68" s="84" t="e">
        <f t="shared" si="35"/>
        <v>#DIV/0!</v>
      </c>
      <c r="H68" s="84" t="e">
        <f t="shared" si="35"/>
        <v>#DIV/0!</v>
      </c>
      <c r="I68" s="84" t="e">
        <f t="shared" si="35"/>
        <v>#DIV/0!</v>
      </c>
      <c r="J68" s="84" t="e">
        <f t="shared" si="35"/>
        <v>#DIV/0!</v>
      </c>
      <c r="K68" s="84" t="e">
        <f t="shared" si="35"/>
        <v>#DIV/0!</v>
      </c>
      <c r="L68" s="84" t="e">
        <f t="shared" si="35"/>
        <v>#DIV/0!</v>
      </c>
      <c r="M68" s="84" t="e">
        <f t="shared" ref="M68:N68" si="42">M46/M24*100</f>
        <v>#DIV/0!</v>
      </c>
      <c r="N68" s="84" t="e">
        <f t="shared" si="42"/>
        <v>#DIV/0!</v>
      </c>
      <c r="O68" s="85" t="e">
        <f t="shared" si="35"/>
        <v>#DIV/0!</v>
      </c>
      <c r="Q68" s="160" t="s">
        <v>71</v>
      </c>
      <c r="R68" s="164" t="e">
        <f t="shared" si="36"/>
        <v>#DIV/0!</v>
      </c>
      <c r="S68" s="164" t="e">
        <f t="shared" si="36"/>
        <v>#DIV/0!</v>
      </c>
      <c r="T68" s="164" t="e">
        <f t="shared" si="36"/>
        <v>#DIV/0!</v>
      </c>
      <c r="U68" s="164" t="e">
        <f t="shared" si="36"/>
        <v>#DIV/0!</v>
      </c>
      <c r="V68" s="164" t="e">
        <f t="shared" si="36"/>
        <v>#DIV/0!</v>
      </c>
      <c r="W68" s="164" t="e">
        <f t="shared" si="36"/>
        <v>#DIV/0!</v>
      </c>
      <c r="X68" s="164" t="e">
        <f t="shared" si="36"/>
        <v>#DIV/0!</v>
      </c>
      <c r="Y68" s="164" t="e">
        <f t="shared" si="36"/>
        <v>#DIV/0!</v>
      </c>
      <c r="Z68" s="164" t="e">
        <f t="shared" si="36"/>
        <v>#DIV/0!</v>
      </c>
      <c r="AA68" s="164" t="e">
        <f t="shared" si="36"/>
        <v>#DIV/0!</v>
      </c>
      <c r="AB68" s="164" t="e">
        <f t="shared" si="36"/>
        <v>#DIV/0!</v>
      </c>
      <c r="AC68" s="164" t="e">
        <f t="shared" si="36"/>
        <v>#DIV/0!</v>
      </c>
      <c r="AD68" s="164" t="e">
        <f t="shared" si="36"/>
        <v>#DIV/0!</v>
      </c>
    </row>
    <row r="69" spans="2:30">
      <c r="B69" s="26" t="s">
        <v>14</v>
      </c>
      <c r="C69" s="87" t="e">
        <f t="shared" si="35"/>
        <v>#DIV/0!</v>
      </c>
      <c r="D69" s="87" t="e">
        <f t="shared" si="35"/>
        <v>#DIV/0!</v>
      </c>
      <c r="E69" s="87" t="e">
        <f t="shared" si="35"/>
        <v>#DIV/0!</v>
      </c>
      <c r="F69" s="87" t="e">
        <f t="shared" si="35"/>
        <v>#DIV/0!</v>
      </c>
      <c r="G69" s="87" t="e">
        <f t="shared" si="35"/>
        <v>#DIV/0!</v>
      </c>
      <c r="H69" s="87" t="e">
        <f t="shared" si="35"/>
        <v>#DIV/0!</v>
      </c>
      <c r="I69" s="87" t="e">
        <f t="shared" si="35"/>
        <v>#DIV/0!</v>
      </c>
      <c r="J69" s="87" t="e">
        <f t="shared" si="35"/>
        <v>#DIV/0!</v>
      </c>
      <c r="K69" s="87" t="e">
        <f t="shared" si="35"/>
        <v>#DIV/0!</v>
      </c>
      <c r="L69" s="87" t="e">
        <f t="shared" si="35"/>
        <v>#DIV/0!</v>
      </c>
      <c r="M69" s="87" t="e">
        <f t="shared" si="35"/>
        <v>#DIV/0!</v>
      </c>
      <c r="N69" s="87" t="e">
        <f t="shared" si="35"/>
        <v>#DIV/0!</v>
      </c>
      <c r="O69" s="87" t="e">
        <f>O47/O25*100</f>
        <v>#DIV/0!</v>
      </c>
      <c r="Q69" s="26" t="s">
        <v>14</v>
      </c>
      <c r="R69" s="45" t="e">
        <f t="shared" si="36"/>
        <v>#DIV/0!</v>
      </c>
      <c r="S69" s="45" t="e">
        <f t="shared" si="36"/>
        <v>#DIV/0!</v>
      </c>
      <c r="T69" s="45" t="e">
        <f t="shared" si="36"/>
        <v>#DIV/0!</v>
      </c>
      <c r="U69" s="45" t="e">
        <f t="shared" si="36"/>
        <v>#DIV/0!</v>
      </c>
      <c r="V69" s="45" t="e">
        <f t="shared" si="36"/>
        <v>#DIV/0!</v>
      </c>
      <c r="W69" s="45" t="e">
        <f t="shared" si="36"/>
        <v>#DIV/0!</v>
      </c>
      <c r="X69" s="45" t="e">
        <f t="shared" si="36"/>
        <v>#DIV/0!</v>
      </c>
      <c r="Y69" s="45" t="e">
        <f t="shared" si="36"/>
        <v>#DIV/0!</v>
      </c>
      <c r="Z69" s="45" t="e">
        <f t="shared" si="36"/>
        <v>#DIV/0!</v>
      </c>
      <c r="AA69" s="45" t="e">
        <f t="shared" si="36"/>
        <v>#DIV/0!</v>
      </c>
      <c r="AB69" s="45" t="e">
        <f t="shared" si="36"/>
        <v>#DIV/0!</v>
      </c>
      <c r="AC69" s="45" t="e">
        <f t="shared" si="36"/>
        <v>#DIV/0!</v>
      </c>
      <c r="AD69" s="45" t="e">
        <f t="shared" si="36"/>
        <v>#DIV/0!</v>
      </c>
    </row>
    <row r="70" spans="2:30">
      <c r="AD70" s="163" t="e">
        <f>+AD69/0.87</f>
        <v>#DIV/0!</v>
      </c>
    </row>
    <row r="72" spans="2:30">
      <c r="B72" s="26" t="s">
        <v>53</v>
      </c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Q72" s="26" t="s">
        <v>53</v>
      </c>
      <c r="R72" s="164">
        <v>104.7</v>
      </c>
      <c r="S72" s="164">
        <v>107.44</v>
      </c>
      <c r="T72" s="164">
        <v>108.49</v>
      </c>
      <c r="U72" s="164">
        <v>109.29</v>
      </c>
      <c r="V72" s="164">
        <v>111.33</v>
      </c>
      <c r="W72" s="164">
        <v>112.73</v>
      </c>
      <c r="X72" s="164">
        <v>113.25</v>
      </c>
      <c r="Y72" s="164">
        <v>113.99</v>
      </c>
      <c r="Z72" s="164">
        <v>114.99</v>
      </c>
      <c r="AA72" s="164">
        <v>115.2</v>
      </c>
      <c r="AB72" s="164">
        <v>115.35</v>
      </c>
      <c r="AC72" s="164">
        <v>115.84</v>
      </c>
      <c r="AD72" s="164"/>
    </row>
    <row r="73" spans="2:30">
      <c r="B73" s="26" t="s">
        <v>101</v>
      </c>
      <c r="C73" s="99">
        <v>6.96</v>
      </c>
      <c r="D73" s="99">
        <v>6.96</v>
      </c>
      <c r="E73" s="99">
        <v>6.96</v>
      </c>
      <c r="F73" s="99">
        <v>6.96</v>
      </c>
      <c r="G73" s="99">
        <v>6.96</v>
      </c>
      <c r="H73" s="99">
        <v>6.96</v>
      </c>
      <c r="I73" s="99">
        <v>6.96</v>
      </c>
      <c r="J73" s="99">
        <v>6.96</v>
      </c>
      <c r="K73" s="99">
        <v>6.96</v>
      </c>
      <c r="L73" s="99">
        <v>6.96</v>
      </c>
      <c r="M73" s="99">
        <v>6.96</v>
      </c>
      <c r="N73" s="99">
        <v>6.96</v>
      </c>
      <c r="O73" s="164"/>
      <c r="Q73" s="26" t="s">
        <v>101</v>
      </c>
      <c r="R73" s="75">
        <f>+C73</f>
        <v>6.96</v>
      </c>
      <c r="S73" s="75">
        <f>+D73</f>
        <v>6.96</v>
      </c>
      <c r="T73" s="75">
        <f>+E73</f>
        <v>6.96</v>
      </c>
      <c r="U73" s="75">
        <f t="shared" ref="U73:AC73" si="43">+F73</f>
        <v>6.96</v>
      </c>
      <c r="V73" s="75">
        <f t="shared" si="43"/>
        <v>6.96</v>
      </c>
      <c r="W73" s="75">
        <f t="shared" si="43"/>
        <v>6.96</v>
      </c>
      <c r="X73" s="75">
        <f t="shared" si="43"/>
        <v>6.96</v>
      </c>
      <c r="Y73" s="75">
        <f t="shared" si="43"/>
        <v>6.96</v>
      </c>
      <c r="Z73" s="75">
        <f t="shared" si="43"/>
        <v>6.96</v>
      </c>
      <c r="AA73" s="75">
        <f t="shared" si="43"/>
        <v>6.96</v>
      </c>
      <c r="AB73" s="75">
        <f t="shared" si="43"/>
        <v>6.96</v>
      </c>
      <c r="AC73" s="75">
        <f t="shared" si="43"/>
        <v>6.96</v>
      </c>
      <c r="AD73" s="164"/>
    </row>
  </sheetData>
  <mergeCells count="1">
    <mergeCell ref="B15:O15"/>
  </mergeCells>
  <conditionalFormatting sqref="C72:O73 R72:AD73 R64:AD65 R67:AD69 V66:AD66">
    <cfRule type="cellIs" dxfId="223" priority="22" stopIfTrue="1" operator="equal">
      <formula>0</formula>
    </cfRule>
  </conditionalFormatting>
  <conditionalFormatting sqref="C72:O73 R72:AD73 R64:AD65 R67:AD69 V66:AD66">
    <cfRule type="cellIs" dxfId="222" priority="21" stopIfTrue="1" operator="equal">
      <formula>0</formula>
    </cfRule>
  </conditionalFormatting>
  <conditionalFormatting sqref="C16:N18 C26:N30 C37:N40 C48:N51 C59:N62 C70:N1048576 C2:N8">
    <cfRule type="containsText" dxfId="221" priority="20" operator="containsText" text="*">
      <formula>NOT(ISERROR(SEARCH("*",C2)))</formula>
    </cfRule>
  </conditionalFormatting>
  <conditionalFormatting sqref="C9:N14">
    <cfRule type="containsText" dxfId="220" priority="18" stopIfTrue="1" operator="containsText" text="*">
      <formula>NOT(ISERROR(SEARCH("*",C9)))</formula>
    </cfRule>
    <cfRule type="containsText" priority="19" stopIfTrue="1" operator="containsText" text="*">
      <formula>NOT(ISERROR(SEARCH("*",C9)))</formula>
    </cfRule>
  </conditionalFormatting>
  <conditionalFormatting sqref="C19:N19">
    <cfRule type="containsText" dxfId="219" priority="17" operator="containsText" text="*">
      <formula>NOT(ISERROR(SEARCH("*",C19)))</formula>
    </cfRule>
  </conditionalFormatting>
  <conditionalFormatting sqref="C20:N25">
    <cfRule type="containsText" dxfId="218" priority="15" stopIfTrue="1" operator="containsText" text="*">
      <formula>NOT(ISERROR(SEARCH("*",C20)))</formula>
    </cfRule>
    <cfRule type="containsText" priority="16" stopIfTrue="1" operator="containsText" text="*">
      <formula>NOT(ISERROR(SEARCH("*",C20)))</formula>
    </cfRule>
  </conditionalFormatting>
  <conditionalFormatting sqref="C31:N36">
    <cfRule type="containsText" dxfId="217" priority="13" stopIfTrue="1" operator="containsText" text="*">
      <formula>NOT(ISERROR(SEARCH("*",C31)))</formula>
    </cfRule>
    <cfRule type="containsText" priority="14" stopIfTrue="1" operator="containsText" text="*">
      <formula>NOT(ISERROR(SEARCH("*",C31)))</formula>
    </cfRule>
  </conditionalFormatting>
  <conditionalFormatting sqref="C41:N41">
    <cfRule type="containsText" dxfId="216" priority="12" operator="containsText" text="*">
      <formula>NOT(ISERROR(SEARCH("*",C41)))</formula>
    </cfRule>
  </conditionalFormatting>
  <conditionalFormatting sqref="C42:N47">
    <cfRule type="containsText" dxfId="215" priority="10" stopIfTrue="1" operator="containsText" text="*">
      <formula>NOT(ISERROR(SEARCH("*",C42)))</formula>
    </cfRule>
    <cfRule type="containsText" priority="11" stopIfTrue="1" operator="containsText" text="*">
      <formula>NOT(ISERROR(SEARCH("*",C42)))</formula>
    </cfRule>
  </conditionalFormatting>
  <conditionalFormatting sqref="C52:N52">
    <cfRule type="containsText" dxfId="214" priority="9" operator="containsText" text="*">
      <formula>NOT(ISERROR(SEARCH("*",C52)))</formula>
    </cfRule>
  </conditionalFormatting>
  <conditionalFormatting sqref="C53:N58">
    <cfRule type="containsText" dxfId="213" priority="7" stopIfTrue="1" operator="containsText" text="*">
      <formula>NOT(ISERROR(SEARCH("*",C53)))</formula>
    </cfRule>
    <cfRule type="containsText" priority="8" stopIfTrue="1" operator="containsText" text="*">
      <formula>NOT(ISERROR(SEARCH("*",C53)))</formula>
    </cfRule>
  </conditionalFormatting>
  <conditionalFormatting sqref="C63:N63">
    <cfRule type="containsText" dxfId="212" priority="6" operator="containsText" text="*">
      <formula>NOT(ISERROR(SEARCH("*",C63)))</formula>
    </cfRule>
  </conditionalFormatting>
  <conditionalFormatting sqref="C64:N69">
    <cfRule type="containsText" dxfId="211" priority="4" stopIfTrue="1" operator="containsText" text="*">
      <formula>NOT(ISERROR(SEARCH("*",C64)))</formula>
    </cfRule>
    <cfRule type="containsText" priority="5" stopIfTrue="1" operator="containsText" text="*">
      <formula>NOT(ISERROR(SEARCH("*",C64)))</formula>
    </cfRule>
  </conditionalFormatting>
  <conditionalFormatting sqref="I1:N1">
    <cfRule type="containsText" dxfId="210" priority="3" stopIfTrue="1" operator="containsText" text="*">
      <formula>NOT(ISERROR(SEARCH("*",I1)))</formula>
    </cfRule>
  </conditionalFormatting>
  <conditionalFormatting sqref="C1:H1">
    <cfRule type="containsText" dxfId="209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  <pageSetup paperSize="9" orientation="portrait" r:id="rId1"/>
  <ignoredErrors>
    <ignoredError sqref="R66:U66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G74"/>
  <sheetViews>
    <sheetView showGridLines="0" topLeftCell="A4" zoomScale="85" zoomScaleNormal="85" workbookViewId="0">
      <selection activeCell="O13" sqref="O13"/>
    </sheetView>
  </sheetViews>
  <sheetFormatPr baseColWidth="10" defaultRowHeight="15.75"/>
  <cols>
    <col min="1" max="1" width="3" style="2" customWidth="1"/>
    <col min="2" max="2" width="24.5703125" style="2" customWidth="1"/>
    <col min="3" max="4" width="11.7109375" style="2" customWidth="1"/>
    <col min="5" max="5" width="14" style="2" customWidth="1"/>
    <col min="6" max="6" width="12.5703125" style="2" customWidth="1"/>
    <col min="7" max="10" width="11.7109375" style="2" customWidth="1"/>
    <col min="11" max="11" width="14.140625" style="2" customWidth="1"/>
    <col min="12" max="12" width="11.7109375" style="2" customWidth="1"/>
    <col min="13" max="13" width="13.28515625" style="2" customWidth="1"/>
    <col min="14" max="14" width="11.7109375" style="2" customWidth="1"/>
    <col min="15" max="15" width="12.85546875" style="2" bestFit="1" customWidth="1"/>
    <col min="16" max="16" width="4.5703125" style="2" customWidth="1"/>
    <col min="17" max="17" width="4.85546875" style="2" customWidth="1"/>
    <col min="18" max="18" width="20.28515625" style="2" customWidth="1"/>
    <col min="19" max="26" width="11.42578125" style="2"/>
    <col min="27" max="27" width="13.28515625" style="2" customWidth="1"/>
    <col min="28" max="28" width="11.42578125" style="2"/>
    <col min="29" max="29" width="13.7109375" style="2" customWidth="1"/>
    <col min="30" max="30" width="11.42578125" style="2"/>
    <col min="31" max="31" width="14.42578125" style="2" customWidth="1"/>
    <col min="32" max="16384" width="11.42578125" style="2"/>
  </cols>
  <sheetData>
    <row r="1" spans="2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1">
      <c r="B2" s="3" t="s">
        <v>175</v>
      </c>
      <c r="R2" s="3" t="str">
        <f>+B2</f>
        <v>ENDE DEL BENI S.A.M. - (Sistema Puerto Ustarez)</v>
      </c>
    </row>
    <row r="3" spans="2:31">
      <c r="B3" s="3" t="str">
        <f>+'ENDEDELBENI-RosarioYata'!B3</f>
        <v>CONSOLIDADO - con IVA</v>
      </c>
      <c r="R3" s="3" t="str">
        <f>+'ENDEDELBENI-RosarioYata'!Q3</f>
        <v>CONSOLIDADO - sin IVA</v>
      </c>
    </row>
    <row r="4" spans="2:31">
      <c r="B4" s="3" t="str">
        <f>+'ENDEDELBENI-RosarioYata'!B4</f>
        <v>ESTADÍSTICAS GESTIÓN 2025</v>
      </c>
      <c r="R4" s="3" t="str">
        <f>+'ENDEDELBENI-RosarioYata'!Q4</f>
        <v>ESTADÍSTICAS GESTIÓN 2025</v>
      </c>
    </row>
    <row r="5" spans="2:31">
      <c r="B5" s="3"/>
    </row>
    <row r="6" spans="2:31">
      <c r="B6" s="3" t="s">
        <v>0</v>
      </c>
      <c r="R6" s="3" t="s">
        <v>0</v>
      </c>
    </row>
    <row r="7" spans="2:31">
      <c r="B7" s="3"/>
      <c r="C7" s="76"/>
      <c r="R7" s="3"/>
    </row>
    <row r="8" spans="2:31">
      <c r="B8" s="165" t="s">
        <v>1</v>
      </c>
      <c r="C8" s="166" t="s">
        <v>2</v>
      </c>
      <c r="D8" s="166" t="s">
        <v>3</v>
      </c>
      <c r="E8" s="166" t="s">
        <v>4</v>
      </c>
      <c r="F8" s="166" t="s">
        <v>5</v>
      </c>
      <c r="G8" s="166" t="s">
        <v>6</v>
      </c>
      <c r="H8" s="166" t="s">
        <v>7</v>
      </c>
      <c r="I8" s="166" t="s">
        <v>8</v>
      </c>
      <c r="J8" s="166" t="s">
        <v>9</v>
      </c>
      <c r="K8" s="166" t="s">
        <v>10</v>
      </c>
      <c r="L8" s="166" t="s">
        <v>165</v>
      </c>
      <c r="M8" s="166" t="s">
        <v>12</v>
      </c>
      <c r="N8" s="166" t="s">
        <v>13</v>
      </c>
      <c r="O8" s="81" t="s">
        <v>74</v>
      </c>
      <c r="P8" s="216"/>
      <c r="Q8" s="216"/>
      <c r="R8" s="165" t="s">
        <v>1</v>
      </c>
      <c r="S8" s="166" t="s">
        <v>2</v>
      </c>
      <c r="T8" s="166" t="s">
        <v>3</v>
      </c>
      <c r="U8" s="166" t="s">
        <v>4</v>
      </c>
      <c r="V8" s="166" t="s">
        <v>5</v>
      </c>
      <c r="W8" s="166" t="s">
        <v>6</v>
      </c>
      <c r="X8" s="166" t="s">
        <v>7</v>
      </c>
      <c r="Y8" s="166" t="s">
        <v>8</v>
      </c>
      <c r="Z8" s="166" t="s">
        <v>9</v>
      </c>
      <c r="AA8" s="166" t="s">
        <v>10</v>
      </c>
      <c r="AB8" s="166" t="s">
        <v>11</v>
      </c>
      <c r="AC8" s="166" t="s">
        <v>12</v>
      </c>
      <c r="AD8" s="166" t="s">
        <v>13</v>
      </c>
      <c r="AE8" s="81" t="s">
        <v>74</v>
      </c>
    </row>
    <row r="9" spans="2:31">
      <c r="B9" s="18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67"/>
      <c r="R9" s="18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23"/>
    </row>
    <row r="10" spans="2:31">
      <c r="B10" s="17" t="s">
        <v>96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2">
        <f>+N10</f>
        <v>0</v>
      </c>
      <c r="R10" s="17" t="s">
        <v>96</v>
      </c>
      <c r="S10" s="24">
        <f>+C10</f>
        <v>0</v>
      </c>
      <c r="T10" s="24">
        <f t="shared" ref="T10:AD13" si="0">+D10</f>
        <v>0</v>
      </c>
      <c r="U10" s="24">
        <f t="shared" si="0"/>
        <v>0</v>
      </c>
      <c r="V10" s="24">
        <f t="shared" si="0"/>
        <v>0</v>
      </c>
      <c r="W10" s="24">
        <f t="shared" si="0"/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23">
        <f>+AD10</f>
        <v>0</v>
      </c>
    </row>
    <row r="11" spans="2:31">
      <c r="B11" s="17" t="s">
        <v>68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2">
        <f>+N11</f>
        <v>0</v>
      </c>
      <c r="R11" s="17" t="s">
        <v>68</v>
      </c>
      <c r="S11" s="24">
        <f>+C11</f>
        <v>0</v>
      </c>
      <c r="T11" s="24">
        <f t="shared" si="0"/>
        <v>0</v>
      </c>
      <c r="U11" s="24">
        <f t="shared" si="0"/>
        <v>0</v>
      </c>
      <c r="V11" s="24">
        <f>+F11</f>
        <v>0</v>
      </c>
      <c r="W11" s="24">
        <f t="shared" si="0"/>
        <v>0</v>
      </c>
      <c r="X11" s="24">
        <f t="shared" si="0"/>
        <v>0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23">
        <f t="shared" ref="AE11:AE13" si="1">+AD11</f>
        <v>0</v>
      </c>
    </row>
    <row r="12" spans="2:31">
      <c r="B12" s="17" t="s">
        <v>69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2">
        <f t="shared" ref="O12:O14" si="2">+N12</f>
        <v>0</v>
      </c>
      <c r="R12" s="17" t="s">
        <v>69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3"/>
    </row>
    <row r="13" spans="2:31">
      <c r="B13" s="17" t="s">
        <v>97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2">
        <f t="shared" si="2"/>
        <v>0</v>
      </c>
      <c r="R13" s="17" t="s">
        <v>97</v>
      </c>
      <c r="S13" s="24">
        <f>+C13</f>
        <v>0</v>
      </c>
      <c r="T13" s="24">
        <f t="shared" si="0"/>
        <v>0</v>
      </c>
      <c r="U13" s="24">
        <f t="shared" si="0"/>
        <v>0</v>
      </c>
      <c r="V13" s="24">
        <f t="shared" si="0"/>
        <v>0</v>
      </c>
      <c r="W13" s="24">
        <f t="shared" si="0"/>
        <v>0</v>
      </c>
      <c r="X13" s="24">
        <f t="shared" si="0"/>
        <v>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23">
        <f t="shared" si="1"/>
        <v>0</v>
      </c>
    </row>
    <row r="14" spans="2:31">
      <c r="B14" s="180" t="s">
        <v>71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2">
        <f t="shared" si="2"/>
        <v>0</v>
      </c>
      <c r="R14" s="180" t="s">
        <v>71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3"/>
    </row>
    <row r="15" spans="2:31">
      <c r="B15" s="181" t="s">
        <v>14</v>
      </c>
      <c r="C15" s="28">
        <f t="shared" ref="C15" si="3">SUM(C10:C14)</f>
        <v>0</v>
      </c>
      <c r="D15" s="28">
        <f t="shared" ref="D15:N15" si="4">SUM(D10:D14)</f>
        <v>0</v>
      </c>
      <c r="E15" s="28">
        <f t="shared" si="4"/>
        <v>0</v>
      </c>
      <c r="F15" s="28">
        <f t="shared" si="4"/>
        <v>0</v>
      </c>
      <c r="G15" s="28">
        <f t="shared" si="4"/>
        <v>0</v>
      </c>
      <c r="H15" s="28">
        <f t="shared" si="4"/>
        <v>0</v>
      </c>
      <c r="I15" s="28">
        <f t="shared" si="4"/>
        <v>0</v>
      </c>
      <c r="J15" s="28">
        <f t="shared" si="4"/>
        <v>0</v>
      </c>
      <c r="K15" s="28">
        <f t="shared" si="4"/>
        <v>0</v>
      </c>
      <c r="L15" s="28">
        <f t="shared" si="4"/>
        <v>0</v>
      </c>
      <c r="M15" s="28">
        <f t="shared" si="4"/>
        <v>0</v>
      </c>
      <c r="N15" s="28">
        <f t="shared" si="4"/>
        <v>0</v>
      </c>
      <c r="O15" s="30">
        <f>SUM(O10:O14)</f>
        <v>0</v>
      </c>
      <c r="R15" s="181" t="s">
        <v>14</v>
      </c>
      <c r="S15" s="27">
        <f>SUM(S10:S14)</f>
        <v>0</v>
      </c>
      <c r="T15" s="29">
        <f t="shared" ref="T15:AD15" si="5">SUM(T10:T14)</f>
        <v>0</v>
      </c>
      <c r="U15" s="29">
        <f t="shared" si="5"/>
        <v>0</v>
      </c>
      <c r="V15" s="29">
        <f t="shared" si="5"/>
        <v>0</v>
      </c>
      <c r="W15" s="29">
        <f t="shared" si="5"/>
        <v>0</v>
      </c>
      <c r="X15" s="29">
        <f t="shared" si="5"/>
        <v>0</v>
      </c>
      <c r="Y15" s="29">
        <f t="shared" si="5"/>
        <v>0</v>
      </c>
      <c r="Z15" s="29">
        <f t="shared" si="5"/>
        <v>0</v>
      </c>
      <c r="AA15" s="29">
        <f t="shared" si="5"/>
        <v>0</v>
      </c>
      <c r="AB15" s="29">
        <f t="shared" si="5"/>
        <v>0</v>
      </c>
      <c r="AC15" s="29">
        <f t="shared" si="5"/>
        <v>0</v>
      </c>
      <c r="AD15" s="29">
        <f t="shared" si="5"/>
        <v>0</v>
      </c>
      <c r="AE15" s="28">
        <f>+AD15</f>
        <v>0</v>
      </c>
    </row>
    <row r="16" spans="2:31">
      <c r="B16" s="251" t="s">
        <v>174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</row>
    <row r="17" spans="2:31">
      <c r="B17" s="3" t="s">
        <v>21</v>
      </c>
      <c r="C17" s="101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1"/>
      <c r="R17" s="3" t="s">
        <v>21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</row>
    <row r="18" spans="2:31">
      <c r="C18" s="101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</row>
    <row r="19" spans="2:31">
      <c r="B19" s="168" t="s">
        <v>1</v>
      </c>
      <c r="C19" s="166" t="s">
        <v>2</v>
      </c>
      <c r="D19" s="166" t="s">
        <v>3</v>
      </c>
      <c r="E19" s="166" t="s">
        <v>4</v>
      </c>
      <c r="F19" s="166" t="s">
        <v>5</v>
      </c>
      <c r="G19" s="166" t="s">
        <v>6</v>
      </c>
      <c r="H19" s="166" t="s">
        <v>7</v>
      </c>
      <c r="I19" s="166" t="s">
        <v>8</v>
      </c>
      <c r="J19" s="166" t="s">
        <v>9</v>
      </c>
      <c r="K19" s="166" t="s">
        <v>10</v>
      </c>
      <c r="L19" s="166" t="s">
        <v>11</v>
      </c>
      <c r="M19" s="166" t="s">
        <v>12</v>
      </c>
      <c r="N19" s="166" t="s">
        <v>13</v>
      </c>
      <c r="O19" s="81" t="s">
        <v>22</v>
      </c>
      <c r="P19" s="216"/>
      <c r="Q19" s="216"/>
      <c r="R19" s="168" t="s">
        <v>1</v>
      </c>
      <c r="S19" s="166" t="s">
        <v>2</v>
      </c>
      <c r="T19" s="166" t="s">
        <v>3</v>
      </c>
      <c r="U19" s="166" t="s">
        <v>4</v>
      </c>
      <c r="V19" s="166" t="s">
        <v>5</v>
      </c>
      <c r="W19" s="166" t="s">
        <v>6</v>
      </c>
      <c r="X19" s="166" t="s">
        <v>7</v>
      </c>
      <c r="Y19" s="166" t="s">
        <v>8</v>
      </c>
      <c r="Z19" s="166" t="s">
        <v>9</v>
      </c>
      <c r="AA19" s="166" t="s">
        <v>10</v>
      </c>
      <c r="AB19" s="166" t="s">
        <v>11</v>
      </c>
      <c r="AC19" s="166" t="s">
        <v>12</v>
      </c>
      <c r="AD19" s="166" t="s">
        <v>13</v>
      </c>
      <c r="AE19" s="81" t="s">
        <v>22</v>
      </c>
    </row>
    <row r="20" spans="2:31">
      <c r="B20" s="18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67"/>
      <c r="R20" s="18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67"/>
    </row>
    <row r="21" spans="2:31">
      <c r="B21" s="17" t="s">
        <v>96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85">
        <f t="shared" ref="O21:O26" si="6">SUM(C21:N21)</f>
        <v>0</v>
      </c>
      <c r="R21" s="20" t="s">
        <v>96</v>
      </c>
      <c r="S21" s="86">
        <f>+C21</f>
        <v>0</v>
      </c>
      <c r="T21" s="86">
        <f t="shared" ref="T21:AD24" si="7">+D21</f>
        <v>0</v>
      </c>
      <c r="U21" s="86">
        <f t="shared" si="7"/>
        <v>0</v>
      </c>
      <c r="V21" s="86">
        <f t="shared" si="7"/>
        <v>0</v>
      </c>
      <c r="W21" s="86">
        <f t="shared" si="7"/>
        <v>0</v>
      </c>
      <c r="X21" s="86">
        <f t="shared" si="7"/>
        <v>0</v>
      </c>
      <c r="Y21" s="86">
        <f t="shared" si="7"/>
        <v>0</v>
      </c>
      <c r="Z21" s="86">
        <f t="shared" si="7"/>
        <v>0</v>
      </c>
      <c r="AA21" s="86">
        <f t="shared" si="7"/>
        <v>0</v>
      </c>
      <c r="AB21" s="86">
        <f t="shared" si="7"/>
        <v>0</v>
      </c>
      <c r="AC21" s="86">
        <f t="shared" si="7"/>
        <v>0</v>
      </c>
      <c r="AD21" s="86">
        <f t="shared" si="7"/>
        <v>0</v>
      </c>
      <c r="AE21" s="85">
        <f t="shared" ref="AE21:AE26" si="8">SUM(S21:AD21)</f>
        <v>0</v>
      </c>
    </row>
    <row r="22" spans="2:31">
      <c r="B22" s="17" t="s">
        <v>68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85">
        <f t="shared" si="6"/>
        <v>0</v>
      </c>
      <c r="R22" s="20" t="s">
        <v>68</v>
      </c>
      <c r="S22" s="86">
        <f>+C22</f>
        <v>0</v>
      </c>
      <c r="T22" s="86">
        <f t="shared" si="7"/>
        <v>0</v>
      </c>
      <c r="U22" s="86">
        <f t="shared" si="7"/>
        <v>0</v>
      </c>
      <c r="V22" s="86">
        <f t="shared" si="7"/>
        <v>0</v>
      </c>
      <c r="W22" s="86">
        <f t="shared" si="7"/>
        <v>0</v>
      </c>
      <c r="X22" s="86">
        <f t="shared" si="7"/>
        <v>0</v>
      </c>
      <c r="Y22" s="86">
        <f t="shared" si="7"/>
        <v>0</v>
      </c>
      <c r="Z22" s="86">
        <f t="shared" si="7"/>
        <v>0</v>
      </c>
      <c r="AA22" s="86">
        <f t="shared" si="7"/>
        <v>0</v>
      </c>
      <c r="AB22" s="86">
        <f t="shared" si="7"/>
        <v>0</v>
      </c>
      <c r="AC22" s="86">
        <f t="shared" si="7"/>
        <v>0</v>
      </c>
      <c r="AD22" s="86">
        <f t="shared" si="7"/>
        <v>0</v>
      </c>
      <c r="AE22" s="85">
        <f t="shared" si="8"/>
        <v>0</v>
      </c>
    </row>
    <row r="23" spans="2:31">
      <c r="B23" s="17" t="s">
        <v>69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85"/>
      <c r="R23" s="20" t="s">
        <v>69</v>
      </c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5"/>
    </row>
    <row r="24" spans="2:31">
      <c r="B24" s="17" t="s">
        <v>97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85">
        <f t="shared" si="6"/>
        <v>0</v>
      </c>
      <c r="R24" s="20" t="s">
        <v>97</v>
      </c>
      <c r="S24" s="86">
        <f>+C24</f>
        <v>0</v>
      </c>
      <c r="T24" s="86">
        <f t="shared" si="7"/>
        <v>0</v>
      </c>
      <c r="U24" s="86">
        <f t="shared" si="7"/>
        <v>0</v>
      </c>
      <c r="V24" s="86">
        <f t="shared" si="7"/>
        <v>0</v>
      </c>
      <c r="W24" s="86">
        <f t="shared" si="7"/>
        <v>0</v>
      </c>
      <c r="X24" s="86">
        <f t="shared" si="7"/>
        <v>0</v>
      </c>
      <c r="Y24" s="86">
        <f t="shared" si="7"/>
        <v>0</v>
      </c>
      <c r="Z24" s="86">
        <f t="shared" si="7"/>
        <v>0</v>
      </c>
      <c r="AA24" s="86">
        <f t="shared" si="7"/>
        <v>0</v>
      </c>
      <c r="AB24" s="86">
        <f t="shared" si="7"/>
        <v>0</v>
      </c>
      <c r="AC24" s="86">
        <f t="shared" si="7"/>
        <v>0</v>
      </c>
      <c r="AD24" s="86">
        <f t="shared" si="7"/>
        <v>0</v>
      </c>
      <c r="AE24" s="85">
        <f t="shared" si="8"/>
        <v>0</v>
      </c>
    </row>
    <row r="25" spans="2:31">
      <c r="B25" s="180" t="s">
        <v>71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85"/>
      <c r="R25" s="25" t="s">
        <v>71</v>
      </c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5"/>
    </row>
    <row r="26" spans="2:31">
      <c r="B26" s="26" t="s">
        <v>14</v>
      </c>
      <c r="C26" s="87">
        <f t="shared" ref="C26" si="9">SUM(C21:C25)</f>
        <v>0</v>
      </c>
      <c r="D26" s="87">
        <f t="shared" ref="D26:N26" si="10">SUM(D21:D25)</f>
        <v>0</v>
      </c>
      <c r="E26" s="87">
        <f t="shared" si="10"/>
        <v>0</v>
      </c>
      <c r="F26" s="87">
        <f t="shared" si="10"/>
        <v>0</v>
      </c>
      <c r="G26" s="87">
        <f t="shared" si="10"/>
        <v>0</v>
      </c>
      <c r="H26" s="87">
        <f t="shared" si="10"/>
        <v>0</v>
      </c>
      <c r="I26" s="87">
        <f t="shared" si="10"/>
        <v>0</v>
      </c>
      <c r="J26" s="87">
        <f t="shared" si="10"/>
        <v>0</v>
      </c>
      <c r="K26" s="87">
        <f t="shared" si="10"/>
        <v>0</v>
      </c>
      <c r="L26" s="87">
        <f t="shared" si="10"/>
        <v>0</v>
      </c>
      <c r="M26" s="87">
        <f t="shared" si="10"/>
        <v>0</v>
      </c>
      <c r="N26" s="87">
        <f t="shared" si="10"/>
        <v>0</v>
      </c>
      <c r="O26" s="87">
        <f t="shared" si="6"/>
        <v>0</v>
      </c>
      <c r="R26" s="26" t="s">
        <v>14</v>
      </c>
      <c r="S26" s="88">
        <f>SUM(S21:S25)</f>
        <v>0</v>
      </c>
      <c r="T26" s="89">
        <f t="shared" ref="T26:AD26" si="11">SUM(T21:T25)</f>
        <v>0</v>
      </c>
      <c r="U26" s="89">
        <f t="shared" si="11"/>
        <v>0</v>
      </c>
      <c r="V26" s="89">
        <f t="shared" si="11"/>
        <v>0</v>
      </c>
      <c r="W26" s="89">
        <f t="shared" si="11"/>
        <v>0</v>
      </c>
      <c r="X26" s="89">
        <f t="shared" si="11"/>
        <v>0</v>
      </c>
      <c r="Y26" s="89">
        <f t="shared" si="11"/>
        <v>0</v>
      </c>
      <c r="Z26" s="89">
        <f t="shared" si="11"/>
        <v>0</v>
      </c>
      <c r="AA26" s="89">
        <f t="shared" si="11"/>
        <v>0</v>
      </c>
      <c r="AB26" s="89">
        <f t="shared" si="11"/>
        <v>0</v>
      </c>
      <c r="AC26" s="89">
        <f t="shared" si="11"/>
        <v>0</v>
      </c>
      <c r="AD26" s="89">
        <f t="shared" si="11"/>
        <v>0</v>
      </c>
      <c r="AE26" s="87">
        <f t="shared" si="8"/>
        <v>0</v>
      </c>
    </row>
    <row r="27" spans="2:31">
      <c r="C27" s="101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1"/>
      <c r="S27" s="101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1"/>
    </row>
    <row r="28" spans="2:31">
      <c r="B28" s="3" t="s">
        <v>103</v>
      </c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1"/>
      <c r="R28" s="3" t="s">
        <v>103</v>
      </c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</row>
    <row r="29" spans="2:31"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</row>
    <row r="30" spans="2:31" ht="31.5">
      <c r="B30" s="116" t="s">
        <v>15</v>
      </c>
      <c r="C30" s="111" t="s">
        <v>115</v>
      </c>
      <c r="D30" s="111" t="s">
        <v>124</v>
      </c>
      <c r="E30" s="111" t="s">
        <v>125</v>
      </c>
      <c r="F30" s="111" t="s">
        <v>104</v>
      </c>
      <c r="G30" s="111" t="s">
        <v>105</v>
      </c>
      <c r="H30" s="111" t="s">
        <v>106</v>
      </c>
      <c r="I30" s="111" t="s">
        <v>8</v>
      </c>
      <c r="J30" s="111" t="s">
        <v>9</v>
      </c>
      <c r="K30" s="111" t="s">
        <v>10</v>
      </c>
      <c r="L30" s="111" t="s">
        <v>11</v>
      </c>
      <c r="M30" s="111" t="s">
        <v>12</v>
      </c>
      <c r="N30" s="111" t="s">
        <v>13</v>
      </c>
      <c r="O30" s="82" t="s">
        <v>107</v>
      </c>
      <c r="P30" s="101"/>
      <c r="R30" s="116" t="s">
        <v>15</v>
      </c>
      <c r="S30" s="111" t="s">
        <v>126</v>
      </c>
      <c r="T30" s="166" t="s">
        <v>3</v>
      </c>
      <c r="U30" s="111" t="s">
        <v>125</v>
      </c>
      <c r="V30" s="111" t="s">
        <v>104</v>
      </c>
      <c r="W30" s="111" t="s">
        <v>105</v>
      </c>
      <c r="X30" s="111" t="s">
        <v>106</v>
      </c>
      <c r="Y30" s="111" t="s">
        <v>8</v>
      </c>
      <c r="Z30" s="111" t="s">
        <v>9</v>
      </c>
      <c r="AA30" s="111" t="s">
        <v>10</v>
      </c>
      <c r="AB30" s="111" t="s">
        <v>11</v>
      </c>
      <c r="AC30" s="111" t="s">
        <v>12</v>
      </c>
      <c r="AD30" s="111" t="s">
        <v>13</v>
      </c>
      <c r="AE30" s="82" t="s">
        <v>107</v>
      </c>
    </row>
    <row r="31" spans="2:31">
      <c r="B31" s="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69"/>
      <c r="R31" s="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69"/>
    </row>
    <row r="32" spans="2:31">
      <c r="B32" s="17" t="s">
        <v>96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85">
        <f t="shared" ref="O32:O37" si="12">SUM(C32:N32)</f>
        <v>0</v>
      </c>
      <c r="R32" s="20" t="s">
        <v>96</v>
      </c>
      <c r="S32" s="86">
        <f>+C32*0.87</f>
        <v>0</v>
      </c>
      <c r="T32" s="86">
        <f t="shared" ref="T32:AD35" si="13">+D32*0.87</f>
        <v>0</v>
      </c>
      <c r="U32" s="86">
        <f t="shared" si="13"/>
        <v>0</v>
      </c>
      <c r="V32" s="86">
        <f t="shared" si="13"/>
        <v>0</v>
      </c>
      <c r="W32" s="86">
        <f t="shared" si="13"/>
        <v>0</v>
      </c>
      <c r="X32" s="86">
        <f t="shared" si="13"/>
        <v>0</v>
      </c>
      <c r="Y32" s="86">
        <f t="shared" si="13"/>
        <v>0</v>
      </c>
      <c r="Z32" s="86">
        <f t="shared" si="13"/>
        <v>0</v>
      </c>
      <c r="AA32" s="86">
        <f t="shared" si="13"/>
        <v>0</v>
      </c>
      <c r="AB32" s="86">
        <f t="shared" si="13"/>
        <v>0</v>
      </c>
      <c r="AC32" s="86">
        <f t="shared" si="13"/>
        <v>0</v>
      </c>
      <c r="AD32" s="86">
        <f t="shared" si="13"/>
        <v>0</v>
      </c>
      <c r="AE32" s="85">
        <f t="shared" ref="AE32:AE37" si="14">SUM(S32:AD32)</f>
        <v>0</v>
      </c>
    </row>
    <row r="33" spans="2:31">
      <c r="B33" s="17" t="s">
        <v>68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85">
        <f t="shared" si="12"/>
        <v>0</v>
      </c>
      <c r="R33" s="20" t="s">
        <v>68</v>
      </c>
      <c r="S33" s="86">
        <f>+C33*0.87</f>
        <v>0</v>
      </c>
      <c r="T33" s="86">
        <f t="shared" si="13"/>
        <v>0</v>
      </c>
      <c r="U33" s="86">
        <f t="shared" si="13"/>
        <v>0</v>
      </c>
      <c r="V33" s="86">
        <f t="shared" si="13"/>
        <v>0</v>
      </c>
      <c r="W33" s="86">
        <f t="shared" si="13"/>
        <v>0</v>
      </c>
      <c r="X33" s="86">
        <f t="shared" si="13"/>
        <v>0</v>
      </c>
      <c r="Y33" s="86">
        <f t="shared" si="13"/>
        <v>0</v>
      </c>
      <c r="Z33" s="86">
        <f t="shared" si="13"/>
        <v>0</v>
      </c>
      <c r="AA33" s="86">
        <f t="shared" si="13"/>
        <v>0</v>
      </c>
      <c r="AB33" s="86">
        <f t="shared" si="13"/>
        <v>0</v>
      </c>
      <c r="AC33" s="86">
        <f t="shared" si="13"/>
        <v>0</v>
      </c>
      <c r="AD33" s="86">
        <f t="shared" si="13"/>
        <v>0</v>
      </c>
      <c r="AE33" s="85">
        <f t="shared" si="14"/>
        <v>0</v>
      </c>
    </row>
    <row r="34" spans="2:31">
      <c r="B34" s="17" t="s">
        <v>69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85"/>
      <c r="R34" s="20" t="s">
        <v>69</v>
      </c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5"/>
    </row>
    <row r="35" spans="2:31">
      <c r="B35" s="17" t="s">
        <v>97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85">
        <f t="shared" si="12"/>
        <v>0</v>
      </c>
      <c r="R35" s="20" t="s">
        <v>97</v>
      </c>
      <c r="S35" s="86">
        <f>+C35*0.87</f>
        <v>0</v>
      </c>
      <c r="T35" s="86">
        <f t="shared" si="13"/>
        <v>0</v>
      </c>
      <c r="U35" s="86">
        <f t="shared" si="13"/>
        <v>0</v>
      </c>
      <c r="V35" s="86">
        <f t="shared" si="13"/>
        <v>0</v>
      </c>
      <c r="W35" s="86">
        <f t="shared" si="13"/>
        <v>0</v>
      </c>
      <c r="X35" s="86">
        <f t="shared" si="13"/>
        <v>0</v>
      </c>
      <c r="Y35" s="86">
        <f t="shared" si="13"/>
        <v>0</v>
      </c>
      <c r="Z35" s="86">
        <f t="shared" si="13"/>
        <v>0</v>
      </c>
      <c r="AA35" s="86">
        <f t="shared" si="13"/>
        <v>0</v>
      </c>
      <c r="AB35" s="86">
        <f t="shared" si="13"/>
        <v>0</v>
      </c>
      <c r="AC35" s="86">
        <f t="shared" si="13"/>
        <v>0</v>
      </c>
      <c r="AD35" s="86">
        <f t="shared" si="13"/>
        <v>0</v>
      </c>
      <c r="AE35" s="85">
        <f t="shared" si="14"/>
        <v>0</v>
      </c>
    </row>
    <row r="36" spans="2:31">
      <c r="B36" s="180" t="s">
        <v>71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85"/>
      <c r="R36" s="25" t="s">
        <v>71</v>
      </c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5"/>
    </row>
    <row r="37" spans="2:31">
      <c r="B37" s="26" t="s">
        <v>14</v>
      </c>
      <c r="C37" s="87">
        <f t="shared" ref="C37" si="15">SUM(C32:C36)</f>
        <v>0</v>
      </c>
      <c r="D37" s="87">
        <f t="shared" ref="D37:N37" si="16">SUM(D32:D36)</f>
        <v>0</v>
      </c>
      <c r="E37" s="87">
        <f t="shared" si="16"/>
        <v>0</v>
      </c>
      <c r="F37" s="87">
        <f t="shared" si="16"/>
        <v>0</v>
      </c>
      <c r="G37" s="87">
        <f t="shared" si="16"/>
        <v>0</v>
      </c>
      <c r="H37" s="87">
        <f t="shared" si="16"/>
        <v>0</v>
      </c>
      <c r="I37" s="87">
        <f t="shared" si="16"/>
        <v>0</v>
      </c>
      <c r="J37" s="87">
        <f t="shared" si="16"/>
        <v>0</v>
      </c>
      <c r="K37" s="87">
        <f t="shared" si="16"/>
        <v>0</v>
      </c>
      <c r="L37" s="87">
        <f t="shared" si="16"/>
        <v>0</v>
      </c>
      <c r="M37" s="87">
        <f t="shared" si="16"/>
        <v>0</v>
      </c>
      <c r="N37" s="87">
        <f t="shared" si="16"/>
        <v>0</v>
      </c>
      <c r="O37" s="87">
        <f t="shared" si="12"/>
        <v>0</v>
      </c>
      <c r="R37" s="26" t="s">
        <v>14</v>
      </c>
      <c r="S37" s="88">
        <f>+SUM(S32:S36)</f>
        <v>0</v>
      </c>
      <c r="T37" s="89">
        <f t="shared" ref="T37:AD37" si="17">+SUM(T32:T36)</f>
        <v>0</v>
      </c>
      <c r="U37" s="89">
        <f t="shared" si="17"/>
        <v>0</v>
      </c>
      <c r="V37" s="89">
        <f t="shared" si="17"/>
        <v>0</v>
      </c>
      <c r="W37" s="89">
        <f t="shared" si="17"/>
        <v>0</v>
      </c>
      <c r="X37" s="89">
        <f t="shared" si="17"/>
        <v>0</v>
      </c>
      <c r="Y37" s="89">
        <f t="shared" si="17"/>
        <v>0</v>
      </c>
      <c r="Z37" s="89">
        <f t="shared" si="17"/>
        <v>0</v>
      </c>
      <c r="AA37" s="89">
        <f t="shared" si="17"/>
        <v>0</v>
      </c>
      <c r="AB37" s="89">
        <f t="shared" si="17"/>
        <v>0</v>
      </c>
      <c r="AC37" s="89">
        <f t="shared" si="17"/>
        <v>0</v>
      </c>
      <c r="AD37" s="89">
        <f t="shared" si="17"/>
        <v>0</v>
      </c>
      <c r="AE37" s="87">
        <f t="shared" si="14"/>
        <v>0</v>
      </c>
    </row>
    <row r="38" spans="2:31">
      <c r="E38" s="90"/>
      <c r="F38" s="68"/>
      <c r="G38" s="68"/>
      <c r="H38" s="68"/>
      <c r="I38" s="68"/>
      <c r="J38" s="68"/>
      <c r="K38" s="68"/>
      <c r="L38" s="68"/>
      <c r="M38" s="68"/>
      <c r="N38" s="68"/>
      <c r="W38" s="74"/>
      <c r="AC38" s="76"/>
      <c r="AE38" s="76">
        <f>+AE37/0.87</f>
        <v>0</v>
      </c>
    </row>
    <row r="39" spans="2:31">
      <c r="B39" s="3" t="s">
        <v>76</v>
      </c>
      <c r="M39" s="76"/>
      <c r="R39" s="3" t="s">
        <v>76</v>
      </c>
      <c r="AC39" s="76"/>
    </row>
    <row r="40" spans="2:31">
      <c r="M40" s="76"/>
      <c r="AC40" s="76"/>
    </row>
    <row r="41" spans="2:31" ht="31.5">
      <c r="B41" s="116" t="s">
        <v>15</v>
      </c>
      <c r="C41" s="111" t="s">
        <v>126</v>
      </c>
      <c r="D41" s="111" t="s">
        <v>124</v>
      </c>
      <c r="E41" s="111" t="s">
        <v>125</v>
      </c>
      <c r="F41" s="111" t="s">
        <v>104</v>
      </c>
      <c r="G41" s="111" t="s">
        <v>105</v>
      </c>
      <c r="H41" s="111" t="s">
        <v>106</v>
      </c>
      <c r="I41" s="111" t="s">
        <v>8</v>
      </c>
      <c r="J41" s="111" t="s">
        <v>9</v>
      </c>
      <c r="K41" s="111" t="s">
        <v>10</v>
      </c>
      <c r="L41" s="111" t="s">
        <v>11</v>
      </c>
      <c r="M41" s="111" t="s">
        <v>12</v>
      </c>
      <c r="N41" s="111" t="s">
        <v>13</v>
      </c>
      <c r="O41" s="82" t="s">
        <v>107</v>
      </c>
      <c r="P41" s="101"/>
      <c r="R41" s="116" t="s">
        <v>15</v>
      </c>
      <c r="S41" s="111" t="s">
        <v>115</v>
      </c>
      <c r="T41" s="111" t="s">
        <v>124</v>
      </c>
      <c r="U41" s="111" t="s">
        <v>117</v>
      </c>
      <c r="V41" s="111" t="s">
        <v>104</v>
      </c>
      <c r="W41" s="111" t="s">
        <v>105</v>
      </c>
      <c r="X41" s="111" t="s">
        <v>106</v>
      </c>
      <c r="Y41" s="111" t="s">
        <v>8</v>
      </c>
      <c r="Z41" s="111" t="s">
        <v>9</v>
      </c>
      <c r="AA41" s="111" t="s">
        <v>10</v>
      </c>
      <c r="AB41" s="111" t="s">
        <v>11</v>
      </c>
      <c r="AC41" s="111" t="s">
        <v>12</v>
      </c>
      <c r="AD41" s="111" t="s">
        <v>13</v>
      </c>
      <c r="AE41" s="82" t="s">
        <v>107</v>
      </c>
    </row>
    <row r="42" spans="2:31">
      <c r="B42" s="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69"/>
      <c r="R42" s="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69"/>
    </row>
    <row r="43" spans="2:31">
      <c r="B43" s="17" t="s">
        <v>96</v>
      </c>
      <c r="C43" s="84">
        <f t="shared" ref="C43:D43" si="18">+C32/C$73</f>
        <v>0</v>
      </c>
      <c r="D43" s="84">
        <f t="shared" si="18"/>
        <v>0</v>
      </c>
      <c r="E43" s="84">
        <f t="shared" ref="E43:N46" si="19">+E32/E$73</f>
        <v>0</v>
      </c>
      <c r="F43" s="84">
        <f t="shared" si="19"/>
        <v>0</v>
      </c>
      <c r="G43" s="84">
        <f t="shared" si="19"/>
        <v>0</v>
      </c>
      <c r="H43" s="84">
        <f t="shared" si="19"/>
        <v>0</v>
      </c>
      <c r="I43" s="84">
        <f t="shared" si="19"/>
        <v>0</v>
      </c>
      <c r="J43" s="84">
        <f t="shared" si="19"/>
        <v>0</v>
      </c>
      <c r="K43" s="84">
        <f t="shared" si="19"/>
        <v>0</v>
      </c>
      <c r="L43" s="84">
        <f t="shared" si="19"/>
        <v>0</v>
      </c>
      <c r="M43" s="84">
        <f t="shared" si="19"/>
        <v>0</v>
      </c>
      <c r="N43" s="84">
        <f t="shared" si="19"/>
        <v>0</v>
      </c>
      <c r="O43" s="85">
        <f t="shared" ref="O43:O48" si="20">SUM(C43:N43)</f>
        <v>0</v>
      </c>
      <c r="R43" s="17" t="s">
        <v>96</v>
      </c>
      <c r="S43" s="86">
        <f>+S32/$S$73</f>
        <v>0</v>
      </c>
      <c r="T43" s="86">
        <f>+T32/$T$73</f>
        <v>0</v>
      </c>
      <c r="U43" s="86">
        <f>+U32/$U$73</f>
        <v>0</v>
      </c>
      <c r="V43" s="86">
        <f t="shared" ref="V43:AD46" si="21">+V32/V$73</f>
        <v>0</v>
      </c>
      <c r="W43" s="86">
        <f t="shared" si="21"/>
        <v>0</v>
      </c>
      <c r="X43" s="86">
        <f t="shared" si="21"/>
        <v>0</v>
      </c>
      <c r="Y43" s="86">
        <f t="shared" si="21"/>
        <v>0</v>
      </c>
      <c r="Z43" s="86">
        <f t="shared" si="21"/>
        <v>0</v>
      </c>
      <c r="AA43" s="86">
        <f t="shared" si="21"/>
        <v>0</v>
      </c>
      <c r="AB43" s="86">
        <f t="shared" si="21"/>
        <v>0</v>
      </c>
      <c r="AC43" s="86">
        <f t="shared" si="21"/>
        <v>0</v>
      </c>
      <c r="AD43" s="86">
        <f t="shared" si="21"/>
        <v>0</v>
      </c>
      <c r="AE43" s="85">
        <f t="shared" ref="AE43:AE48" si="22">SUM(S43:AD43)</f>
        <v>0</v>
      </c>
    </row>
    <row r="44" spans="2:31">
      <c r="B44" s="17" t="s">
        <v>68</v>
      </c>
      <c r="C44" s="84">
        <f t="shared" ref="C44:D44" si="23">+C33/C$73</f>
        <v>0</v>
      </c>
      <c r="D44" s="84">
        <f t="shared" si="23"/>
        <v>0</v>
      </c>
      <c r="E44" s="84">
        <f t="shared" si="19"/>
        <v>0</v>
      </c>
      <c r="F44" s="84">
        <f t="shared" si="19"/>
        <v>0</v>
      </c>
      <c r="G44" s="84">
        <f t="shared" si="19"/>
        <v>0</v>
      </c>
      <c r="H44" s="84">
        <f t="shared" si="19"/>
        <v>0</v>
      </c>
      <c r="I44" s="84">
        <f t="shared" si="19"/>
        <v>0</v>
      </c>
      <c r="J44" s="84">
        <f t="shared" si="19"/>
        <v>0</v>
      </c>
      <c r="K44" s="84">
        <f t="shared" si="19"/>
        <v>0</v>
      </c>
      <c r="L44" s="84">
        <f t="shared" si="19"/>
        <v>0</v>
      </c>
      <c r="M44" s="84">
        <f t="shared" si="19"/>
        <v>0</v>
      </c>
      <c r="N44" s="84">
        <f t="shared" si="19"/>
        <v>0</v>
      </c>
      <c r="O44" s="85">
        <f t="shared" si="20"/>
        <v>0</v>
      </c>
      <c r="R44" s="17" t="s">
        <v>68</v>
      </c>
      <c r="S44" s="86">
        <f>+S33/$S$73</f>
        <v>0</v>
      </c>
      <c r="T44" s="86">
        <f>+T33/$T$73</f>
        <v>0</v>
      </c>
      <c r="U44" s="86">
        <f>+U33/$U$73</f>
        <v>0</v>
      </c>
      <c r="V44" s="86">
        <f t="shared" si="21"/>
        <v>0</v>
      </c>
      <c r="W44" s="86">
        <f t="shared" si="21"/>
        <v>0</v>
      </c>
      <c r="X44" s="86">
        <f t="shared" si="21"/>
        <v>0</v>
      </c>
      <c r="Y44" s="86">
        <f t="shared" si="21"/>
        <v>0</v>
      </c>
      <c r="Z44" s="86">
        <f t="shared" si="21"/>
        <v>0</v>
      </c>
      <c r="AA44" s="86">
        <f t="shared" si="21"/>
        <v>0</v>
      </c>
      <c r="AB44" s="86">
        <f t="shared" si="21"/>
        <v>0</v>
      </c>
      <c r="AC44" s="86">
        <f t="shared" si="21"/>
        <v>0</v>
      </c>
      <c r="AD44" s="86">
        <f t="shared" si="21"/>
        <v>0</v>
      </c>
      <c r="AE44" s="85">
        <f t="shared" si="22"/>
        <v>0</v>
      </c>
    </row>
    <row r="45" spans="2:31">
      <c r="B45" s="17" t="s">
        <v>69</v>
      </c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5"/>
      <c r="R45" s="17" t="s">
        <v>69</v>
      </c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5"/>
    </row>
    <row r="46" spans="2:31">
      <c r="B46" s="17" t="s">
        <v>97</v>
      </c>
      <c r="C46" s="84">
        <f t="shared" ref="C46:D46" si="24">+C35/C$73</f>
        <v>0</v>
      </c>
      <c r="D46" s="84">
        <f t="shared" si="24"/>
        <v>0</v>
      </c>
      <c r="E46" s="84">
        <f t="shared" si="19"/>
        <v>0</v>
      </c>
      <c r="F46" s="84">
        <f t="shared" si="19"/>
        <v>0</v>
      </c>
      <c r="G46" s="84">
        <f t="shared" si="19"/>
        <v>0</v>
      </c>
      <c r="H46" s="84">
        <f t="shared" si="19"/>
        <v>0</v>
      </c>
      <c r="I46" s="84">
        <f t="shared" si="19"/>
        <v>0</v>
      </c>
      <c r="J46" s="84">
        <f t="shared" si="19"/>
        <v>0</v>
      </c>
      <c r="K46" s="84">
        <f t="shared" si="19"/>
        <v>0</v>
      </c>
      <c r="L46" s="84">
        <f t="shared" si="19"/>
        <v>0</v>
      </c>
      <c r="M46" s="84">
        <f t="shared" si="19"/>
        <v>0</v>
      </c>
      <c r="N46" s="84">
        <f t="shared" si="19"/>
        <v>0</v>
      </c>
      <c r="O46" s="85">
        <f t="shared" si="20"/>
        <v>0</v>
      </c>
      <c r="R46" s="17" t="s">
        <v>97</v>
      </c>
      <c r="S46" s="86">
        <f>+S35/$S$73</f>
        <v>0</v>
      </c>
      <c r="T46" s="86">
        <f>+T35/$T$73</f>
        <v>0</v>
      </c>
      <c r="U46" s="86">
        <f>+U35/$U$73</f>
        <v>0</v>
      </c>
      <c r="V46" s="86">
        <f t="shared" si="21"/>
        <v>0</v>
      </c>
      <c r="W46" s="86">
        <f t="shared" si="21"/>
        <v>0</v>
      </c>
      <c r="X46" s="86">
        <f t="shared" si="21"/>
        <v>0</v>
      </c>
      <c r="Y46" s="86">
        <f t="shared" si="21"/>
        <v>0</v>
      </c>
      <c r="Z46" s="86">
        <f t="shared" si="21"/>
        <v>0</v>
      </c>
      <c r="AA46" s="86">
        <f t="shared" si="21"/>
        <v>0</v>
      </c>
      <c r="AB46" s="86">
        <f t="shared" si="21"/>
        <v>0</v>
      </c>
      <c r="AC46" s="86">
        <f t="shared" si="21"/>
        <v>0</v>
      </c>
      <c r="AD46" s="86">
        <f t="shared" si="21"/>
        <v>0</v>
      </c>
      <c r="AE46" s="85">
        <f t="shared" si="22"/>
        <v>0</v>
      </c>
    </row>
    <row r="47" spans="2:31">
      <c r="B47" s="180" t="s">
        <v>71</v>
      </c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5"/>
      <c r="R47" s="180" t="s">
        <v>71</v>
      </c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5"/>
    </row>
    <row r="48" spans="2:31">
      <c r="B48" s="26" t="s">
        <v>14</v>
      </c>
      <c r="C48" s="87">
        <f t="shared" ref="C48:D48" si="25">SUM(C43:C47)</f>
        <v>0</v>
      </c>
      <c r="D48" s="87">
        <f t="shared" si="25"/>
        <v>0</v>
      </c>
      <c r="E48" s="87">
        <f t="shared" ref="E48:N48" si="26">SUM(E43:E47)</f>
        <v>0</v>
      </c>
      <c r="F48" s="87">
        <f t="shared" si="26"/>
        <v>0</v>
      </c>
      <c r="G48" s="87">
        <f t="shared" si="26"/>
        <v>0</v>
      </c>
      <c r="H48" s="87">
        <f t="shared" si="26"/>
        <v>0</v>
      </c>
      <c r="I48" s="87">
        <f t="shared" si="26"/>
        <v>0</v>
      </c>
      <c r="J48" s="87">
        <f t="shared" si="26"/>
        <v>0</v>
      </c>
      <c r="K48" s="87">
        <f t="shared" si="26"/>
        <v>0</v>
      </c>
      <c r="L48" s="87">
        <f t="shared" si="26"/>
        <v>0</v>
      </c>
      <c r="M48" s="87">
        <f t="shared" si="26"/>
        <v>0</v>
      </c>
      <c r="N48" s="87">
        <f t="shared" si="26"/>
        <v>0</v>
      </c>
      <c r="O48" s="87">
        <f t="shared" si="20"/>
        <v>0</v>
      </c>
      <c r="R48" s="26" t="s">
        <v>14</v>
      </c>
      <c r="S48" s="88">
        <f>SUM(S43:S47)</f>
        <v>0</v>
      </c>
      <c r="T48" s="89">
        <f t="shared" ref="T48:AD48" si="27">SUM(T43:T47)</f>
        <v>0</v>
      </c>
      <c r="U48" s="89">
        <f t="shared" si="27"/>
        <v>0</v>
      </c>
      <c r="V48" s="89">
        <f t="shared" si="27"/>
        <v>0</v>
      </c>
      <c r="W48" s="89">
        <f t="shared" si="27"/>
        <v>0</v>
      </c>
      <c r="X48" s="89">
        <f t="shared" si="27"/>
        <v>0</v>
      </c>
      <c r="Y48" s="89">
        <f t="shared" si="27"/>
        <v>0</v>
      </c>
      <c r="Z48" s="89">
        <f t="shared" si="27"/>
        <v>0</v>
      </c>
      <c r="AA48" s="89">
        <f t="shared" si="27"/>
        <v>0</v>
      </c>
      <c r="AB48" s="89">
        <f t="shared" si="27"/>
        <v>0</v>
      </c>
      <c r="AC48" s="89">
        <f t="shared" si="27"/>
        <v>0</v>
      </c>
      <c r="AD48" s="89">
        <f t="shared" si="27"/>
        <v>0</v>
      </c>
      <c r="AE48" s="87">
        <f t="shared" si="22"/>
        <v>0</v>
      </c>
    </row>
    <row r="49" spans="2:33">
      <c r="M49" s="76"/>
      <c r="AC49" s="76"/>
      <c r="AE49" s="162">
        <f>+AE48/0.87</f>
        <v>0</v>
      </c>
      <c r="AF49" s="68">
        <f>+AE49-O48</f>
        <v>0</v>
      </c>
      <c r="AG49" s="2" t="s">
        <v>24</v>
      </c>
    </row>
    <row r="50" spans="2:33">
      <c r="B50" s="3" t="s">
        <v>77</v>
      </c>
      <c r="M50" s="76"/>
      <c r="R50" s="3" t="s">
        <v>77</v>
      </c>
      <c r="AC50" s="76"/>
    </row>
    <row r="51" spans="2:33">
      <c r="M51" s="76"/>
      <c r="AC51" s="76"/>
    </row>
    <row r="52" spans="2:33" ht="31.5">
      <c r="B52" s="116" t="s">
        <v>15</v>
      </c>
      <c r="C52" s="111" t="s">
        <v>126</v>
      </c>
      <c r="D52" s="111" t="s">
        <v>124</v>
      </c>
      <c r="E52" s="111" t="s">
        <v>125</v>
      </c>
      <c r="F52" s="111" t="s">
        <v>104</v>
      </c>
      <c r="G52" s="111" t="s">
        <v>105</v>
      </c>
      <c r="H52" s="111" t="s">
        <v>106</v>
      </c>
      <c r="I52" s="111" t="s">
        <v>8</v>
      </c>
      <c r="J52" s="111" t="s">
        <v>9</v>
      </c>
      <c r="K52" s="111" t="s">
        <v>10</v>
      </c>
      <c r="L52" s="111" t="s">
        <v>11</v>
      </c>
      <c r="M52" s="111" t="s">
        <v>12</v>
      </c>
      <c r="N52" s="111" t="s">
        <v>13</v>
      </c>
      <c r="O52" s="82" t="s">
        <v>107</v>
      </c>
      <c r="P52" s="101"/>
      <c r="R52" s="116" t="s">
        <v>15</v>
      </c>
      <c r="S52" s="111" t="s">
        <v>126</v>
      </c>
      <c r="T52" s="111" t="s">
        <v>124</v>
      </c>
      <c r="U52" s="111" t="s">
        <v>117</v>
      </c>
      <c r="V52" s="111" t="s">
        <v>104</v>
      </c>
      <c r="W52" s="111" t="s">
        <v>105</v>
      </c>
      <c r="X52" s="111" t="s">
        <v>106</v>
      </c>
      <c r="Y52" s="111" t="s">
        <v>8</v>
      </c>
      <c r="Z52" s="111" t="s">
        <v>9</v>
      </c>
      <c r="AA52" s="111" t="s">
        <v>10</v>
      </c>
      <c r="AB52" s="111" t="s">
        <v>11</v>
      </c>
      <c r="AC52" s="111" t="s">
        <v>12</v>
      </c>
      <c r="AD52" s="111" t="s">
        <v>13</v>
      </c>
      <c r="AE52" s="82" t="s">
        <v>107</v>
      </c>
    </row>
    <row r="53" spans="2:33">
      <c r="B53" s="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69"/>
      <c r="R53" s="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69"/>
    </row>
    <row r="54" spans="2:33">
      <c r="B54" s="17" t="s">
        <v>96</v>
      </c>
      <c r="C54" s="84" t="e">
        <f t="shared" ref="C54:G55" si="28">+C32/C21*100</f>
        <v>#DIV/0!</v>
      </c>
      <c r="D54" s="84" t="e">
        <f t="shared" si="28"/>
        <v>#DIV/0!</v>
      </c>
      <c r="E54" s="84" t="e">
        <f t="shared" si="28"/>
        <v>#DIV/0!</v>
      </c>
      <c r="F54" s="84" t="e">
        <f t="shared" si="28"/>
        <v>#DIV/0!</v>
      </c>
      <c r="G54" s="84" t="e">
        <f t="shared" si="28"/>
        <v>#DIV/0!</v>
      </c>
      <c r="H54" s="84" t="e">
        <f t="shared" ref="H54:H55" si="29">+H32/H21*100</f>
        <v>#DIV/0!</v>
      </c>
      <c r="I54" s="84" t="e">
        <f t="shared" ref="I54" si="30">+I32/I21*100</f>
        <v>#DIV/0!</v>
      </c>
      <c r="J54" s="84" t="e">
        <f t="shared" ref="J54:N54" si="31">+J32/J21*100</f>
        <v>#DIV/0!</v>
      </c>
      <c r="K54" s="84" t="e">
        <f t="shared" si="31"/>
        <v>#DIV/0!</v>
      </c>
      <c r="L54" s="84" t="e">
        <f t="shared" si="31"/>
        <v>#DIV/0!</v>
      </c>
      <c r="M54" s="84" t="e">
        <f t="shared" si="31"/>
        <v>#DIV/0!</v>
      </c>
      <c r="N54" s="84" t="e">
        <f t="shared" si="31"/>
        <v>#DIV/0!</v>
      </c>
      <c r="O54" s="85" t="e">
        <f>+O32/O21*100</f>
        <v>#DIV/0!</v>
      </c>
      <c r="R54" s="17" t="s">
        <v>96</v>
      </c>
      <c r="S54" s="86" t="e">
        <f t="shared" ref="S54:W54" si="32">+S32/S21*100</f>
        <v>#DIV/0!</v>
      </c>
      <c r="T54" s="86" t="e">
        <f t="shared" si="32"/>
        <v>#DIV/0!</v>
      </c>
      <c r="U54" s="86" t="e">
        <f t="shared" si="32"/>
        <v>#DIV/0!</v>
      </c>
      <c r="V54" s="86" t="e">
        <f t="shared" si="32"/>
        <v>#DIV/0!</v>
      </c>
      <c r="W54" s="86" t="e">
        <f t="shared" si="32"/>
        <v>#DIV/0!</v>
      </c>
      <c r="X54" s="86" t="e">
        <f t="shared" ref="X54:AE57" si="33">+X32/X21*100</f>
        <v>#DIV/0!</v>
      </c>
      <c r="Y54" s="86" t="e">
        <f t="shared" si="33"/>
        <v>#DIV/0!</v>
      </c>
      <c r="Z54" s="86" t="e">
        <f t="shared" si="33"/>
        <v>#DIV/0!</v>
      </c>
      <c r="AA54" s="86" t="e">
        <f t="shared" si="33"/>
        <v>#DIV/0!</v>
      </c>
      <c r="AB54" s="86" t="e">
        <f t="shared" si="33"/>
        <v>#DIV/0!</v>
      </c>
      <c r="AC54" s="86" t="e">
        <f t="shared" si="33"/>
        <v>#DIV/0!</v>
      </c>
      <c r="AD54" s="86" t="e">
        <f t="shared" si="33"/>
        <v>#DIV/0!</v>
      </c>
      <c r="AE54" s="85" t="e">
        <f t="shared" si="33"/>
        <v>#DIV/0!</v>
      </c>
    </row>
    <row r="55" spans="2:33">
      <c r="B55" s="17" t="s">
        <v>68</v>
      </c>
      <c r="C55" s="84" t="e">
        <f t="shared" si="28"/>
        <v>#DIV/0!</v>
      </c>
      <c r="D55" s="84" t="e">
        <f t="shared" si="28"/>
        <v>#DIV/0!</v>
      </c>
      <c r="E55" s="84" t="e">
        <f t="shared" si="28"/>
        <v>#DIV/0!</v>
      </c>
      <c r="F55" s="84" t="e">
        <f t="shared" si="28"/>
        <v>#DIV/0!</v>
      </c>
      <c r="G55" s="84" t="e">
        <f t="shared" si="28"/>
        <v>#DIV/0!</v>
      </c>
      <c r="H55" s="84" t="e">
        <f t="shared" si="29"/>
        <v>#DIV/0!</v>
      </c>
      <c r="I55" s="84" t="e">
        <f>+I33/I22*100</f>
        <v>#DIV/0!</v>
      </c>
      <c r="J55" s="84" t="e">
        <f t="shared" ref="J55:N55" si="34">+J33/J22*100</f>
        <v>#DIV/0!</v>
      </c>
      <c r="K55" s="84" t="e">
        <f t="shared" si="34"/>
        <v>#DIV/0!</v>
      </c>
      <c r="L55" s="84" t="e">
        <f t="shared" si="34"/>
        <v>#DIV/0!</v>
      </c>
      <c r="M55" s="84" t="e">
        <f t="shared" si="34"/>
        <v>#DIV/0!</v>
      </c>
      <c r="N55" s="84" t="e">
        <f t="shared" si="34"/>
        <v>#DIV/0!</v>
      </c>
      <c r="O55" s="85" t="e">
        <f>+O33/O22*100</f>
        <v>#DIV/0!</v>
      </c>
      <c r="R55" s="17" t="s">
        <v>68</v>
      </c>
      <c r="S55" s="86" t="e">
        <f t="shared" ref="S55:AC59" si="35">+S33/S22*100</f>
        <v>#DIV/0!</v>
      </c>
      <c r="T55" s="86" t="e">
        <f t="shared" si="35"/>
        <v>#DIV/0!</v>
      </c>
      <c r="U55" s="86" t="e">
        <f t="shared" si="35"/>
        <v>#DIV/0!</v>
      </c>
      <c r="V55" s="86" t="e">
        <f t="shared" si="35"/>
        <v>#DIV/0!</v>
      </c>
      <c r="W55" s="86" t="e">
        <f t="shared" si="35"/>
        <v>#DIV/0!</v>
      </c>
      <c r="X55" s="86" t="e">
        <f t="shared" si="33"/>
        <v>#DIV/0!</v>
      </c>
      <c r="Y55" s="86" t="e">
        <f t="shared" si="33"/>
        <v>#DIV/0!</v>
      </c>
      <c r="Z55" s="86" t="e">
        <f t="shared" si="33"/>
        <v>#DIV/0!</v>
      </c>
      <c r="AA55" s="86" t="e">
        <f t="shared" si="33"/>
        <v>#DIV/0!</v>
      </c>
      <c r="AB55" s="86" t="e">
        <f t="shared" si="33"/>
        <v>#DIV/0!</v>
      </c>
      <c r="AC55" s="86" t="e">
        <f t="shared" si="33"/>
        <v>#DIV/0!</v>
      </c>
      <c r="AD55" s="86" t="e">
        <f t="shared" si="33"/>
        <v>#DIV/0!</v>
      </c>
      <c r="AE55" s="85" t="e">
        <f t="shared" si="33"/>
        <v>#DIV/0!</v>
      </c>
    </row>
    <row r="56" spans="2:33">
      <c r="B56" s="17" t="s">
        <v>69</v>
      </c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5"/>
      <c r="R56" s="17" t="s">
        <v>69</v>
      </c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5"/>
    </row>
    <row r="57" spans="2:33">
      <c r="B57" s="17" t="s">
        <v>97</v>
      </c>
      <c r="C57" s="84" t="e">
        <f t="shared" ref="C57:N57" si="36">+C35/C24*100</f>
        <v>#DIV/0!</v>
      </c>
      <c r="D57" s="84" t="e">
        <f t="shared" si="36"/>
        <v>#DIV/0!</v>
      </c>
      <c r="E57" s="84" t="e">
        <f t="shared" si="36"/>
        <v>#DIV/0!</v>
      </c>
      <c r="F57" s="84" t="e">
        <f t="shared" si="36"/>
        <v>#DIV/0!</v>
      </c>
      <c r="G57" s="84" t="e">
        <f t="shared" si="36"/>
        <v>#DIV/0!</v>
      </c>
      <c r="H57" s="84" t="e">
        <f t="shared" si="36"/>
        <v>#DIV/0!</v>
      </c>
      <c r="I57" s="84" t="e">
        <f t="shared" si="36"/>
        <v>#DIV/0!</v>
      </c>
      <c r="J57" s="84" t="e">
        <f t="shared" si="36"/>
        <v>#DIV/0!</v>
      </c>
      <c r="K57" s="84" t="e">
        <f t="shared" si="36"/>
        <v>#DIV/0!</v>
      </c>
      <c r="L57" s="84" t="e">
        <f t="shared" si="36"/>
        <v>#DIV/0!</v>
      </c>
      <c r="M57" s="84" t="e">
        <f t="shared" si="36"/>
        <v>#DIV/0!</v>
      </c>
      <c r="N57" s="84" t="e">
        <f t="shared" si="36"/>
        <v>#DIV/0!</v>
      </c>
      <c r="O57" s="85" t="e">
        <f>+O35/O24*100</f>
        <v>#DIV/0!</v>
      </c>
      <c r="R57" s="17" t="s">
        <v>97</v>
      </c>
      <c r="S57" s="86" t="e">
        <f t="shared" si="35"/>
        <v>#DIV/0!</v>
      </c>
      <c r="T57" s="86" t="e">
        <f t="shared" si="35"/>
        <v>#DIV/0!</v>
      </c>
      <c r="U57" s="86" t="e">
        <f t="shared" si="35"/>
        <v>#DIV/0!</v>
      </c>
      <c r="V57" s="86" t="e">
        <f t="shared" ref="V57:AD57" si="37">+V35/V24*100</f>
        <v>#DIV/0!</v>
      </c>
      <c r="W57" s="86" t="e">
        <f t="shared" si="37"/>
        <v>#DIV/0!</v>
      </c>
      <c r="X57" s="86" t="e">
        <f t="shared" si="37"/>
        <v>#DIV/0!</v>
      </c>
      <c r="Y57" s="86" t="e">
        <f t="shared" si="37"/>
        <v>#DIV/0!</v>
      </c>
      <c r="Z57" s="86" t="e">
        <f t="shared" si="37"/>
        <v>#DIV/0!</v>
      </c>
      <c r="AA57" s="86" t="e">
        <f t="shared" si="37"/>
        <v>#DIV/0!</v>
      </c>
      <c r="AB57" s="86" t="e">
        <f t="shared" si="37"/>
        <v>#DIV/0!</v>
      </c>
      <c r="AC57" s="86" t="e">
        <f t="shared" si="37"/>
        <v>#DIV/0!</v>
      </c>
      <c r="AD57" s="86" t="e">
        <f t="shared" si="37"/>
        <v>#DIV/0!</v>
      </c>
      <c r="AE57" s="85" t="e">
        <f t="shared" si="33"/>
        <v>#DIV/0!</v>
      </c>
    </row>
    <row r="58" spans="2:33">
      <c r="B58" s="180" t="s">
        <v>71</v>
      </c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5"/>
      <c r="R58" s="180" t="s">
        <v>71</v>
      </c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5"/>
    </row>
    <row r="59" spans="2:33">
      <c r="B59" s="26" t="s">
        <v>14</v>
      </c>
      <c r="C59" s="87" t="e">
        <f t="shared" ref="C59:G59" si="38">+C37/C26*100</f>
        <v>#DIV/0!</v>
      </c>
      <c r="D59" s="87" t="e">
        <f t="shared" si="38"/>
        <v>#DIV/0!</v>
      </c>
      <c r="E59" s="87" t="e">
        <f t="shared" si="38"/>
        <v>#DIV/0!</v>
      </c>
      <c r="F59" s="87" t="e">
        <f t="shared" si="38"/>
        <v>#DIV/0!</v>
      </c>
      <c r="G59" s="87" t="e">
        <f t="shared" si="38"/>
        <v>#DIV/0!</v>
      </c>
      <c r="H59" s="87" t="e">
        <f>+H37/H26*100</f>
        <v>#DIV/0!</v>
      </c>
      <c r="I59" s="87" t="e">
        <f t="shared" ref="I59:O59" si="39">+I37/I26*100</f>
        <v>#DIV/0!</v>
      </c>
      <c r="J59" s="87" t="e">
        <f t="shared" si="39"/>
        <v>#DIV/0!</v>
      </c>
      <c r="K59" s="87" t="e">
        <f t="shared" si="39"/>
        <v>#DIV/0!</v>
      </c>
      <c r="L59" s="87" t="e">
        <f t="shared" si="39"/>
        <v>#DIV/0!</v>
      </c>
      <c r="M59" s="87" t="e">
        <f t="shared" si="39"/>
        <v>#DIV/0!</v>
      </c>
      <c r="N59" s="87" t="e">
        <f t="shared" si="39"/>
        <v>#DIV/0!</v>
      </c>
      <c r="O59" s="87" t="e">
        <f t="shared" si="39"/>
        <v>#DIV/0!</v>
      </c>
      <c r="R59" s="26" t="s">
        <v>14</v>
      </c>
      <c r="S59" s="88" t="e">
        <f t="shared" si="35"/>
        <v>#DIV/0!</v>
      </c>
      <c r="T59" s="89" t="e">
        <f t="shared" si="35"/>
        <v>#DIV/0!</v>
      </c>
      <c r="U59" s="89" t="e">
        <f t="shared" si="35"/>
        <v>#DIV/0!</v>
      </c>
      <c r="V59" s="89" t="e">
        <f t="shared" si="35"/>
        <v>#DIV/0!</v>
      </c>
      <c r="W59" s="89" t="e">
        <f t="shared" si="35"/>
        <v>#DIV/0!</v>
      </c>
      <c r="X59" s="89" t="e">
        <f t="shared" si="35"/>
        <v>#DIV/0!</v>
      </c>
      <c r="Y59" s="89" t="e">
        <f t="shared" si="35"/>
        <v>#DIV/0!</v>
      </c>
      <c r="Z59" s="89" t="e">
        <f t="shared" si="35"/>
        <v>#DIV/0!</v>
      </c>
      <c r="AA59" s="89" t="e">
        <f t="shared" si="35"/>
        <v>#DIV/0!</v>
      </c>
      <c r="AB59" s="89" t="e">
        <f t="shared" si="35"/>
        <v>#DIV/0!</v>
      </c>
      <c r="AC59" s="89" t="e">
        <f t="shared" si="35"/>
        <v>#DIV/0!</v>
      </c>
      <c r="AD59" s="89" t="e">
        <f t="shared" ref="AD59:AE59" si="40">+AD37/AD26*100</f>
        <v>#DIV/0!</v>
      </c>
      <c r="AE59" s="87" t="e">
        <f t="shared" si="40"/>
        <v>#DIV/0!</v>
      </c>
    </row>
    <row r="60" spans="2:33"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AC60" s="76"/>
      <c r="AE60" s="76" t="e">
        <f>+AE59/0.87</f>
        <v>#DIV/0!</v>
      </c>
    </row>
    <row r="61" spans="2:33">
      <c r="B61" s="3" t="s">
        <v>78</v>
      </c>
      <c r="M61" s="76"/>
      <c r="R61" s="3" t="s">
        <v>78</v>
      </c>
      <c r="AC61" s="76"/>
    </row>
    <row r="62" spans="2:33">
      <c r="C62" s="68"/>
      <c r="D62" s="68"/>
      <c r="E62" s="68"/>
      <c r="M62" s="76"/>
      <c r="AC62" s="76"/>
    </row>
    <row r="63" spans="2:33" ht="31.5">
      <c r="B63" s="116" t="s">
        <v>15</v>
      </c>
      <c r="C63" s="111" t="s">
        <v>126</v>
      </c>
      <c r="D63" s="111" t="s">
        <v>124</v>
      </c>
      <c r="E63" s="111" t="s">
        <v>125</v>
      </c>
      <c r="F63" s="111" t="s">
        <v>104</v>
      </c>
      <c r="G63" s="111" t="s">
        <v>105</v>
      </c>
      <c r="H63" s="111" t="s">
        <v>106</v>
      </c>
      <c r="I63" s="111" t="s">
        <v>8</v>
      </c>
      <c r="J63" s="111" t="s">
        <v>9</v>
      </c>
      <c r="K63" s="111" t="s">
        <v>10</v>
      </c>
      <c r="L63" s="111" t="s">
        <v>11</v>
      </c>
      <c r="M63" s="111" t="s">
        <v>12</v>
      </c>
      <c r="N63" s="111" t="s">
        <v>13</v>
      </c>
      <c r="O63" s="82" t="s">
        <v>107</v>
      </c>
      <c r="P63" s="101"/>
      <c r="R63" s="116" t="s">
        <v>15</v>
      </c>
      <c r="S63" s="111" t="s">
        <v>126</v>
      </c>
      <c r="T63" s="111" t="s">
        <v>124</v>
      </c>
      <c r="U63" s="111" t="s">
        <v>125</v>
      </c>
      <c r="V63" s="111" t="s">
        <v>104</v>
      </c>
      <c r="W63" s="111" t="s">
        <v>105</v>
      </c>
      <c r="X63" s="111" t="s">
        <v>106</v>
      </c>
      <c r="Y63" s="111" t="s">
        <v>8</v>
      </c>
      <c r="Z63" s="111" t="s">
        <v>9</v>
      </c>
      <c r="AA63" s="111" t="s">
        <v>10</v>
      </c>
      <c r="AB63" s="111" t="s">
        <v>11</v>
      </c>
      <c r="AC63" s="111" t="s">
        <v>12</v>
      </c>
      <c r="AD63" s="111" t="s">
        <v>13</v>
      </c>
      <c r="AE63" s="82" t="s">
        <v>107</v>
      </c>
    </row>
    <row r="64" spans="2:33">
      <c r="B64" s="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69"/>
      <c r="R64" s="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69"/>
    </row>
    <row r="65" spans="2:31">
      <c r="B65" s="17" t="s">
        <v>96</v>
      </c>
      <c r="C65" s="84" t="e">
        <f t="shared" ref="C65:G65" si="41">+C43/C21*100</f>
        <v>#DIV/0!</v>
      </c>
      <c r="D65" s="84" t="e">
        <f t="shared" si="41"/>
        <v>#DIV/0!</v>
      </c>
      <c r="E65" s="84" t="e">
        <f t="shared" si="41"/>
        <v>#DIV/0!</v>
      </c>
      <c r="F65" s="84" t="e">
        <f t="shared" si="41"/>
        <v>#DIV/0!</v>
      </c>
      <c r="G65" s="84" t="e">
        <f t="shared" si="41"/>
        <v>#DIV/0!</v>
      </c>
      <c r="H65" s="84" t="e">
        <f t="shared" ref="H65:I66" si="42">+H43/H21*100</f>
        <v>#DIV/0!</v>
      </c>
      <c r="I65" s="84" t="e">
        <f t="shared" si="42"/>
        <v>#DIV/0!</v>
      </c>
      <c r="J65" s="84" t="e">
        <f t="shared" ref="J65:N65" si="43">+J43/J21*100</f>
        <v>#DIV/0!</v>
      </c>
      <c r="K65" s="84" t="e">
        <f t="shared" si="43"/>
        <v>#DIV/0!</v>
      </c>
      <c r="L65" s="84" t="e">
        <f t="shared" si="43"/>
        <v>#DIV/0!</v>
      </c>
      <c r="M65" s="84" t="e">
        <f t="shared" si="43"/>
        <v>#DIV/0!</v>
      </c>
      <c r="N65" s="84" t="e">
        <f t="shared" si="43"/>
        <v>#DIV/0!</v>
      </c>
      <c r="O65" s="85" t="e">
        <f>+O43/O21*100</f>
        <v>#DIV/0!</v>
      </c>
      <c r="R65" s="17" t="s">
        <v>96</v>
      </c>
      <c r="S65" s="86" t="e">
        <f t="shared" ref="S65:W65" si="44">+S43/S21*100</f>
        <v>#DIV/0!</v>
      </c>
      <c r="T65" s="86" t="e">
        <f t="shared" si="44"/>
        <v>#DIV/0!</v>
      </c>
      <c r="U65" s="86" t="e">
        <f t="shared" si="44"/>
        <v>#DIV/0!</v>
      </c>
      <c r="V65" s="86" t="e">
        <f t="shared" si="44"/>
        <v>#DIV/0!</v>
      </c>
      <c r="W65" s="86" t="e">
        <f t="shared" si="44"/>
        <v>#DIV/0!</v>
      </c>
      <c r="X65" s="86" t="e">
        <f t="shared" ref="X65:AE68" si="45">+X43/X21*100</f>
        <v>#DIV/0!</v>
      </c>
      <c r="Y65" s="86" t="e">
        <f t="shared" si="45"/>
        <v>#DIV/0!</v>
      </c>
      <c r="Z65" s="86" t="e">
        <f t="shared" si="45"/>
        <v>#DIV/0!</v>
      </c>
      <c r="AA65" s="86" t="e">
        <f t="shared" si="45"/>
        <v>#DIV/0!</v>
      </c>
      <c r="AB65" s="86" t="e">
        <f t="shared" si="45"/>
        <v>#DIV/0!</v>
      </c>
      <c r="AC65" s="86" t="e">
        <f t="shared" si="45"/>
        <v>#DIV/0!</v>
      </c>
      <c r="AD65" s="86" t="e">
        <f t="shared" si="45"/>
        <v>#DIV/0!</v>
      </c>
      <c r="AE65" s="85" t="e">
        <f t="shared" si="45"/>
        <v>#DIV/0!</v>
      </c>
    </row>
    <row r="66" spans="2:31">
      <c r="B66" s="17" t="s">
        <v>68</v>
      </c>
      <c r="C66" s="84" t="e">
        <f t="shared" ref="C66:G66" si="46">+C44/C22*100</f>
        <v>#DIV/0!</v>
      </c>
      <c r="D66" s="84" t="e">
        <f t="shared" si="46"/>
        <v>#DIV/0!</v>
      </c>
      <c r="E66" s="84" t="e">
        <f t="shared" si="46"/>
        <v>#DIV/0!</v>
      </c>
      <c r="F66" s="84" t="e">
        <f t="shared" si="46"/>
        <v>#DIV/0!</v>
      </c>
      <c r="G66" s="84" t="e">
        <f t="shared" si="46"/>
        <v>#DIV/0!</v>
      </c>
      <c r="H66" s="84" t="e">
        <f t="shared" si="42"/>
        <v>#DIV/0!</v>
      </c>
      <c r="I66" s="84" t="e">
        <f t="shared" ref="I66:N66" si="47">+I44/I22*100</f>
        <v>#DIV/0!</v>
      </c>
      <c r="J66" s="84" t="e">
        <f t="shared" si="47"/>
        <v>#DIV/0!</v>
      </c>
      <c r="K66" s="84" t="e">
        <f t="shared" si="47"/>
        <v>#DIV/0!</v>
      </c>
      <c r="L66" s="84" t="e">
        <f t="shared" si="47"/>
        <v>#DIV/0!</v>
      </c>
      <c r="M66" s="84" t="e">
        <f t="shared" si="47"/>
        <v>#DIV/0!</v>
      </c>
      <c r="N66" s="84" t="e">
        <f t="shared" si="47"/>
        <v>#DIV/0!</v>
      </c>
      <c r="O66" s="85" t="e">
        <f>+O44/O22*100</f>
        <v>#DIV/0!</v>
      </c>
      <c r="R66" s="17" t="s">
        <v>68</v>
      </c>
      <c r="S66" s="86" t="e">
        <f t="shared" ref="S66:W66" si="48">+S44/S22*100</f>
        <v>#DIV/0!</v>
      </c>
      <c r="T66" s="86" t="e">
        <f t="shared" si="48"/>
        <v>#DIV/0!</v>
      </c>
      <c r="U66" s="86" t="e">
        <f t="shared" si="48"/>
        <v>#DIV/0!</v>
      </c>
      <c r="V66" s="86" t="e">
        <f t="shared" si="48"/>
        <v>#DIV/0!</v>
      </c>
      <c r="W66" s="86" t="e">
        <f t="shared" si="48"/>
        <v>#DIV/0!</v>
      </c>
      <c r="X66" s="86" t="e">
        <f t="shared" si="45"/>
        <v>#DIV/0!</v>
      </c>
      <c r="Y66" s="86" t="e">
        <f t="shared" si="45"/>
        <v>#DIV/0!</v>
      </c>
      <c r="Z66" s="86" t="e">
        <f t="shared" si="45"/>
        <v>#DIV/0!</v>
      </c>
      <c r="AA66" s="86" t="e">
        <f t="shared" si="45"/>
        <v>#DIV/0!</v>
      </c>
      <c r="AB66" s="86" t="e">
        <f t="shared" si="45"/>
        <v>#DIV/0!</v>
      </c>
      <c r="AC66" s="86" t="e">
        <f t="shared" si="45"/>
        <v>#DIV/0!</v>
      </c>
      <c r="AD66" s="86" t="e">
        <f t="shared" si="45"/>
        <v>#DIV/0!</v>
      </c>
      <c r="AE66" s="85" t="e">
        <f t="shared" si="45"/>
        <v>#DIV/0!</v>
      </c>
    </row>
    <row r="67" spans="2:31">
      <c r="B67" s="17" t="s">
        <v>69</v>
      </c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5"/>
      <c r="R67" s="17" t="s">
        <v>69</v>
      </c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5"/>
    </row>
    <row r="68" spans="2:31">
      <c r="B68" s="17" t="s">
        <v>97</v>
      </c>
      <c r="C68" s="84" t="e">
        <f t="shared" ref="C68" si="49">+C46/C24*100</f>
        <v>#DIV/0!</v>
      </c>
      <c r="D68" s="84" t="e">
        <f t="shared" ref="D68:H68" si="50">+D46/D24*100</f>
        <v>#DIV/0!</v>
      </c>
      <c r="E68" s="84" t="e">
        <f t="shared" si="50"/>
        <v>#DIV/0!</v>
      </c>
      <c r="F68" s="84" t="e">
        <f t="shared" si="50"/>
        <v>#DIV/0!</v>
      </c>
      <c r="G68" s="84" t="e">
        <f t="shared" si="50"/>
        <v>#DIV/0!</v>
      </c>
      <c r="H68" s="84" t="e">
        <f t="shared" si="50"/>
        <v>#DIV/0!</v>
      </c>
      <c r="I68" s="84" t="e">
        <f t="shared" ref="I68:N68" si="51">+I46/I24*100</f>
        <v>#DIV/0!</v>
      </c>
      <c r="J68" s="84" t="e">
        <f t="shared" si="51"/>
        <v>#DIV/0!</v>
      </c>
      <c r="K68" s="84" t="e">
        <f t="shared" si="51"/>
        <v>#DIV/0!</v>
      </c>
      <c r="L68" s="84" t="e">
        <f t="shared" si="51"/>
        <v>#DIV/0!</v>
      </c>
      <c r="M68" s="84" t="e">
        <f t="shared" si="51"/>
        <v>#DIV/0!</v>
      </c>
      <c r="N68" s="84" t="e">
        <f t="shared" si="51"/>
        <v>#DIV/0!</v>
      </c>
      <c r="O68" s="85" t="e">
        <f>+O46/O24*100</f>
        <v>#DIV/0!</v>
      </c>
      <c r="R68" s="17" t="s">
        <v>97</v>
      </c>
      <c r="S68" s="86" t="e">
        <f t="shared" ref="S68" si="52">+S46/S24*100</f>
        <v>#DIV/0!</v>
      </c>
      <c r="T68" s="86" t="e">
        <f t="shared" ref="T68:AD68" si="53">+T46/T24*100</f>
        <v>#DIV/0!</v>
      </c>
      <c r="U68" s="86" t="e">
        <f t="shared" si="53"/>
        <v>#DIV/0!</v>
      </c>
      <c r="V68" s="86" t="e">
        <f t="shared" si="53"/>
        <v>#DIV/0!</v>
      </c>
      <c r="W68" s="86" t="e">
        <f t="shared" si="53"/>
        <v>#DIV/0!</v>
      </c>
      <c r="X68" s="86" t="e">
        <f t="shared" si="53"/>
        <v>#DIV/0!</v>
      </c>
      <c r="Y68" s="86" t="e">
        <f t="shared" si="53"/>
        <v>#DIV/0!</v>
      </c>
      <c r="Z68" s="86" t="e">
        <f t="shared" si="53"/>
        <v>#DIV/0!</v>
      </c>
      <c r="AA68" s="86" t="e">
        <f t="shared" si="53"/>
        <v>#DIV/0!</v>
      </c>
      <c r="AB68" s="86" t="e">
        <f t="shared" si="53"/>
        <v>#DIV/0!</v>
      </c>
      <c r="AC68" s="86" t="e">
        <f t="shared" si="53"/>
        <v>#DIV/0!</v>
      </c>
      <c r="AD68" s="86" t="e">
        <f t="shared" si="53"/>
        <v>#DIV/0!</v>
      </c>
      <c r="AE68" s="85" t="e">
        <f t="shared" si="45"/>
        <v>#DIV/0!</v>
      </c>
    </row>
    <row r="69" spans="2:31">
      <c r="B69" s="180" t="s">
        <v>71</v>
      </c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5"/>
      <c r="R69" s="180" t="s">
        <v>71</v>
      </c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5"/>
    </row>
    <row r="70" spans="2:31">
      <c r="B70" s="26" t="s">
        <v>14</v>
      </c>
      <c r="C70" s="87" t="e">
        <f t="shared" ref="C70:G70" si="54">+C48/C26*100</f>
        <v>#DIV/0!</v>
      </c>
      <c r="D70" s="87" t="e">
        <f t="shared" si="54"/>
        <v>#DIV/0!</v>
      </c>
      <c r="E70" s="87" t="e">
        <f t="shared" si="54"/>
        <v>#DIV/0!</v>
      </c>
      <c r="F70" s="87" t="e">
        <f t="shared" si="54"/>
        <v>#DIV/0!</v>
      </c>
      <c r="G70" s="87" t="e">
        <f t="shared" si="54"/>
        <v>#DIV/0!</v>
      </c>
      <c r="H70" s="87" t="e">
        <f t="shared" ref="H70:O70" si="55">+H48/H26*100</f>
        <v>#DIV/0!</v>
      </c>
      <c r="I70" s="87" t="e">
        <f t="shared" si="55"/>
        <v>#DIV/0!</v>
      </c>
      <c r="J70" s="87" t="e">
        <f t="shared" si="55"/>
        <v>#DIV/0!</v>
      </c>
      <c r="K70" s="87" t="e">
        <f t="shared" si="55"/>
        <v>#DIV/0!</v>
      </c>
      <c r="L70" s="87" t="e">
        <f t="shared" si="55"/>
        <v>#DIV/0!</v>
      </c>
      <c r="M70" s="87" t="e">
        <f t="shared" si="55"/>
        <v>#DIV/0!</v>
      </c>
      <c r="N70" s="87" t="e">
        <f t="shared" si="55"/>
        <v>#DIV/0!</v>
      </c>
      <c r="O70" s="87" t="e">
        <f t="shared" si="55"/>
        <v>#DIV/0!</v>
      </c>
      <c r="R70" s="26" t="s">
        <v>14</v>
      </c>
      <c r="S70" s="88" t="e">
        <f t="shared" ref="S70:AB70" si="56">+S48/S26*100</f>
        <v>#DIV/0!</v>
      </c>
      <c r="T70" s="89" t="e">
        <f t="shared" si="56"/>
        <v>#DIV/0!</v>
      </c>
      <c r="U70" s="89" t="e">
        <f t="shared" si="56"/>
        <v>#DIV/0!</v>
      </c>
      <c r="V70" s="89" t="e">
        <f t="shared" si="56"/>
        <v>#DIV/0!</v>
      </c>
      <c r="W70" s="89" t="e">
        <f t="shared" si="56"/>
        <v>#DIV/0!</v>
      </c>
      <c r="X70" s="89" t="e">
        <f t="shared" si="56"/>
        <v>#DIV/0!</v>
      </c>
      <c r="Y70" s="89" t="e">
        <f t="shared" si="56"/>
        <v>#DIV/0!</v>
      </c>
      <c r="Z70" s="89" t="e">
        <f t="shared" si="56"/>
        <v>#DIV/0!</v>
      </c>
      <c r="AA70" s="89" t="e">
        <f t="shared" si="56"/>
        <v>#DIV/0!</v>
      </c>
      <c r="AB70" s="89" t="e">
        <f t="shared" si="56"/>
        <v>#DIV/0!</v>
      </c>
      <c r="AC70" s="89" t="e">
        <f t="shared" ref="AC70:AE70" si="57">+AC48/AC26*100</f>
        <v>#DIV/0!</v>
      </c>
      <c r="AD70" s="89" t="e">
        <f t="shared" si="57"/>
        <v>#DIV/0!</v>
      </c>
      <c r="AE70" s="87" t="e">
        <f t="shared" si="57"/>
        <v>#DIV/0!</v>
      </c>
    </row>
    <row r="71" spans="2:31">
      <c r="M71" s="76"/>
      <c r="X71" s="109"/>
      <c r="AE71" s="76" t="e">
        <f>+AE70/0.87</f>
        <v>#DIV/0!</v>
      </c>
    </row>
    <row r="72" spans="2:31">
      <c r="M72" s="76"/>
    </row>
    <row r="73" spans="2:31">
      <c r="B73" s="63" t="s">
        <v>54</v>
      </c>
      <c r="C73" s="110">
        <v>6.96</v>
      </c>
      <c r="D73" s="110">
        <v>6.96</v>
      </c>
      <c r="E73" s="110">
        <v>6.96</v>
      </c>
      <c r="F73" s="110">
        <v>6.96</v>
      </c>
      <c r="G73" s="110">
        <v>6.96</v>
      </c>
      <c r="H73" s="110">
        <v>6.96</v>
      </c>
      <c r="I73" s="110">
        <v>6.96</v>
      </c>
      <c r="J73" s="75">
        <v>6.96</v>
      </c>
      <c r="K73" s="75">
        <v>6.96</v>
      </c>
      <c r="L73" s="75">
        <v>6.96</v>
      </c>
      <c r="M73" s="75">
        <v>6.96</v>
      </c>
      <c r="N73" s="75">
        <v>6.96</v>
      </c>
      <c r="O73" s="68"/>
      <c r="R73" s="63" t="s">
        <v>54</v>
      </c>
      <c r="S73" s="75">
        <f>+C73</f>
        <v>6.96</v>
      </c>
      <c r="T73" s="75">
        <f t="shared" ref="T73:AD73" si="58">+D73</f>
        <v>6.96</v>
      </c>
      <c r="U73" s="75">
        <f t="shared" si="58"/>
        <v>6.96</v>
      </c>
      <c r="V73" s="75">
        <f t="shared" si="58"/>
        <v>6.96</v>
      </c>
      <c r="W73" s="75">
        <f t="shared" si="58"/>
        <v>6.96</v>
      </c>
      <c r="X73" s="75">
        <f t="shared" si="58"/>
        <v>6.96</v>
      </c>
      <c r="Y73" s="75">
        <f t="shared" si="58"/>
        <v>6.96</v>
      </c>
      <c r="Z73" s="75">
        <f t="shared" si="58"/>
        <v>6.96</v>
      </c>
      <c r="AA73" s="75">
        <f t="shared" si="58"/>
        <v>6.96</v>
      </c>
      <c r="AB73" s="75">
        <f t="shared" si="58"/>
        <v>6.96</v>
      </c>
      <c r="AC73" s="75">
        <f t="shared" si="58"/>
        <v>6.96</v>
      </c>
      <c r="AD73" s="75">
        <f t="shared" si="58"/>
        <v>6.96</v>
      </c>
      <c r="AE73" s="68"/>
    </row>
    <row r="74" spans="2:31">
      <c r="M74" s="76"/>
    </row>
  </sheetData>
  <mergeCells count="1">
    <mergeCell ref="B16:O16"/>
  </mergeCells>
  <conditionalFormatting sqref="F82:N65500 F17:N20 F27:N31 F38:N42 F49:N53 F60:N64 F71:N74 F2:N9">
    <cfRule type="containsText" dxfId="208" priority="35" stopIfTrue="1" operator="containsText" text="*">
      <formula>NOT(ISERROR(SEARCH("*",F2)))</formula>
    </cfRule>
  </conditionalFormatting>
  <conditionalFormatting sqref="C17:E20 C2:E9 E38 C39:E42 C27:E31 C71:E1048576 C49:E53 C60:E64">
    <cfRule type="containsText" dxfId="207" priority="34" operator="containsText" text="*">
      <formula>NOT(ISERROR(SEARCH("*",C2)))</formula>
    </cfRule>
  </conditionalFormatting>
  <conditionalFormatting sqref="C10:N14">
    <cfRule type="containsText" dxfId="206" priority="30" stopIfTrue="1" operator="containsText" text="*">
      <formula>NOT(ISERROR(SEARCH("*",C10)))</formula>
    </cfRule>
    <cfRule type="containsText" priority="31" stopIfTrue="1" operator="containsText" text="*">
      <formula>NOT(ISERROR(SEARCH("*",C10)))</formula>
    </cfRule>
  </conditionalFormatting>
  <conditionalFormatting sqref="C15:N15">
    <cfRule type="containsText" dxfId="205" priority="26" stopIfTrue="1" operator="containsText" text="*">
      <formula>NOT(ISERROR(SEARCH("*",C15)))</formula>
    </cfRule>
    <cfRule type="containsText" priority="27" stopIfTrue="1" operator="containsText" text="*">
      <formula>NOT(ISERROR(SEARCH("*",C15)))</formula>
    </cfRule>
  </conditionalFormatting>
  <conditionalFormatting sqref="C26:N26">
    <cfRule type="containsText" dxfId="204" priority="24" stopIfTrue="1" operator="containsText" text="*">
      <formula>NOT(ISERROR(SEARCH("*",C26)))</formula>
    </cfRule>
    <cfRule type="containsText" priority="25" stopIfTrue="1" operator="containsText" text="*">
      <formula>NOT(ISERROR(SEARCH("*",C26)))</formula>
    </cfRule>
  </conditionalFormatting>
  <conditionalFormatting sqref="C37:N37">
    <cfRule type="containsText" dxfId="203" priority="20" stopIfTrue="1" operator="containsText" text="*">
      <formula>NOT(ISERROR(SEARCH("*",C37)))</formula>
    </cfRule>
    <cfRule type="containsText" priority="21" stopIfTrue="1" operator="containsText" text="*">
      <formula>NOT(ISERROR(SEARCH("*",C37)))</formula>
    </cfRule>
  </conditionalFormatting>
  <conditionalFormatting sqref="C43:N47">
    <cfRule type="containsText" dxfId="202" priority="18" stopIfTrue="1" operator="containsText" text="*">
      <formula>NOT(ISERROR(SEARCH("*",C43)))</formula>
    </cfRule>
    <cfRule type="containsText" priority="19" stopIfTrue="1" operator="containsText" text="*">
      <formula>NOT(ISERROR(SEARCH("*",C43)))</formula>
    </cfRule>
  </conditionalFormatting>
  <conditionalFormatting sqref="C48:N48">
    <cfRule type="containsText" dxfId="201" priority="16" stopIfTrue="1" operator="containsText" text="*">
      <formula>NOT(ISERROR(SEARCH("*",C48)))</formula>
    </cfRule>
    <cfRule type="containsText" priority="17" stopIfTrue="1" operator="containsText" text="*">
      <formula>NOT(ISERROR(SEARCH("*",C48)))</formula>
    </cfRule>
  </conditionalFormatting>
  <conditionalFormatting sqref="C54:N58">
    <cfRule type="containsText" dxfId="200" priority="14" stopIfTrue="1" operator="containsText" text="*">
      <formula>NOT(ISERROR(SEARCH("*",C54)))</formula>
    </cfRule>
    <cfRule type="containsText" priority="15" stopIfTrue="1" operator="containsText" text="*">
      <formula>NOT(ISERROR(SEARCH("*",C54)))</formula>
    </cfRule>
  </conditionalFormatting>
  <conditionalFormatting sqref="C59:N59">
    <cfRule type="containsText" dxfId="199" priority="12" stopIfTrue="1" operator="containsText" text="*">
      <formula>NOT(ISERROR(SEARCH("*",C59)))</formula>
    </cfRule>
    <cfRule type="containsText" priority="13" stopIfTrue="1" operator="containsText" text="*">
      <formula>NOT(ISERROR(SEARCH("*",C59)))</formula>
    </cfRule>
  </conditionalFormatting>
  <conditionalFormatting sqref="C65:N69">
    <cfRule type="containsText" dxfId="198" priority="10" stopIfTrue="1" operator="containsText" text="*">
      <formula>NOT(ISERROR(SEARCH("*",C65)))</formula>
    </cfRule>
    <cfRule type="containsText" priority="11" stopIfTrue="1" operator="containsText" text="*">
      <formula>NOT(ISERROR(SEARCH("*",C65)))</formula>
    </cfRule>
  </conditionalFormatting>
  <conditionalFormatting sqref="C70:N70">
    <cfRule type="containsText" dxfId="197" priority="8" stopIfTrue="1" operator="containsText" text="*">
      <formula>NOT(ISERROR(SEARCH("*",C70)))</formula>
    </cfRule>
    <cfRule type="containsText" priority="9" stopIfTrue="1" operator="containsText" text="*">
      <formula>NOT(ISERROR(SEARCH("*",C70)))</formula>
    </cfRule>
  </conditionalFormatting>
  <conditionalFormatting sqref="I1:N1">
    <cfRule type="containsText" dxfId="196" priority="7" stopIfTrue="1" operator="containsText" text="*">
      <formula>NOT(ISERROR(SEARCH("*",I1)))</formula>
    </cfRule>
  </conditionalFormatting>
  <conditionalFormatting sqref="C1:H1">
    <cfRule type="containsText" dxfId="195" priority="5" stopIfTrue="1" operator="containsText" text="*">
      <formula>NOT(ISERROR(SEARCH("*",C1)))</formula>
    </cfRule>
    <cfRule type="containsText" priority="6" stopIfTrue="1" operator="containsText" text="*">
      <formula>NOT(ISERROR(SEARCH("*",C1)))</formula>
    </cfRule>
  </conditionalFormatting>
  <conditionalFormatting sqref="C21:N25">
    <cfRule type="containsText" dxfId="194" priority="3" stopIfTrue="1" operator="containsText" text="*">
      <formula>NOT(ISERROR(SEARCH("*",C21)))</formula>
    </cfRule>
    <cfRule type="containsText" priority="4" stopIfTrue="1" operator="containsText" text="*">
      <formula>NOT(ISERROR(SEARCH("*",C21)))</formula>
    </cfRule>
  </conditionalFormatting>
  <conditionalFormatting sqref="C32:N36">
    <cfRule type="containsText" dxfId="193" priority="1" stopIfTrue="1" operator="containsText" text="*">
      <formula>NOT(ISERROR(SEARCH("*",C32)))</formula>
    </cfRule>
    <cfRule type="containsText" priority="2" stopIfTrue="1" operator="containsText" text="*">
      <formula>NOT(ISERROR(SEARCH("*",C32)))</formula>
    </cfRule>
  </conditionalFormatting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F73"/>
  <sheetViews>
    <sheetView showGridLines="0" topLeftCell="A7" zoomScale="85" zoomScaleNormal="85" workbookViewId="0">
      <selection activeCell="C11" sqref="C11"/>
    </sheetView>
  </sheetViews>
  <sheetFormatPr baseColWidth="10" defaultRowHeight="15.75"/>
  <cols>
    <col min="1" max="1" width="2.28515625" style="2" customWidth="1"/>
    <col min="2" max="2" width="24.42578125" style="2" customWidth="1"/>
    <col min="3" max="15" width="11.42578125" style="2"/>
    <col min="16" max="16" width="5.5703125" style="2" customWidth="1"/>
    <col min="17" max="17" width="23.42578125" style="2" customWidth="1"/>
    <col min="18" max="29" width="11.42578125" style="2"/>
    <col min="30" max="30" width="12.140625" style="2" customWidth="1"/>
    <col min="31" max="257" width="11.42578125" style="2"/>
    <col min="258" max="258" width="18.85546875" style="2" customWidth="1"/>
    <col min="259" max="272" width="11.42578125" style="2"/>
    <col min="273" max="273" width="19.28515625" style="2" customWidth="1"/>
    <col min="274" max="513" width="11.42578125" style="2"/>
    <col min="514" max="514" width="18.85546875" style="2" customWidth="1"/>
    <col min="515" max="528" width="11.42578125" style="2"/>
    <col min="529" max="529" width="19.28515625" style="2" customWidth="1"/>
    <col min="530" max="769" width="11.42578125" style="2"/>
    <col min="770" max="770" width="18.85546875" style="2" customWidth="1"/>
    <col min="771" max="784" width="11.42578125" style="2"/>
    <col min="785" max="785" width="19.28515625" style="2" customWidth="1"/>
    <col min="786" max="1025" width="11.42578125" style="2"/>
    <col min="1026" max="1026" width="18.85546875" style="2" customWidth="1"/>
    <col min="1027" max="1040" width="11.42578125" style="2"/>
    <col min="1041" max="1041" width="19.28515625" style="2" customWidth="1"/>
    <col min="1042" max="1281" width="11.42578125" style="2"/>
    <col min="1282" max="1282" width="18.85546875" style="2" customWidth="1"/>
    <col min="1283" max="1296" width="11.42578125" style="2"/>
    <col min="1297" max="1297" width="19.28515625" style="2" customWidth="1"/>
    <col min="1298" max="1537" width="11.42578125" style="2"/>
    <col min="1538" max="1538" width="18.85546875" style="2" customWidth="1"/>
    <col min="1539" max="1552" width="11.42578125" style="2"/>
    <col min="1553" max="1553" width="19.28515625" style="2" customWidth="1"/>
    <col min="1554" max="1793" width="11.42578125" style="2"/>
    <col min="1794" max="1794" width="18.85546875" style="2" customWidth="1"/>
    <col min="1795" max="1808" width="11.42578125" style="2"/>
    <col min="1809" max="1809" width="19.28515625" style="2" customWidth="1"/>
    <col min="1810" max="2049" width="11.42578125" style="2"/>
    <col min="2050" max="2050" width="18.85546875" style="2" customWidth="1"/>
    <col min="2051" max="2064" width="11.42578125" style="2"/>
    <col min="2065" max="2065" width="19.28515625" style="2" customWidth="1"/>
    <col min="2066" max="2305" width="11.42578125" style="2"/>
    <col min="2306" max="2306" width="18.85546875" style="2" customWidth="1"/>
    <col min="2307" max="2320" width="11.42578125" style="2"/>
    <col min="2321" max="2321" width="19.28515625" style="2" customWidth="1"/>
    <col min="2322" max="2561" width="11.42578125" style="2"/>
    <col min="2562" max="2562" width="18.85546875" style="2" customWidth="1"/>
    <col min="2563" max="2576" width="11.42578125" style="2"/>
    <col min="2577" max="2577" width="19.28515625" style="2" customWidth="1"/>
    <col min="2578" max="2817" width="11.42578125" style="2"/>
    <col min="2818" max="2818" width="18.85546875" style="2" customWidth="1"/>
    <col min="2819" max="2832" width="11.42578125" style="2"/>
    <col min="2833" max="2833" width="19.28515625" style="2" customWidth="1"/>
    <col min="2834" max="3073" width="11.42578125" style="2"/>
    <col min="3074" max="3074" width="18.85546875" style="2" customWidth="1"/>
    <col min="3075" max="3088" width="11.42578125" style="2"/>
    <col min="3089" max="3089" width="19.28515625" style="2" customWidth="1"/>
    <col min="3090" max="3329" width="11.42578125" style="2"/>
    <col min="3330" max="3330" width="18.85546875" style="2" customWidth="1"/>
    <col min="3331" max="3344" width="11.42578125" style="2"/>
    <col min="3345" max="3345" width="19.28515625" style="2" customWidth="1"/>
    <col min="3346" max="3585" width="11.42578125" style="2"/>
    <col min="3586" max="3586" width="18.85546875" style="2" customWidth="1"/>
    <col min="3587" max="3600" width="11.42578125" style="2"/>
    <col min="3601" max="3601" width="19.28515625" style="2" customWidth="1"/>
    <col min="3602" max="3841" width="11.42578125" style="2"/>
    <col min="3842" max="3842" width="18.85546875" style="2" customWidth="1"/>
    <col min="3843" max="3856" width="11.42578125" style="2"/>
    <col min="3857" max="3857" width="19.28515625" style="2" customWidth="1"/>
    <col min="3858" max="4097" width="11.42578125" style="2"/>
    <col min="4098" max="4098" width="18.85546875" style="2" customWidth="1"/>
    <col min="4099" max="4112" width="11.42578125" style="2"/>
    <col min="4113" max="4113" width="19.28515625" style="2" customWidth="1"/>
    <col min="4114" max="4353" width="11.42578125" style="2"/>
    <col min="4354" max="4354" width="18.85546875" style="2" customWidth="1"/>
    <col min="4355" max="4368" width="11.42578125" style="2"/>
    <col min="4369" max="4369" width="19.28515625" style="2" customWidth="1"/>
    <col min="4370" max="4609" width="11.42578125" style="2"/>
    <col min="4610" max="4610" width="18.85546875" style="2" customWidth="1"/>
    <col min="4611" max="4624" width="11.42578125" style="2"/>
    <col min="4625" max="4625" width="19.28515625" style="2" customWidth="1"/>
    <col min="4626" max="4865" width="11.42578125" style="2"/>
    <col min="4866" max="4866" width="18.85546875" style="2" customWidth="1"/>
    <col min="4867" max="4880" width="11.42578125" style="2"/>
    <col min="4881" max="4881" width="19.28515625" style="2" customWidth="1"/>
    <col min="4882" max="5121" width="11.42578125" style="2"/>
    <col min="5122" max="5122" width="18.85546875" style="2" customWidth="1"/>
    <col min="5123" max="5136" width="11.42578125" style="2"/>
    <col min="5137" max="5137" width="19.28515625" style="2" customWidth="1"/>
    <col min="5138" max="5377" width="11.42578125" style="2"/>
    <col min="5378" max="5378" width="18.85546875" style="2" customWidth="1"/>
    <col min="5379" max="5392" width="11.42578125" style="2"/>
    <col min="5393" max="5393" width="19.28515625" style="2" customWidth="1"/>
    <col min="5394" max="5633" width="11.42578125" style="2"/>
    <col min="5634" max="5634" width="18.85546875" style="2" customWidth="1"/>
    <col min="5635" max="5648" width="11.42578125" style="2"/>
    <col min="5649" max="5649" width="19.28515625" style="2" customWidth="1"/>
    <col min="5650" max="5889" width="11.42578125" style="2"/>
    <col min="5890" max="5890" width="18.85546875" style="2" customWidth="1"/>
    <col min="5891" max="5904" width="11.42578125" style="2"/>
    <col min="5905" max="5905" width="19.28515625" style="2" customWidth="1"/>
    <col min="5906" max="6145" width="11.42578125" style="2"/>
    <col min="6146" max="6146" width="18.85546875" style="2" customWidth="1"/>
    <col min="6147" max="6160" width="11.42578125" style="2"/>
    <col min="6161" max="6161" width="19.28515625" style="2" customWidth="1"/>
    <col min="6162" max="6401" width="11.42578125" style="2"/>
    <col min="6402" max="6402" width="18.85546875" style="2" customWidth="1"/>
    <col min="6403" max="6416" width="11.42578125" style="2"/>
    <col min="6417" max="6417" width="19.28515625" style="2" customWidth="1"/>
    <col min="6418" max="6657" width="11.42578125" style="2"/>
    <col min="6658" max="6658" width="18.85546875" style="2" customWidth="1"/>
    <col min="6659" max="6672" width="11.42578125" style="2"/>
    <col min="6673" max="6673" width="19.28515625" style="2" customWidth="1"/>
    <col min="6674" max="6913" width="11.42578125" style="2"/>
    <col min="6914" max="6914" width="18.85546875" style="2" customWidth="1"/>
    <col min="6915" max="6928" width="11.42578125" style="2"/>
    <col min="6929" max="6929" width="19.28515625" style="2" customWidth="1"/>
    <col min="6930" max="7169" width="11.42578125" style="2"/>
    <col min="7170" max="7170" width="18.85546875" style="2" customWidth="1"/>
    <col min="7171" max="7184" width="11.42578125" style="2"/>
    <col min="7185" max="7185" width="19.28515625" style="2" customWidth="1"/>
    <col min="7186" max="7425" width="11.42578125" style="2"/>
    <col min="7426" max="7426" width="18.85546875" style="2" customWidth="1"/>
    <col min="7427" max="7440" width="11.42578125" style="2"/>
    <col min="7441" max="7441" width="19.28515625" style="2" customWidth="1"/>
    <col min="7442" max="7681" width="11.42578125" style="2"/>
    <col min="7682" max="7682" width="18.85546875" style="2" customWidth="1"/>
    <col min="7683" max="7696" width="11.42578125" style="2"/>
    <col min="7697" max="7697" width="19.28515625" style="2" customWidth="1"/>
    <col min="7698" max="7937" width="11.42578125" style="2"/>
    <col min="7938" max="7938" width="18.85546875" style="2" customWidth="1"/>
    <col min="7939" max="7952" width="11.42578125" style="2"/>
    <col min="7953" max="7953" width="19.28515625" style="2" customWidth="1"/>
    <col min="7954" max="8193" width="11.42578125" style="2"/>
    <col min="8194" max="8194" width="18.85546875" style="2" customWidth="1"/>
    <col min="8195" max="8208" width="11.42578125" style="2"/>
    <col min="8209" max="8209" width="19.28515625" style="2" customWidth="1"/>
    <col min="8210" max="8449" width="11.42578125" style="2"/>
    <col min="8450" max="8450" width="18.85546875" style="2" customWidth="1"/>
    <col min="8451" max="8464" width="11.42578125" style="2"/>
    <col min="8465" max="8465" width="19.28515625" style="2" customWidth="1"/>
    <col min="8466" max="8705" width="11.42578125" style="2"/>
    <col min="8706" max="8706" width="18.85546875" style="2" customWidth="1"/>
    <col min="8707" max="8720" width="11.42578125" style="2"/>
    <col min="8721" max="8721" width="19.28515625" style="2" customWidth="1"/>
    <col min="8722" max="8961" width="11.42578125" style="2"/>
    <col min="8962" max="8962" width="18.85546875" style="2" customWidth="1"/>
    <col min="8963" max="8976" width="11.42578125" style="2"/>
    <col min="8977" max="8977" width="19.28515625" style="2" customWidth="1"/>
    <col min="8978" max="9217" width="11.42578125" style="2"/>
    <col min="9218" max="9218" width="18.85546875" style="2" customWidth="1"/>
    <col min="9219" max="9232" width="11.42578125" style="2"/>
    <col min="9233" max="9233" width="19.28515625" style="2" customWidth="1"/>
    <col min="9234" max="9473" width="11.42578125" style="2"/>
    <col min="9474" max="9474" width="18.85546875" style="2" customWidth="1"/>
    <col min="9475" max="9488" width="11.42578125" style="2"/>
    <col min="9489" max="9489" width="19.28515625" style="2" customWidth="1"/>
    <col min="9490" max="9729" width="11.42578125" style="2"/>
    <col min="9730" max="9730" width="18.85546875" style="2" customWidth="1"/>
    <col min="9731" max="9744" width="11.42578125" style="2"/>
    <col min="9745" max="9745" width="19.28515625" style="2" customWidth="1"/>
    <col min="9746" max="9985" width="11.42578125" style="2"/>
    <col min="9986" max="9986" width="18.85546875" style="2" customWidth="1"/>
    <col min="9987" max="10000" width="11.42578125" style="2"/>
    <col min="10001" max="10001" width="19.28515625" style="2" customWidth="1"/>
    <col min="10002" max="10241" width="11.42578125" style="2"/>
    <col min="10242" max="10242" width="18.85546875" style="2" customWidth="1"/>
    <col min="10243" max="10256" width="11.42578125" style="2"/>
    <col min="10257" max="10257" width="19.28515625" style="2" customWidth="1"/>
    <col min="10258" max="10497" width="11.42578125" style="2"/>
    <col min="10498" max="10498" width="18.85546875" style="2" customWidth="1"/>
    <col min="10499" max="10512" width="11.42578125" style="2"/>
    <col min="10513" max="10513" width="19.28515625" style="2" customWidth="1"/>
    <col min="10514" max="10753" width="11.42578125" style="2"/>
    <col min="10754" max="10754" width="18.85546875" style="2" customWidth="1"/>
    <col min="10755" max="10768" width="11.42578125" style="2"/>
    <col min="10769" max="10769" width="19.28515625" style="2" customWidth="1"/>
    <col min="10770" max="11009" width="11.42578125" style="2"/>
    <col min="11010" max="11010" width="18.85546875" style="2" customWidth="1"/>
    <col min="11011" max="11024" width="11.42578125" style="2"/>
    <col min="11025" max="11025" width="19.28515625" style="2" customWidth="1"/>
    <col min="11026" max="11265" width="11.42578125" style="2"/>
    <col min="11266" max="11266" width="18.85546875" style="2" customWidth="1"/>
    <col min="11267" max="11280" width="11.42578125" style="2"/>
    <col min="11281" max="11281" width="19.28515625" style="2" customWidth="1"/>
    <col min="11282" max="11521" width="11.42578125" style="2"/>
    <col min="11522" max="11522" width="18.85546875" style="2" customWidth="1"/>
    <col min="11523" max="11536" width="11.42578125" style="2"/>
    <col min="11537" max="11537" width="19.28515625" style="2" customWidth="1"/>
    <col min="11538" max="11777" width="11.42578125" style="2"/>
    <col min="11778" max="11778" width="18.85546875" style="2" customWidth="1"/>
    <col min="11779" max="11792" width="11.42578125" style="2"/>
    <col min="11793" max="11793" width="19.28515625" style="2" customWidth="1"/>
    <col min="11794" max="12033" width="11.42578125" style="2"/>
    <col min="12034" max="12034" width="18.85546875" style="2" customWidth="1"/>
    <col min="12035" max="12048" width="11.42578125" style="2"/>
    <col min="12049" max="12049" width="19.28515625" style="2" customWidth="1"/>
    <col min="12050" max="12289" width="11.42578125" style="2"/>
    <col min="12290" max="12290" width="18.85546875" style="2" customWidth="1"/>
    <col min="12291" max="12304" width="11.42578125" style="2"/>
    <col min="12305" max="12305" width="19.28515625" style="2" customWidth="1"/>
    <col min="12306" max="12545" width="11.42578125" style="2"/>
    <col min="12546" max="12546" width="18.85546875" style="2" customWidth="1"/>
    <col min="12547" max="12560" width="11.42578125" style="2"/>
    <col min="12561" max="12561" width="19.28515625" style="2" customWidth="1"/>
    <col min="12562" max="12801" width="11.42578125" style="2"/>
    <col min="12802" max="12802" width="18.85546875" style="2" customWidth="1"/>
    <col min="12803" max="12816" width="11.42578125" style="2"/>
    <col min="12817" max="12817" width="19.28515625" style="2" customWidth="1"/>
    <col min="12818" max="13057" width="11.42578125" style="2"/>
    <col min="13058" max="13058" width="18.85546875" style="2" customWidth="1"/>
    <col min="13059" max="13072" width="11.42578125" style="2"/>
    <col min="13073" max="13073" width="19.28515625" style="2" customWidth="1"/>
    <col min="13074" max="13313" width="11.42578125" style="2"/>
    <col min="13314" max="13314" width="18.85546875" style="2" customWidth="1"/>
    <col min="13315" max="13328" width="11.42578125" style="2"/>
    <col min="13329" max="13329" width="19.28515625" style="2" customWidth="1"/>
    <col min="13330" max="13569" width="11.42578125" style="2"/>
    <col min="13570" max="13570" width="18.85546875" style="2" customWidth="1"/>
    <col min="13571" max="13584" width="11.42578125" style="2"/>
    <col min="13585" max="13585" width="19.28515625" style="2" customWidth="1"/>
    <col min="13586" max="13825" width="11.42578125" style="2"/>
    <col min="13826" max="13826" width="18.85546875" style="2" customWidth="1"/>
    <col min="13827" max="13840" width="11.42578125" style="2"/>
    <col min="13841" max="13841" width="19.28515625" style="2" customWidth="1"/>
    <col min="13842" max="14081" width="11.42578125" style="2"/>
    <col min="14082" max="14082" width="18.85546875" style="2" customWidth="1"/>
    <col min="14083" max="14096" width="11.42578125" style="2"/>
    <col min="14097" max="14097" width="19.28515625" style="2" customWidth="1"/>
    <col min="14098" max="14337" width="11.42578125" style="2"/>
    <col min="14338" max="14338" width="18.85546875" style="2" customWidth="1"/>
    <col min="14339" max="14352" width="11.42578125" style="2"/>
    <col min="14353" max="14353" width="19.28515625" style="2" customWidth="1"/>
    <col min="14354" max="14593" width="11.42578125" style="2"/>
    <col min="14594" max="14594" width="18.85546875" style="2" customWidth="1"/>
    <col min="14595" max="14608" width="11.42578125" style="2"/>
    <col min="14609" max="14609" width="19.28515625" style="2" customWidth="1"/>
    <col min="14610" max="14849" width="11.42578125" style="2"/>
    <col min="14850" max="14850" width="18.85546875" style="2" customWidth="1"/>
    <col min="14851" max="14864" width="11.42578125" style="2"/>
    <col min="14865" max="14865" width="19.28515625" style="2" customWidth="1"/>
    <col min="14866" max="15105" width="11.42578125" style="2"/>
    <col min="15106" max="15106" width="18.85546875" style="2" customWidth="1"/>
    <col min="15107" max="15120" width="11.42578125" style="2"/>
    <col min="15121" max="15121" width="19.28515625" style="2" customWidth="1"/>
    <col min="15122" max="15361" width="11.42578125" style="2"/>
    <col min="15362" max="15362" width="18.85546875" style="2" customWidth="1"/>
    <col min="15363" max="15376" width="11.42578125" style="2"/>
    <col min="15377" max="15377" width="19.28515625" style="2" customWidth="1"/>
    <col min="15378" max="15617" width="11.42578125" style="2"/>
    <col min="15618" max="15618" width="18.85546875" style="2" customWidth="1"/>
    <col min="15619" max="15632" width="11.42578125" style="2"/>
    <col min="15633" max="15633" width="19.28515625" style="2" customWidth="1"/>
    <col min="15634" max="15873" width="11.42578125" style="2"/>
    <col min="15874" max="15874" width="18.85546875" style="2" customWidth="1"/>
    <col min="15875" max="15888" width="11.42578125" style="2"/>
    <col min="15889" max="15889" width="19.28515625" style="2" customWidth="1"/>
    <col min="15890" max="16129" width="11.42578125" style="2"/>
    <col min="16130" max="16130" width="18.85546875" style="2" customWidth="1"/>
    <col min="16131" max="16144" width="11.42578125" style="2"/>
    <col min="16145" max="16145" width="19.28515625" style="2" customWidth="1"/>
    <col min="16146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143</v>
      </c>
      <c r="Q2" s="3" t="str">
        <f>+B2</f>
        <v>ENDE DEL BENI S.A.M. - (Sistema Rosario del Yata)</v>
      </c>
    </row>
    <row r="3" spans="2:30">
      <c r="B3" s="3" t="str">
        <f>+'SETAR-Bermejo'!B3</f>
        <v>CONSOLIDADO - con IVA</v>
      </c>
      <c r="Q3" s="3" t="str">
        <f>+'SETAR-Bermejo'!Q3</f>
        <v>CONSOLIDADO - sin IVA</v>
      </c>
    </row>
    <row r="4" spans="2:30">
      <c r="B4" s="3" t="str">
        <f>+'SETAR-Bermejo'!B4</f>
        <v>ESTADÍSTICAS GESTIÓN 2025</v>
      </c>
      <c r="Q4" s="3" t="str">
        <f>+'SETAR-Bermejo'!Q4</f>
        <v>ESTADÍSTICAS GESTIÓN 2025</v>
      </c>
    </row>
    <row r="6" spans="2:30">
      <c r="B6" s="3" t="s">
        <v>82</v>
      </c>
      <c r="Q6" s="3" t="s">
        <v>82</v>
      </c>
    </row>
    <row r="8" spans="2:30">
      <c r="B8" s="80" t="s">
        <v>83</v>
      </c>
      <c r="C8" s="81" t="s">
        <v>84</v>
      </c>
      <c r="D8" s="81" t="s">
        <v>85</v>
      </c>
      <c r="E8" s="81" t="s">
        <v>86</v>
      </c>
      <c r="F8" s="81" t="s">
        <v>87</v>
      </c>
      <c r="G8" s="81" t="s">
        <v>88</v>
      </c>
      <c r="H8" s="81" t="s">
        <v>89</v>
      </c>
      <c r="I8" s="81" t="s">
        <v>90</v>
      </c>
      <c r="J8" s="81" t="s">
        <v>91</v>
      </c>
      <c r="K8" s="81" t="s">
        <v>92</v>
      </c>
      <c r="L8" s="81" t="s">
        <v>173</v>
      </c>
      <c r="M8" s="81" t="s">
        <v>94</v>
      </c>
      <c r="N8" s="81" t="s">
        <v>95</v>
      </c>
      <c r="O8" s="82" t="s">
        <v>14</v>
      </c>
      <c r="Q8" s="80" t="s">
        <v>83</v>
      </c>
      <c r="R8" s="81" t="s">
        <v>84</v>
      </c>
      <c r="S8" s="81" t="s">
        <v>85</v>
      </c>
      <c r="T8" s="81" t="s">
        <v>86</v>
      </c>
      <c r="U8" s="81" t="s">
        <v>87</v>
      </c>
      <c r="V8" s="81" t="s">
        <v>88</v>
      </c>
      <c r="W8" s="81" t="s">
        <v>89</v>
      </c>
      <c r="X8" s="81" t="s">
        <v>90</v>
      </c>
      <c r="Y8" s="81" t="s">
        <v>91</v>
      </c>
      <c r="Z8" s="81" t="s">
        <v>92</v>
      </c>
      <c r="AA8" s="81" t="s">
        <v>93</v>
      </c>
      <c r="AB8" s="81" t="s">
        <v>94</v>
      </c>
      <c r="AC8" s="81" t="s">
        <v>95</v>
      </c>
      <c r="AD8" s="82" t="s">
        <v>14</v>
      </c>
    </row>
    <row r="9" spans="2:30">
      <c r="B9" s="20" t="s">
        <v>96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2">
        <f>N9</f>
        <v>0</v>
      </c>
      <c r="Q9" s="20" t="s">
        <v>96</v>
      </c>
      <c r="R9" s="24">
        <f>C9</f>
        <v>0</v>
      </c>
      <c r="S9" s="24">
        <f t="shared" ref="S9:AC13" si="0">D9</f>
        <v>0</v>
      </c>
      <c r="T9" s="24">
        <f t="shared" si="0"/>
        <v>0</v>
      </c>
      <c r="U9" s="24">
        <f>F9</f>
        <v>0</v>
      </c>
      <c r="V9" s="24">
        <f t="shared" si="0"/>
        <v>0</v>
      </c>
      <c r="W9" s="24">
        <f>H9</f>
        <v>0</v>
      </c>
      <c r="X9" s="24">
        <f t="shared" si="0"/>
        <v>0</v>
      </c>
      <c r="Y9" s="24">
        <f t="shared" si="0"/>
        <v>0</v>
      </c>
      <c r="Z9" s="24">
        <f t="shared" si="0"/>
        <v>0</v>
      </c>
      <c r="AA9" s="24">
        <f t="shared" si="0"/>
        <v>0</v>
      </c>
      <c r="AB9" s="24">
        <f t="shared" si="0"/>
        <v>0</v>
      </c>
      <c r="AC9" s="24">
        <f t="shared" si="0"/>
        <v>0</v>
      </c>
      <c r="AD9" s="179">
        <f>AC9</f>
        <v>0</v>
      </c>
    </row>
    <row r="10" spans="2:30">
      <c r="B10" s="20" t="s">
        <v>68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2">
        <f t="shared" ref="O10:O13" si="1">N10</f>
        <v>0</v>
      </c>
      <c r="Q10" s="20" t="s">
        <v>68</v>
      </c>
      <c r="R10" s="24">
        <f>C10</f>
        <v>0</v>
      </c>
      <c r="S10" s="24">
        <f t="shared" si="0"/>
        <v>0</v>
      </c>
      <c r="T10" s="24">
        <f t="shared" si="0"/>
        <v>0</v>
      </c>
      <c r="U10" s="24">
        <f>F10</f>
        <v>0</v>
      </c>
      <c r="V10" s="24">
        <f t="shared" si="0"/>
        <v>0</v>
      </c>
      <c r="W10" s="24">
        <f>H10</f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3">
        <f>AC10</f>
        <v>0</v>
      </c>
    </row>
    <row r="11" spans="2:30">
      <c r="B11" s="20" t="s">
        <v>69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2">
        <f t="shared" si="1"/>
        <v>0</v>
      </c>
      <c r="Q11" s="20" t="s">
        <v>69</v>
      </c>
      <c r="R11" s="24">
        <f t="shared" ref="R11:R13" si="2">C11</f>
        <v>0</v>
      </c>
      <c r="S11" s="24">
        <f t="shared" si="0"/>
        <v>0</v>
      </c>
      <c r="T11" s="24">
        <f t="shared" si="0"/>
        <v>0</v>
      </c>
      <c r="U11" s="24">
        <f t="shared" si="0"/>
        <v>0</v>
      </c>
      <c r="V11" s="24">
        <f t="shared" si="0"/>
        <v>0</v>
      </c>
      <c r="W11" s="24">
        <f t="shared" si="0"/>
        <v>0</v>
      </c>
      <c r="X11" s="24">
        <f t="shared" si="0"/>
        <v>0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3">
        <f t="shared" ref="AD11:AD13" si="3">AC11</f>
        <v>0</v>
      </c>
    </row>
    <row r="12" spans="2:30">
      <c r="B12" s="20" t="s">
        <v>97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2">
        <f t="shared" si="1"/>
        <v>0</v>
      </c>
      <c r="Q12" s="20" t="s">
        <v>97</v>
      </c>
      <c r="R12" s="24">
        <f t="shared" si="2"/>
        <v>0</v>
      </c>
      <c r="S12" s="24">
        <f t="shared" si="0"/>
        <v>0</v>
      </c>
      <c r="T12" s="24">
        <f t="shared" si="0"/>
        <v>0</v>
      </c>
      <c r="U12" s="24">
        <f t="shared" si="0"/>
        <v>0</v>
      </c>
      <c r="V12" s="24">
        <f t="shared" si="0"/>
        <v>0</v>
      </c>
      <c r="W12" s="24">
        <f t="shared" si="0"/>
        <v>0</v>
      </c>
      <c r="X12" s="24">
        <f t="shared" si="0"/>
        <v>0</v>
      </c>
      <c r="Y12" s="24">
        <f t="shared" si="0"/>
        <v>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3">
        <f t="shared" si="3"/>
        <v>0</v>
      </c>
    </row>
    <row r="13" spans="2:30">
      <c r="B13" s="25" t="s">
        <v>71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2">
        <f t="shared" si="1"/>
        <v>0</v>
      </c>
      <c r="Q13" s="25" t="s">
        <v>71</v>
      </c>
      <c r="R13" s="24">
        <f t="shared" si="2"/>
        <v>0</v>
      </c>
      <c r="S13" s="24">
        <f t="shared" si="0"/>
        <v>0</v>
      </c>
      <c r="T13" s="24">
        <f t="shared" si="0"/>
        <v>0</v>
      </c>
      <c r="U13" s="24">
        <f t="shared" si="0"/>
        <v>0</v>
      </c>
      <c r="V13" s="24">
        <f t="shared" si="0"/>
        <v>0</v>
      </c>
      <c r="W13" s="24">
        <f t="shared" si="0"/>
        <v>0</v>
      </c>
      <c r="X13" s="24">
        <f t="shared" si="0"/>
        <v>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3">
        <f t="shared" si="3"/>
        <v>0</v>
      </c>
    </row>
    <row r="14" spans="2:30">
      <c r="B14" s="26" t="s">
        <v>14</v>
      </c>
      <c r="C14" s="28">
        <f t="shared" ref="C14" si="4">SUM(C9:C13)</f>
        <v>0</v>
      </c>
      <c r="D14" s="28">
        <f t="shared" ref="D14:N14" si="5">SUM(D9:D13)</f>
        <v>0</v>
      </c>
      <c r="E14" s="28">
        <f t="shared" si="5"/>
        <v>0</v>
      </c>
      <c r="F14" s="28">
        <f t="shared" si="5"/>
        <v>0</v>
      </c>
      <c r="G14" s="28">
        <f t="shared" si="5"/>
        <v>0</v>
      </c>
      <c r="H14" s="28">
        <f t="shared" si="5"/>
        <v>0</v>
      </c>
      <c r="I14" s="28">
        <f t="shared" si="5"/>
        <v>0</v>
      </c>
      <c r="J14" s="28">
        <f t="shared" si="5"/>
        <v>0</v>
      </c>
      <c r="K14" s="28">
        <f t="shared" si="5"/>
        <v>0</v>
      </c>
      <c r="L14" s="28">
        <f t="shared" si="5"/>
        <v>0</v>
      </c>
      <c r="M14" s="28">
        <f t="shared" si="5"/>
        <v>0</v>
      </c>
      <c r="N14" s="28">
        <f t="shared" si="5"/>
        <v>0</v>
      </c>
      <c r="O14" s="30">
        <f>SUM(O9:O13)</f>
        <v>0</v>
      </c>
      <c r="Q14" s="26" t="s">
        <v>14</v>
      </c>
      <c r="R14" s="27">
        <f>SUM(R9:R13)</f>
        <v>0</v>
      </c>
      <c r="S14" s="29">
        <f>SUM(S9:S13)</f>
        <v>0</v>
      </c>
      <c r="T14" s="29">
        <f>SUM(T9:T13)</f>
        <v>0</v>
      </c>
      <c r="U14" s="29">
        <f>SUM(U9:U13)</f>
        <v>0</v>
      </c>
      <c r="V14" s="29">
        <f t="shared" ref="V14:AC14" si="6">SUM(V9:V13)</f>
        <v>0</v>
      </c>
      <c r="W14" s="29">
        <f t="shared" si="6"/>
        <v>0</v>
      </c>
      <c r="X14" s="29">
        <f t="shared" si="6"/>
        <v>0</v>
      </c>
      <c r="Y14" s="29">
        <f t="shared" si="6"/>
        <v>0</v>
      </c>
      <c r="Z14" s="29">
        <f t="shared" si="6"/>
        <v>0</v>
      </c>
      <c r="AA14" s="29">
        <f t="shared" si="6"/>
        <v>0</v>
      </c>
      <c r="AB14" s="29">
        <f t="shared" si="6"/>
        <v>0</v>
      </c>
      <c r="AC14" s="29">
        <f t="shared" si="6"/>
        <v>0</v>
      </c>
      <c r="AD14" s="28">
        <f>SUM(AD9:AD13)</f>
        <v>0</v>
      </c>
    </row>
    <row r="15" spans="2:30">
      <c r="B15" s="251" t="s">
        <v>174</v>
      </c>
      <c r="C15" s="251"/>
      <c r="D15" s="251"/>
      <c r="E15" s="251"/>
      <c r="F15" s="251"/>
      <c r="G15" s="251"/>
      <c r="H15" s="251"/>
      <c r="I15" s="251"/>
      <c r="J15" s="251"/>
      <c r="K15" s="251"/>
      <c r="L15" s="251"/>
      <c r="M15" s="251"/>
      <c r="N15" s="251"/>
      <c r="O15" s="251"/>
    </row>
    <row r="16" spans="2:30">
      <c r="L16" s="78"/>
    </row>
    <row r="17" spans="2:30">
      <c r="B17" s="3" t="s">
        <v>98</v>
      </c>
      <c r="Q17" s="3" t="s">
        <v>98</v>
      </c>
    </row>
    <row r="19" spans="2:30">
      <c r="B19" s="80" t="s">
        <v>83</v>
      </c>
      <c r="C19" s="81" t="s">
        <v>84</v>
      </c>
      <c r="D19" s="81" t="s">
        <v>85</v>
      </c>
      <c r="E19" s="81" t="s">
        <v>86</v>
      </c>
      <c r="F19" s="81" t="s">
        <v>87</v>
      </c>
      <c r="G19" s="81" t="s">
        <v>88</v>
      </c>
      <c r="H19" s="81" t="s">
        <v>89</v>
      </c>
      <c r="I19" s="81" t="s">
        <v>90</v>
      </c>
      <c r="J19" s="81" t="s">
        <v>91</v>
      </c>
      <c r="K19" s="81" t="s">
        <v>92</v>
      </c>
      <c r="L19" s="81" t="s">
        <v>93</v>
      </c>
      <c r="M19" s="81" t="s">
        <v>94</v>
      </c>
      <c r="N19" s="81" t="s">
        <v>95</v>
      </c>
      <c r="O19" s="81" t="s">
        <v>14</v>
      </c>
      <c r="Q19" s="80" t="s">
        <v>83</v>
      </c>
      <c r="R19" s="81" t="s">
        <v>84</v>
      </c>
      <c r="S19" s="81" t="s">
        <v>85</v>
      </c>
      <c r="T19" s="81" t="s">
        <v>86</v>
      </c>
      <c r="U19" s="81" t="s">
        <v>87</v>
      </c>
      <c r="V19" s="81" t="s">
        <v>88</v>
      </c>
      <c r="W19" s="81" t="s">
        <v>89</v>
      </c>
      <c r="X19" s="81" t="s">
        <v>90</v>
      </c>
      <c r="Y19" s="81" t="s">
        <v>91</v>
      </c>
      <c r="Z19" s="81" t="s">
        <v>92</v>
      </c>
      <c r="AA19" s="81" t="s">
        <v>93</v>
      </c>
      <c r="AB19" s="81" t="s">
        <v>94</v>
      </c>
      <c r="AC19" s="81" t="s">
        <v>95</v>
      </c>
      <c r="AD19" s="82" t="s">
        <v>14</v>
      </c>
    </row>
    <row r="20" spans="2:30">
      <c r="B20" s="20" t="s">
        <v>96</v>
      </c>
      <c r="C20" s="84">
        <v>0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85">
        <f>SUM(C20:N20)</f>
        <v>0</v>
      </c>
      <c r="Q20" s="20" t="s">
        <v>96</v>
      </c>
      <c r="R20" s="86">
        <f>C20</f>
        <v>0</v>
      </c>
      <c r="S20" s="86">
        <f t="shared" ref="S20:AC24" si="7">D20</f>
        <v>0</v>
      </c>
      <c r="T20" s="86">
        <f t="shared" si="7"/>
        <v>0</v>
      </c>
      <c r="U20" s="86">
        <f t="shared" si="7"/>
        <v>0</v>
      </c>
      <c r="V20" s="86">
        <f t="shared" si="7"/>
        <v>0</v>
      </c>
      <c r="W20" s="86">
        <f t="shared" si="7"/>
        <v>0</v>
      </c>
      <c r="X20" s="86">
        <f t="shared" si="7"/>
        <v>0</v>
      </c>
      <c r="Y20" s="86">
        <f t="shared" si="7"/>
        <v>0</v>
      </c>
      <c r="Z20" s="86">
        <f t="shared" si="7"/>
        <v>0</v>
      </c>
      <c r="AA20" s="86">
        <f t="shared" si="7"/>
        <v>0</v>
      </c>
      <c r="AB20" s="86">
        <f t="shared" si="7"/>
        <v>0</v>
      </c>
      <c r="AC20" s="86">
        <f t="shared" si="7"/>
        <v>0</v>
      </c>
      <c r="AD20" s="85">
        <f>SUM(R20:AC20)</f>
        <v>0</v>
      </c>
    </row>
    <row r="21" spans="2:30">
      <c r="B21" s="20" t="s">
        <v>68</v>
      </c>
      <c r="C21" s="84">
        <v>0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85">
        <f>SUM(C21:N21)</f>
        <v>0</v>
      </c>
      <c r="Q21" s="20" t="s">
        <v>68</v>
      </c>
      <c r="R21" s="86">
        <f>C21</f>
        <v>0</v>
      </c>
      <c r="S21" s="86">
        <f t="shared" si="7"/>
        <v>0</v>
      </c>
      <c r="T21" s="86">
        <f t="shared" si="7"/>
        <v>0</v>
      </c>
      <c r="U21" s="86">
        <f t="shared" si="7"/>
        <v>0</v>
      </c>
      <c r="V21" s="86">
        <f t="shared" si="7"/>
        <v>0</v>
      </c>
      <c r="W21" s="86">
        <f t="shared" si="7"/>
        <v>0</v>
      </c>
      <c r="X21" s="86">
        <f t="shared" si="7"/>
        <v>0</v>
      </c>
      <c r="Y21" s="86">
        <f t="shared" si="7"/>
        <v>0</v>
      </c>
      <c r="Z21" s="86">
        <f t="shared" si="7"/>
        <v>0</v>
      </c>
      <c r="AA21" s="86">
        <f t="shared" si="7"/>
        <v>0</v>
      </c>
      <c r="AB21" s="86">
        <f t="shared" si="7"/>
        <v>0</v>
      </c>
      <c r="AC21" s="86">
        <f t="shared" si="7"/>
        <v>0</v>
      </c>
      <c r="AD21" s="85">
        <f>SUM(R21:AC21)</f>
        <v>0</v>
      </c>
    </row>
    <row r="22" spans="2:30">
      <c r="B22" s="20" t="s">
        <v>69</v>
      </c>
      <c r="C22" s="84">
        <v>0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214">
        <f t="shared" ref="O22:O24" si="8">SUM(C22:N22)</f>
        <v>0</v>
      </c>
      <c r="Q22" s="20" t="s">
        <v>69</v>
      </c>
      <c r="R22" s="86">
        <f t="shared" ref="R22:R24" si="9">C22</f>
        <v>0</v>
      </c>
      <c r="S22" s="86">
        <f t="shared" si="7"/>
        <v>0</v>
      </c>
      <c r="T22" s="86">
        <f t="shared" si="7"/>
        <v>0</v>
      </c>
      <c r="U22" s="86">
        <f t="shared" si="7"/>
        <v>0</v>
      </c>
      <c r="V22" s="86">
        <f t="shared" si="7"/>
        <v>0</v>
      </c>
      <c r="W22" s="86">
        <f t="shared" si="7"/>
        <v>0</v>
      </c>
      <c r="X22" s="86">
        <f t="shared" si="7"/>
        <v>0</v>
      </c>
      <c r="Y22" s="86">
        <f t="shared" si="7"/>
        <v>0</v>
      </c>
      <c r="Z22" s="86">
        <f t="shared" si="7"/>
        <v>0</v>
      </c>
      <c r="AA22" s="86">
        <f t="shared" si="7"/>
        <v>0</v>
      </c>
      <c r="AB22" s="86">
        <f t="shared" si="7"/>
        <v>0</v>
      </c>
      <c r="AC22" s="86">
        <f t="shared" si="7"/>
        <v>0</v>
      </c>
      <c r="AD22" s="85">
        <f t="shared" ref="AD22" si="10">SUM(R22:AC22)</f>
        <v>0</v>
      </c>
    </row>
    <row r="23" spans="2:30">
      <c r="B23" s="20" t="s">
        <v>97</v>
      </c>
      <c r="C23" s="84">
        <v>0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0</v>
      </c>
      <c r="N23" s="84">
        <v>0</v>
      </c>
      <c r="O23" s="214">
        <f t="shared" si="8"/>
        <v>0</v>
      </c>
      <c r="Q23" s="20" t="s">
        <v>97</v>
      </c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5"/>
    </row>
    <row r="24" spans="2:30">
      <c r="B24" s="25" t="s">
        <v>71</v>
      </c>
      <c r="C24" s="84">
        <v>0</v>
      </c>
      <c r="D24" s="84">
        <v>0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0</v>
      </c>
      <c r="N24" s="84">
        <v>0</v>
      </c>
      <c r="O24" s="214">
        <f t="shared" si="8"/>
        <v>0</v>
      </c>
      <c r="Q24" s="25" t="s">
        <v>71</v>
      </c>
      <c r="R24" s="86">
        <f t="shared" si="9"/>
        <v>0</v>
      </c>
      <c r="S24" s="86">
        <f t="shared" si="7"/>
        <v>0</v>
      </c>
      <c r="T24" s="86">
        <f t="shared" si="7"/>
        <v>0</v>
      </c>
      <c r="U24" s="86">
        <f t="shared" si="7"/>
        <v>0</v>
      </c>
      <c r="V24" s="86">
        <f t="shared" si="7"/>
        <v>0</v>
      </c>
      <c r="W24" s="86">
        <f t="shared" si="7"/>
        <v>0</v>
      </c>
      <c r="X24" s="86">
        <f t="shared" si="7"/>
        <v>0</v>
      </c>
      <c r="Y24" s="86">
        <f t="shared" si="7"/>
        <v>0</v>
      </c>
      <c r="Z24" s="86">
        <f t="shared" si="7"/>
        <v>0</v>
      </c>
      <c r="AA24" s="86">
        <f t="shared" si="7"/>
        <v>0</v>
      </c>
      <c r="AB24" s="86">
        <f t="shared" si="7"/>
        <v>0</v>
      </c>
      <c r="AC24" s="86">
        <f t="shared" si="7"/>
        <v>0</v>
      </c>
      <c r="AD24" s="85">
        <f t="shared" ref="AD24" si="11">SUM(R24:AC24)</f>
        <v>0</v>
      </c>
    </row>
    <row r="25" spans="2:30">
      <c r="B25" s="26" t="s">
        <v>14</v>
      </c>
      <c r="C25" s="87">
        <f t="shared" ref="C25" si="12">SUM(C20:C24)</f>
        <v>0</v>
      </c>
      <c r="D25" s="87">
        <f t="shared" ref="D25:N25" si="13">SUM(D20:D24)</f>
        <v>0</v>
      </c>
      <c r="E25" s="87">
        <f t="shared" si="13"/>
        <v>0</v>
      </c>
      <c r="F25" s="87">
        <f t="shared" si="13"/>
        <v>0</v>
      </c>
      <c r="G25" s="87">
        <f t="shared" si="13"/>
        <v>0</v>
      </c>
      <c r="H25" s="87">
        <f t="shared" si="13"/>
        <v>0</v>
      </c>
      <c r="I25" s="87">
        <f t="shared" si="13"/>
        <v>0</v>
      </c>
      <c r="J25" s="87">
        <f t="shared" si="13"/>
        <v>0</v>
      </c>
      <c r="K25" s="87">
        <f t="shared" si="13"/>
        <v>0</v>
      </c>
      <c r="L25" s="87">
        <f t="shared" si="13"/>
        <v>0</v>
      </c>
      <c r="M25" s="87">
        <f t="shared" si="13"/>
        <v>0</v>
      </c>
      <c r="N25" s="87">
        <f t="shared" si="13"/>
        <v>0</v>
      </c>
      <c r="O25" s="87">
        <f>SUM(O20:O24)</f>
        <v>0</v>
      </c>
      <c r="Q25" s="26" t="s">
        <v>14</v>
      </c>
      <c r="R25" s="88">
        <f>SUM(R20:R24)</f>
        <v>0</v>
      </c>
      <c r="S25" s="89">
        <f>SUM(S20:S24)</f>
        <v>0</v>
      </c>
      <c r="T25" s="89">
        <f>SUM(T20:T24)</f>
        <v>0</v>
      </c>
      <c r="U25" s="89">
        <f>SUM(U20:U24)</f>
        <v>0</v>
      </c>
      <c r="V25" s="89">
        <f t="shared" ref="V25:AC25" si="14">SUM(V20:V24)</f>
        <v>0</v>
      </c>
      <c r="W25" s="89">
        <f t="shared" si="14"/>
        <v>0</v>
      </c>
      <c r="X25" s="89">
        <f t="shared" si="14"/>
        <v>0</v>
      </c>
      <c r="Y25" s="89">
        <f t="shared" si="14"/>
        <v>0</v>
      </c>
      <c r="Z25" s="89">
        <f t="shared" si="14"/>
        <v>0</v>
      </c>
      <c r="AA25" s="89">
        <f t="shared" si="14"/>
        <v>0</v>
      </c>
      <c r="AB25" s="89">
        <f t="shared" si="14"/>
        <v>0</v>
      </c>
      <c r="AC25" s="89">
        <f t="shared" si="14"/>
        <v>0</v>
      </c>
      <c r="AD25" s="87">
        <f>SUM(R25:AC25)</f>
        <v>0</v>
      </c>
    </row>
    <row r="26" spans="2:30"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</row>
    <row r="27" spans="2:30"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2:30">
      <c r="B28" s="3" t="s">
        <v>99</v>
      </c>
      <c r="Q28" s="3" t="s">
        <v>100</v>
      </c>
    </row>
    <row r="30" spans="2:30">
      <c r="B30" s="80" t="s">
        <v>83</v>
      </c>
      <c r="C30" s="81" t="s">
        <v>84</v>
      </c>
      <c r="D30" s="81" t="s">
        <v>85</v>
      </c>
      <c r="E30" s="81" t="s">
        <v>86</v>
      </c>
      <c r="F30" s="81" t="s">
        <v>87</v>
      </c>
      <c r="G30" s="81" t="s">
        <v>88</v>
      </c>
      <c r="H30" s="81" t="s">
        <v>89</v>
      </c>
      <c r="I30" s="81" t="s">
        <v>90</v>
      </c>
      <c r="J30" s="81" t="s">
        <v>91</v>
      </c>
      <c r="K30" s="81" t="s">
        <v>92</v>
      </c>
      <c r="L30" s="81" t="s">
        <v>93</v>
      </c>
      <c r="M30" s="81" t="s">
        <v>94</v>
      </c>
      <c r="N30" s="81" t="s">
        <v>95</v>
      </c>
      <c r="O30" s="81" t="s">
        <v>14</v>
      </c>
      <c r="Q30" s="80" t="s">
        <v>83</v>
      </c>
      <c r="R30" s="81" t="s">
        <v>84</v>
      </c>
      <c r="S30" s="81" t="s">
        <v>85</v>
      </c>
      <c r="T30" s="81" t="s">
        <v>86</v>
      </c>
      <c r="U30" s="81" t="s">
        <v>87</v>
      </c>
      <c r="V30" s="81" t="s">
        <v>88</v>
      </c>
      <c r="W30" s="81" t="s">
        <v>89</v>
      </c>
      <c r="X30" s="81" t="s">
        <v>90</v>
      </c>
      <c r="Y30" s="81" t="s">
        <v>91</v>
      </c>
      <c r="Z30" s="81" t="s">
        <v>92</v>
      </c>
      <c r="AA30" s="81" t="s">
        <v>93</v>
      </c>
      <c r="AB30" s="81" t="s">
        <v>94</v>
      </c>
      <c r="AC30" s="81" t="s">
        <v>95</v>
      </c>
      <c r="AD30" s="81" t="s">
        <v>14</v>
      </c>
    </row>
    <row r="31" spans="2:30">
      <c r="B31" s="20" t="s">
        <v>96</v>
      </c>
      <c r="C31" s="84">
        <v>0</v>
      </c>
      <c r="D31" s="84">
        <v>0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0</v>
      </c>
      <c r="N31" s="84">
        <v>0</v>
      </c>
      <c r="O31" s="85">
        <f>SUM(C31:N31)</f>
        <v>0</v>
      </c>
      <c r="Q31" s="20" t="s">
        <v>96</v>
      </c>
      <c r="R31" s="86">
        <f>C31*0.87</f>
        <v>0</v>
      </c>
      <c r="S31" s="86">
        <f t="shared" ref="S31:AC35" si="15">D31*0.87</f>
        <v>0</v>
      </c>
      <c r="T31" s="86">
        <f t="shared" si="15"/>
        <v>0</v>
      </c>
      <c r="U31" s="86">
        <f t="shared" si="15"/>
        <v>0</v>
      </c>
      <c r="V31" s="86">
        <f t="shared" si="15"/>
        <v>0</v>
      </c>
      <c r="W31" s="86">
        <f t="shared" si="15"/>
        <v>0</v>
      </c>
      <c r="X31" s="86">
        <f t="shared" si="15"/>
        <v>0</v>
      </c>
      <c r="Y31" s="86">
        <f t="shared" si="15"/>
        <v>0</v>
      </c>
      <c r="Z31" s="86">
        <f t="shared" si="15"/>
        <v>0</v>
      </c>
      <c r="AA31" s="86">
        <f t="shared" si="15"/>
        <v>0</v>
      </c>
      <c r="AB31" s="86">
        <f t="shared" si="15"/>
        <v>0</v>
      </c>
      <c r="AC31" s="86">
        <f t="shared" si="15"/>
        <v>0</v>
      </c>
      <c r="AD31" s="85">
        <f>SUM(R31:AC31)</f>
        <v>0</v>
      </c>
    </row>
    <row r="32" spans="2:30">
      <c r="B32" s="20" t="s">
        <v>68</v>
      </c>
      <c r="C32" s="84">
        <v>0</v>
      </c>
      <c r="D32" s="84">
        <v>0</v>
      </c>
      <c r="E32" s="84">
        <v>0</v>
      </c>
      <c r="F32" s="84">
        <v>0</v>
      </c>
      <c r="G32" s="84">
        <v>0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  <c r="M32" s="84">
        <v>0</v>
      </c>
      <c r="N32" s="84">
        <v>0</v>
      </c>
      <c r="O32" s="85">
        <f>SUM(C32:N32)</f>
        <v>0</v>
      </c>
      <c r="Q32" s="20" t="s">
        <v>68</v>
      </c>
      <c r="R32" s="86">
        <f>C32*0.87</f>
        <v>0</v>
      </c>
      <c r="S32" s="86">
        <f t="shared" si="15"/>
        <v>0</v>
      </c>
      <c r="T32" s="86">
        <f t="shared" si="15"/>
        <v>0</v>
      </c>
      <c r="U32" s="86">
        <f t="shared" si="15"/>
        <v>0</v>
      </c>
      <c r="V32" s="86">
        <f t="shared" si="15"/>
        <v>0</v>
      </c>
      <c r="W32" s="86">
        <f t="shared" si="15"/>
        <v>0</v>
      </c>
      <c r="X32" s="86">
        <f t="shared" si="15"/>
        <v>0</v>
      </c>
      <c r="Y32" s="86">
        <f t="shared" si="15"/>
        <v>0</v>
      </c>
      <c r="Z32" s="86">
        <f t="shared" si="15"/>
        <v>0</v>
      </c>
      <c r="AA32" s="86">
        <f t="shared" si="15"/>
        <v>0</v>
      </c>
      <c r="AB32" s="86">
        <f t="shared" si="15"/>
        <v>0</v>
      </c>
      <c r="AC32" s="86">
        <f t="shared" si="15"/>
        <v>0</v>
      </c>
      <c r="AD32" s="85">
        <f>SUM(R32:AC32)</f>
        <v>0</v>
      </c>
    </row>
    <row r="33" spans="2:32">
      <c r="B33" s="20" t="s">
        <v>69</v>
      </c>
      <c r="C33" s="84">
        <v>0</v>
      </c>
      <c r="D33" s="84">
        <v>0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0</v>
      </c>
      <c r="N33" s="84">
        <v>0</v>
      </c>
      <c r="O33" s="85">
        <f>SUM(C33:N33)</f>
        <v>0</v>
      </c>
      <c r="Q33" s="20" t="s">
        <v>69</v>
      </c>
      <c r="R33" s="86">
        <f>C33*0.87</f>
        <v>0</v>
      </c>
      <c r="S33" s="86">
        <f t="shared" si="15"/>
        <v>0</v>
      </c>
      <c r="T33" s="86">
        <f t="shared" si="15"/>
        <v>0</v>
      </c>
      <c r="U33" s="86">
        <f t="shared" si="15"/>
        <v>0</v>
      </c>
      <c r="V33" s="86">
        <f t="shared" si="15"/>
        <v>0</v>
      </c>
      <c r="W33" s="86">
        <f t="shared" si="15"/>
        <v>0</v>
      </c>
      <c r="X33" s="86">
        <f t="shared" si="15"/>
        <v>0</v>
      </c>
      <c r="Y33" s="86">
        <f t="shared" si="15"/>
        <v>0</v>
      </c>
      <c r="Z33" s="86">
        <f t="shared" si="15"/>
        <v>0</v>
      </c>
      <c r="AA33" s="86">
        <f t="shared" si="15"/>
        <v>0</v>
      </c>
      <c r="AB33" s="86">
        <f t="shared" si="15"/>
        <v>0</v>
      </c>
      <c r="AC33" s="86">
        <f t="shared" si="15"/>
        <v>0</v>
      </c>
      <c r="AD33" s="85">
        <f t="shared" ref="AD33:AD35" si="16">SUM(R33:AC33)</f>
        <v>0</v>
      </c>
    </row>
    <row r="34" spans="2:32">
      <c r="B34" s="20" t="s">
        <v>97</v>
      </c>
      <c r="C34" s="84">
        <v>0</v>
      </c>
      <c r="D34" s="84">
        <v>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0</v>
      </c>
      <c r="N34" s="84">
        <v>0</v>
      </c>
      <c r="O34" s="85"/>
      <c r="Q34" s="20" t="s">
        <v>97</v>
      </c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5"/>
    </row>
    <row r="35" spans="2:32">
      <c r="B35" s="25" t="s">
        <v>71</v>
      </c>
      <c r="C35" s="84">
        <v>0</v>
      </c>
      <c r="D35" s="84">
        <v>0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0</v>
      </c>
      <c r="N35" s="84">
        <v>0</v>
      </c>
      <c r="O35" s="85">
        <f t="shared" ref="O35" si="17">SUM(C35:N35)</f>
        <v>0</v>
      </c>
      <c r="Q35" s="25" t="s">
        <v>71</v>
      </c>
      <c r="R35" s="86">
        <f t="shared" ref="R35" si="18">C35*0.87</f>
        <v>0</v>
      </c>
      <c r="S35" s="86">
        <f t="shared" si="15"/>
        <v>0</v>
      </c>
      <c r="T35" s="86">
        <f t="shared" si="15"/>
        <v>0</v>
      </c>
      <c r="U35" s="86">
        <f t="shared" si="15"/>
        <v>0</v>
      </c>
      <c r="V35" s="86">
        <f t="shared" si="15"/>
        <v>0</v>
      </c>
      <c r="W35" s="86">
        <f t="shared" si="15"/>
        <v>0</v>
      </c>
      <c r="X35" s="86">
        <f t="shared" si="15"/>
        <v>0</v>
      </c>
      <c r="Y35" s="86">
        <f t="shared" si="15"/>
        <v>0</v>
      </c>
      <c r="Z35" s="86">
        <f t="shared" si="15"/>
        <v>0</v>
      </c>
      <c r="AA35" s="86">
        <f t="shared" si="15"/>
        <v>0</v>
      </c>
      <c r="AB35" s="86">
        <f t="shared" si="15"/>
        <v>0</v>
      </c>
      <c r="AC35" s="86">
        <f t="shared" si="15"/>
        <v>0</v>
      </c>
      <c r="AD35" s="85">
        <f t="shared" si="16"/>
        <v>0</v>
      </c>
    </row>
    <row r="36" spans="2:32">
      <c r="B36" s="26" t="s">
        <v>14</v>
      </c>
      <c r="C36" s="87">
        <f t="shared" ref="C36" si="19">SUM(C31:C35)</f>
        <v>0</v>
      </c>
      <c r="D36" s="87">
        <f t="shared" ref="D36:N36" si="20">SUM(D31:D35)</f>
        <v>0</v>
      </c>
      <c r="E36" s="87">
        <f t="shared" si="20"/>
        <v>0</v>
      </c>
      <c r="F36" s="87">
        <f t="shared" si="20"/>
        <v>0</v>
      </c>
      <c r="G36" s="87">
        <f t="shared" si="20"/>
        <v>0</v>
      </c>
      <c r="H36" s="87">
        <f t="shared" si="20"/>
        <v>0</v>
      </c>
      <c r="I36" s="87">
        <f t="shared" si="20"/>
        <v>0</v>
      </c>
      <c r="J36" s="87">
        <f t="shared" si="20"/>
        <v>0</v>
      </c>
      <c r="K36" s="87">
        <f t="shared" si="20"/>
        <v>0</v>
      </c>
      <c r="L36" s="87">
        <f t="shared" si="20"/>
        <v>0</v>
      </c>
      <c r="M36" s="87">
        <f t="shared" si="20"/>
        <v>0</v>
      </c>
      <c r="N36" s="87">
        <f t="shared" si="20"/>
        <v>0</v>
      </c>
      <c r="O36" s="87">
        <f>SUM(O31:O35)</f>
        <v>0</v>
      </c>
      <c r="Q36" s="26" t="s">
        <v>14</v>
      </c>
      <c r="R36" s="88">
        <f>SUM(R31:R35)</f>
        <v>0</v>
      </c>
      <c r="S36" s="89">
        <f>SUM(S31:S35)</f>
        <v>0</v>
      </c>
      <c r="T36" s="89">
        <f>SUM(T31:T35)</f>
        <v>0</v>
      </c>
      <c r="U36" s="89">
        <f>SUM(U31:U35)</f>
        <v>0</v>
      </c>
      <c r="V36" s="89">
        <f t="shared" ref="V36:AC36" si="21">SUM(V31:V35)</f>
        <v>0</v>
      </c>
      <c r="W36" s="89">
        <f t="shared" si="21"/>
        <v>0</v>
      </c>
      <c r="X36" s="89">
        <f t="shared" si="21"/>
        <v>0</v>
      </c>
      <c r="Y36" s="89">
        <f t="shared" si="21"/>
        <v>0</v>
      </c>
      <c r="Z36" s="89">
        <f t="shared" si="21"/>
        <v>0</v>
      </c>
      <c r="AA36" s="89">
        <f t="shared" si="21"/>
        <v>0</v>
      </c>
      <c r="AB36" s="89">
        <f t="shared" si="21"/>
        <v>0</v>
      </c>
      <c r="AC36" s="89">
        <f t="shared" si="21"/>
        <v>0</v>
      </c>
      <c r="AD36" s="87">
        <f>SUM(AD31:AD35)</f>
        <v>0</v>
      </c>
    </row>
    <row r="37" spans="2:32">
      <c r="O37" s="68"/>
      <c r="Y37" s="162"/>
      <c r="Z37" s="162"/>
      <c r="AA37" s="162"/>
      <c r="AB37" s="162"/>
      <c r="AC37" s="162"/>
      <c r="AD37" s="76">
        <f>+AD36/0.87</f>
        <v>0</v>
      </c>
      <c r="AE37" s="68">
        <f>+AD37-O36</f>
        <v>0</v>
      </c>
      <c r="AF37" s="2" t="s">
        <v>24</v>
      </c>
    </row>
    <row r="39" spans="2:32">
      <c r="B39" s="3" t="s">
        <v>37</v>
      </c>
      <c r="Q39" s="3" t="s">
        <v>37</v>
      </c>
    </row>
    <row r="41" spans="2:32">
      <c r="B41" s="80" t="s">
        <v>83</v>
      </c>
      <c r="C41" s="81" t="s">
        <v>84</v>
      </c>
      <c r="D41" s="81" t="s">
        <v>85</v>
      </c>
      <c r="E41" s="81" t="s">
        <v>86</v>
      </c>
      <c r="F41" s="81" t="s">
        <v>87</v>
      </c>
      <c r="G41" s="81" t="s">
        <v>88</v>
      </c>
      <c r="H41" s="81" t="s">
        <v>89</v>
      </c>
      <c r="I41" s="81" t="s">
        <v>90</v>
      </c>
      <c r="J41" s="81" t="s">
        <v>91</v>
      </c>
      <c r="K41" s="81" t="s">
        <v>92</v>
      </c>
      <c r="L41" s="81" t="s">
        <v>93</v>
      </c>
      <c r="M41" s="81" t="s">
        <v>94</v>
      </c>
      <c r="N41" s="81" t="s">
        <v>95</v>
      </c>
      <c r="O41" s="81" t="s">
        <v>14</v>
      </c>
      <c r="Q41" s="80" t="s">
        <v>83</v>
      </c>
      <c r="R41" s="81" t="s">
        <v>84</v>
      </c>
      <c r="S41" s="81" t="s">
        <v>85</v>
      </c>
      <c r="T41" s="81" t="s">
        <v>86</v>
      </c>
      <c r="U41" s="81" t="s">
        <v>87</v>
      </c>
      <c r="V41" s="81" t="s">
        <v>88</v>
      </c>
      <c r="W41" s="81" t="s">
        <v>89</v>
      </c>
      <c r="X41" s="81" t="s">
        <v>90</v>
      </c>
      <c r="Y41" s="81" t="s">
        <v>91</v>
      </c>
      <c r="Z41" s="81" t="s">
        <v>92</v>
      </c>
      <c r="AA41" s="81" t="s">
        <v>93</v>
      </c>
      <c r="AB41" s="81" t="s">
        <v>94</v>
      </c>
      <c r="AC41" s="81" t="s">
        <v>95</v>
      </c>
      <c r="AD41" s="81" t="s">
        <v>14</v>
      </c>
    </row>
    <row r="42" spans="2:32">
      <c r="B42" s="20" t="s">
        <v>96</v>
      </c>
      <c r="C42" s="84">
        <f t="shared" ref="C42:D42" si="22">C31/C$73</f>
        <v>0</v>
      </c>
      <c r="D42" s="84">
        <f t="shared" si="22"/>
        <v>0</v>
      </c>
      <c r="E42" s="84">
        <f t="shared" ref="E42:N47" si="23">E31/E$73</f>
        <v>0</v>
      </c>
      <c r="F42" s="84">
        <f t="shared" ref="F42:N42" si="24">F31/F$73</f>
        <v>0</v>
      </c>
      <c r="G42" s="84">
        <f t="shared" si="24"/>
        <v>0</v>
      </c>
      <c r="H42" s="84">
        <f t="shared" si="24"/>
        <v>0</v>
      </c>
      <c r="I42" s="84">
        <f t="shared" si="24"/>
        <v>0</v>
      </c>
      <c r="J42" s="84">
        <f t="shared" si="24"/>
        <v>0</v>
      </c>
      <c r="K42" s="84">
        <f t="shared" si="24"/>
        <v>0</v>
      </c>
      <c r="L42" s="84">
        <f t="shared" si="24"/>
        <v>0</v>
      </c>
      <c r="M42" s="84">
        <f t="shared" si="24"/>
        <v>0</v>
      </c>
      <c r="N42" s="84">
        <f t="shared" si="24"/>
        <v>0</v>
      </c>
      <c r="O42" s="85">
        <f>SUM(C42:N42)</f>
        <v>0</v>
      </c>
      <c r="Q42" s="20" t="s">
        <v>96</v>
      </c>
      <c r="R42" s="86">
        <f t="shared" ref="R42:AC47" si="25">R31/R$73</f>
        <v>0</v>
      </c>
      <c r="S42" s="86">
        <f t="shared" si="25"/>
        <v>0</v>
      </c>
      <c r="T42" s="86">
        <f t="shared" si="25"/>
        <v>0</v>
      </c>
      <c r="U42" s="86">
        <f t="shared" si="25"/>
        <v>0</v>
      </c>
      <c r="V42" s="86">
        <f t="shared" si="25"/>
        <v>0</v>
      </c>
      <c r="W42" s="86">
        <f t="shared" si="25"/>
        <v>0</v>
      </c>
      <c r="X42" s="86">
        <f t="shared" si="25"/>
        <v>0</v>
      </c>
      <c r="Y42" s="86">
        <f t="shared" si="25"/>
        <v>0</v>
      </c>
      <c r="Z42" s="86">
        <f t="shared" si="25"/>
        <v>0</v>
      </c>
      <c r="AA42" s="86">
        <f t="shared" si="25"/>
        <v>0</v>
      </c>
      <c r="AB42" s="86">
        <f t="shared" si="25"/>
        <v>0</v>
      </c>
      <c r="AC42" s="86">
        <f t="shared" si="25"/>
        <v>0</v>
      </c>
      <c r="AD42" s="85">
        <f>SUM(R42:AC42)</f>
        <v>0</v>
      </c>
    </row>
    <row r="43" spans="2:32">
      <c r="B43" s="20" t="s">
        <v>68</v>
      </c>
      <c r="C43" s="84">
        <f t="shared" ref="C43:D43" si="26">C32/C$73</f>
        <v>0</v>
      </c>
      <c r="D43" s="84">
        <f t="shared" si="26"/>
        <v>0</v>
      </c>
      <c r="E43" s="84">
        <f t="shared" si="23"/>
        <v>0</v>
      </c>
      <c r="F43" s="84">
        <f t="shared" ref="F43:N43" si="27">F32/F$73</f>
        <v>0</v>
      </c>
      <c r="G43" s="84">
        <f t="shared" si="27"/>
        <v>0</v>
      </c>
      <c r="H43" s="84">
        <f t="shared" si="27"/>
        <v>0</v>
      </c>
      <c r="I43" s="84">
        <f t="shared" si="27"/>
        <v>0</v>
      </c>
      <c r="J43" s="84">
        <f t="shared" si="27"/>
        <v>0</v>
      </c>
      <c r="K43" s="84">
        <f t="shared" si="27"/>
        <v>0</v>
      </c>
      <c r="L43" s="84">
        <f t="shared" si="27"/>
        <v>0</v>
      </c>
      <c r="M43" s="84">
        <f t="shared" si="27"/>
        <v>0</v>
      </c>
      <c r="N43" s="84">
        <f t="shared" si="27"/>
        <v>0</v>
      </c>
      <c r="O43" s="85">
        <f>SUM(C43:N43)</f>
        <v>0</v>
      </c>
      <c r="Q43" s="20" t="s">
        <v>68</v>
      </c>
      <c r="R43" s="86">
        <f t="shared" si="25"/>
        <v>0</v>
      </c>
      <c r="S43" s="86">
        <f t="shared" si="25"/>
        <v>0</v>
      </c>
      <c r="T43" s="86">
        <f t="shared" si="25"/>
        <v>0</v>
      </c>
      <c r="U43" s="86">
        <f t="shared" si="25"/>
        <v>0</v>
      </c>
      <c r="V43" s="86">
        <f t="shared" si="25"/>
        <v>0</v>
      </c>
      <c r="W43" s="86">
        <f t="shared" si="25"/>
        <v>0</v>
      </c>
      <c r="X43" s="86">
        <f t="shared" si="25"/>
        <v>0</v>
      </c>
      <c r="Y43" s="86">
        <f t="shared" si="25"/>
        <v>0</v>
      </c>
      <c r="Z43" s="86">
        <f t="shared" si="25"/>
        <v>0</v>
      </c>
      <c r="AA43" s="86">
        <f t="shared" si="25"/>
        <v>0</v>
      </c>
      <c r="AB43" s="86">
        <f t="shared" si="25"/>
        <v>0</v>
      </c>
      <c r="AC43" s="86">
        <f t="shared" si="25"/>
        <v>0</v>
      </c>
      <c r="AD43" s="85">
        <f>SUM(R43:AC43)</f>
        <v>0</v>
      </c>
    </row>
    <row r="44" spans="2:32">
      <c r="B44" s="20" t="s">
        <v>69</v>
      </c>
      <c r="C44" s="84">
        <f t="shared" ref="C44:D44" si="28">C33/C$73</f>
        <v>0</v>
      </c>
      <c r="D44" s="84">
        <f t="shared" si="28"/>
        <v>0</v>
      </c>
      <c r="E44" s="84">
        <f t="shared" si="23"/>
        <v>0</v>
      </c>
      <c r="F44" s="84">
        <f t="shared" ref="F44:N44" si="29">F33/F$73</f>
        <v>0</v>
      </c>
      <c r="G44" s="84">
        <f t="shared" si="29"/>
        <v>0</v>
      </c>
      <c r="H44" s="84">
        <f t="shared" si="29"/>
        <v>0</v>
      </c>
      <c r="I44" s="84">
        <f t="shared" si="29"/>
        <v>0</v>
      </c>
      <c r="J44" s="84">
        <f t="shared" si="29"/>
        <v>0</v>
      </c>
      <c r="K44" s="84">
        <f t="shared" si="29"/>
        <v>0</v>
      </c>
      <c r="L44" s="84">
        <f t="shared" si="29"/>
        <v>0</v>
      </c>
      <c r="M44" s="84">
        <f t="shared" si="29"/>
        <v>0</v>
      </c>
      <c r="N44" s="84">
        <f t="shared" si="29"/>
        <v>0</v>
      </c>
      <c r="O44" s="85">
        <f t="shared" ref="O44" si="30">N44</f>
        <v>0</v>
      </c>
      <c r="Q44" s="20" t="s">
        <v>69</v>
      </c>
      <c r="R44" s="86">
        <f t="shared" ref="R44:AC44" si="31">C44</f>
        <v>0</v>
      </c>
      <c r="S44" s="86">
        <f t="shared" si="31"/>
        <v>0</v>
      </c>
      <c r="T44" s="86">
        <f t="shared" si="31"/>
        <v>0</v>
      </c>
      <c r="U44" s="86">
        <f t="shared" si="31"/>
        <v>0</v>
      </c>
      <c r="V44" s="86">
        <f t="shared" si="31"/>
        <v>0</v>
      </c>
      <c r="W44" s="86">
        <f t="shared" si="31"/>
        <v>0</v>
      </c>
      <c r="X44" s="86">
        <f t="shared" si="31"/>
        <v>0</v>
      </c>
      <c r="Y44" s="86">
        <f t="shared" si="31"/>
        <v>0</v>
      </c>
      <c r="Z44" s="86">
        <f t="shared" si="31"/>
        <v>0</v>
      </c>
      <c r="AA44" s="86">
        <f t="shared" si="31"/>
        <v>0</v>
      </c>
      <c r="AB44" s="86">
        <f t="shared" si="31"/>
        <v>0</v>
      </c>
      <c r="AC44" s="86">
        <f t="shared" si="31"/>
        <v>0</v>
      </c>
      <c r="AD44" s="85">
        <f t="shared" ref="AD44:AD46" si="32">SUM(R44:AC44)</f>
        <v>0</v>
      </c>
    </row>
    <row r="45" spans="2:32">
      <c r="B45" s="20" t="s">
        <v>97</v>
      </c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5"/>
      <c r="Q45" s="20" t="s">
        <v>97</v>
      </c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5"/>
    </row>
    <row r="46" spans="2:32">
      <c r="B46" s="25" t="s">
        <v>71</v>
      </c>
      <c r="C46" s="84">
        <f t="shared" ref="C46:D46" si="33">C35/C$73</f>
        <v>0</v>
      </c>
      <c r="D46" s="84">
        <f t="shared" si="33"/>
        <v>0</v>
      </c>
      <c r="E46" s="84">
        <f t="shared" si="23"/>
        <v>0</v>
      </c>
      <c r="F46" s="84">
        <f t="shared" ref="F46:N46" si="34">F35/F$73</f>
        <v>0</v>
      </c>
      <c r="G46" s="84">
        <f t="shared" si="34"/>
        <v>0</v>
      </c>
      <c r="H46" s="84">
        <f t="shared" si="34"/>
        <v>0</v>
      </c>
      <c r="I46" s="84">
        <f t="shared" si="34"/>
        <v>0</v>
      </c>
      <c r="J46" s="84">
        <f t="shared" si="34"/>
        <v>0</v>
      </c>
      <c r="K46" s="84">
        <f t="shared" si="34"/>
        <v>0</v>
      </c>
      <c r="L46" s="84">
        <f t="shared" si="34"/>
        <v>0</v>
      </c>
      <c r="M46" s="84">
        <f t="shared" si="34"/>
        <v>0</v>
      </c>
      <c r="N46" s="84">
        <f t="shared" si="34"/>
        <v>0</v>
      </c>
      <c r="O46" s="85">
        <f t="shared" ref="O46" si="35">SUM(C46:N46)</f>
        <v>0</v>
      </c>
      <c r="Q46" s="25" t="s">
        <v>71</v>
      </c>
      <c r="R46" s="86">
        <f t="shared" si="25"/>
        <v>0</v>
      </c>
      <c r="S46" s="86">
        <f t="shared" si="25"/>
        <v>0</v>
      </c>
      <c r="T46" s="86">
        <f t="shared" si="25"/>
        <v>0</v>
      </c>
      <c r="U46" s="86">
        <f t="shared" si="25"/>
        <v>0</v>
      </c>
      <c r="V46" s="86">
        <f t="shared" si="25"/>
        <v>0</v>
      </c>
      <c r="W46" s="86">
        <f t="shared" si="25"/>
        <v>0</v>
      </c>
      <c r="X46" s="86">
        <f t="shared" si="25"/>
        <v>0</v>
      </c>
      <c r="Y46" s="86">
        <f t="shared" si="25"/>
        <v>0</v>
      </c>
      <c r="Z46" s="86">
        <f t="shared" si="25"/>
        <v>0</v>
      </c>
      <c r="AA46" s="86">
        <f t="shared" si="25"/>
        <v>0</v>
      </c>
      <c r="AB46" s="86">
        <f t="shared" si="25"/>
        <v>0</v>
      </c>
      <c r="AC46" s="86">
        <f t="shared" si="25"/>
        <v>0</v>
      </c>
      <c r="AD46" s="85">
        <f t="shared" si="32"/>
        <v>0</v>
      </c>
    </row>
    <row r="47" spans="2:32">
      <c r="B47" s="26" t="s">
        <v>14</v>
      </c>
      <c r="C47" s="87">
        <f t="shared" ref="C47:D47" si="36">C36/C$73</f>
        <v>0</v>
      </c>
      <c r="D47" s="87">
        <f t="shared" si="36"/>
        <v>0</v>
      </c>
      <c r="E47" s="87">
        <f t="shared" si="23"/>
        <v>0</v>
      </c>
      <c r="F47" s="87">
        <f t="shared" si="23"/>
        <v>0</v>
      </c>
      <c r="G47" s="87">
        <f t="shared" si="23"/>
        <v>0</v>
      </c>
      <c r="H47" s="87">
        <f t="shared" si="23"/>
        <v>0</v>
      </c>
      <c r="I47" s="87">
        <f t="shared" si="23"/>
        <v>0</v>
      </c>
      <c r="J47" s="87">
        <f t="shared" si="23"/>
        <v>0</v>
      </c>
      <c r="K47" s="87">
        <f t="shared" si="23"/>
        <v>0</v>
      </c>
      <c r="L47" s="87">
        <f t="shared" si="23"/>
        <v>0</v>
      </c>
      <c r="M47" s="87">
        <f t="shared" si="23"/>
        <v>0</v>
      </c>
      <c r="N47" s="87">
        <f t="shared" si="23"/>
        <v>0</v>
      </c>
      <c r="O47" s="87">
        <f>SUM(O42:O46)</f>
        <v>0</v>
      </c>
      <c r="Q47" s="26" t="s">
        <v>14</v>
      </c>
      <c r="R47" s="88">
        <f>R36/R$73</f>
        <v>0</v>
      </c>
      <c r="S47" s="89">
        <f>S36/S$73</f>
        <v>0</v>
      </c>
      <c r="T47" s="89">
        <f t="shared" si="25"/>
        <v>0</v>
      </c>
      <c r="U47" s="89">
        <f t="shared" si="25"/>
        <v>0</v>
      </c>
      <c r="V47" s="89">
        <f t="shared" si="25"/>
        <v>0</v>
      </c>
      <c r="W47" s="89">
        <f t="shared" si="25"/>
        <v>0</v>
      </c>
      <c r="X47" s="89">
        <f t="shared" si="25"/>
        <v>0</v>
      </c>
      <c r="Y47" s="89">
        <f t="shared" si="25"/>
        <v>0</v>
      </c>
      <c r="Z47" s="89">
        <f t="shared" si="25"/>
        <v>0</v>
      </c>
      <c r="AA47" s="89">
        <f t="shared" si="25"/>
        <v>0</v>
      </c>
      <c r="AB47" s="89">
        <f t="shared" si="25"/>
        <v>0</v>
      </c>
      <c r="AC47" s="89">
        <f t="shared" si="25"/>
        <v>0</v>
      </c>
      <c r="AD47" s="87">
        <f>SUM(AD42:AD46)</f>
        <v>0</v>
      </c>
    </row>
    <row r="48" spans="2:32">
      <c r="AD48" s="76">
        <f>+AD47/0.87</f>
        <v>0</v>
      </c>
    </row>
    <row r="50" spans="2:30">
      <c r="B50" s="3" t="s">
        <v>49</v>
      </c>
      <c r="Q50" s="3" t="s">
        <v>49</v>
      </c>
    </row>
    <row r="52" spans="2:30">
      <c r="B52" s="80" t="s">
        <v>83</v>
      </c>
      <c r="C52" s="81" t="s">
        <v>84</v>
      </c>
      <c r="D52" s="81" t="s">
        <v>85</v>
      </c>
      <c r="E52" s="81" t="s">
        <v>86</v>
      </c>
      <c r="F52" s="81" t="s">
        <v>87</v>
      </c>
      <c r="G52" s="81" t="s">
        <v>88</v>
      </c>
      <c r="H52" s="81" t="s">
        <v>89</v>
      </c>
      <c r="I52" s="81" t="s">
        <v>90</v>
      </c>
      <c r="J52" s="81" t="s">
        <v>91</v>
      </c>
      <c r="K52" s="81" t="s">
        <v>92</v>
      </c>
      <c r="L52" s="81" t="s">
        <v>93</v>
      </c>
      <c r="M52" s="81" t="s">
        <v>94</v>
      </c>
      <c r="N52" s="81" t="s">
        <v>95</v>
      </c>
      <c r="O52" s="81" t="s">
        <v>14</v>
      </c>
      <c r="Q52" s="80" t="s">
        <v>83</v>
      </c>
      <c r="R52" s="81" t="s">
        <v>84</v>
      </c>
      <c r="S52" s="81" t="s">
        <v>85</v>
      </c>
      <c r="T52" s="81" t="s">
        <v>86</v>
      </c>
      <c r="U52" s="81" t="s">
        <v>87</v>
      </c>
      <c r="V52" s="81" t="s">
        <v>88</v>
      </c>
      <c r="W52" s="81" t="s">
        <v>89</v>
      </c>
      <c r="X52" s="81" t="s">
        <v>90</v>
      </c>
      <c r="Y52" s="81" t="s">
        <v>91</v>
      </c>
      <c r="Z52" s="81" t="s">
        <v>92</v>
      </c>
      <c r="AA52" s="81" t="s">
        <v>93</v>
      </c>
      <c r="AB52" s="81" t="s">
        <v>94</v>
      </c>
      <c r="AC52" s="81" t="s">
        <v>95</v>
      </c>
      <c r="AD52" s="81" t="s">
        <v>74</v>
      </c>
    </row>
    <row r="53" spans="2:30">
      <c r="B53" s="20" t="s">
        <v>96</v>
      </c>
      <c r="C53" s="84" t="e">
        <f t="shared" ref="C53:E53" si="37">(C31/C20)*100</f>
        <v>#DIV/0!</v>
      </c>
      <c r="D53" s="84" t="e">
        <f t="shared" si="37"/>
        <v>#DIV/0!</v>
      </c>
      <c r="E53" s="84" t="e">
        <f t="shared" si="37"/>
        <v>#DIV/0!</v>
      </c>
      <c r="F53" s="84" t="e">
        <f t="shared" ref="F53:N53" si="38">(F31/F20)*100</f>
        <v>#DIV/0!</v>
      </c>
      <c r="G53" s="84" t="e">
        <f t="shared" si="38"/>
        <v>#DIV/0!</v>
      </c>
      <c r="H53" s="84" t="e">
        <f t="shared" si="38"/>
        <v>#DIV/0!</v>
      </c>
      <c r="I53" s="84" t="e">
        <f t="shared" si="38"/>
        <v>#DIV/0!</v>
      </c>
      <c r="J53" s="84" t="e">
        <f t="shared" si="38"/>
        <v>#DIV/0!</v>
      </c>
      <c r="K53" s="84" t="e">
        <f t="shared" si="38"/>
        <v>#DIV/0!</v>
      </c>
      <c r="L53" s="84" t="e">
        <f t="shared" si="38"/>
        <v>#DIV/0!</v>
      </c>
      <c r="M53" s="84" t="e">
        <f t="shared" si="38"/>
        <v>#DIV/0!</v>
      </c>
      <c r="N53" s="84" t="e">
        <f t="shared" si="38"/>
        <v>#DIV/0!</v>
      </c>
      <c r="O53" s="85" t="e">
        <f>O31/O20*100</f>
        <v>#DIV/0!</v>
      </c>
      <c r="Q53" s="20" t="s">
        <v>96</v>
      </c>
      <c r="R53" s="86" t="e">
        <f t="shared" ref="R53:AD58" si="39">R31/R20*100</f>
        <v>#DIV/0!</v>
      </c>
      <c r="S53" s="86" t="e">
        <f t="shared" si="39"/>
        <v>#DIV/0!</v>
      </c>
      <c r="T53" s="86" t="e">
        <f t="shared" si="39"/>
        <v>#DIV/0!</v>
      </c>
      <c r="U53" s="86" t="e">
        <f t="shared" si="39"/>
        <v>#DIV/0!</v>
      </c>
      <c r="V53" s="86" t="e">
        <f t="shared" si="39"/>
        <v>#DIV/0!</v>
      </c>
      <c r="W53" s="86" t="e">
        <f t="shared" si="39"/>
        <v>#DIV/0!</v>
      </c>
      <c r="X53" s="86" t="e">
        <f t="shared" si="39"/>
        <v>#DIV/0!</v>
      </c>
      <c r="Y53" s="86" t="e">
        <f t="shared" si="39"/>
        <v>#DIV/0!</v>
      </c>
      <c r="Z53" s="86" t="e">
        <f t="shared" si="39"/>
        <v>#DIV/0!</v>
      </c>
      <c r="AA53" s="86" t="e">
        <f t="shared" si="39"/>
        <v>#DIV/0!</v>
      </c>
      <c r="AB53" s="86" t="e">
        <f t="shared" si="39"/>
        <v>#DIV/0!</v>
      </c>
      <c r="AC53" s="86" t="e">
        <f t="shared" si="39"/>
        <v>#DIV/0!</v>
      </c>
      <c r="AD53" s="85" t="e">
        <f t="shared" si="39"/>
        <v>#DIV/0!</v>
      </c>
    </row>
    <row r="54" spans="2:30">
      <c r="B54" s="20" t="s">
        <v>68</v>
      </c>
      <c r="C54" s="84" t="e">
        <f t="shared" ref="C54:E57" si="40">(C32/C21)*100</f>
        <v>#DIV/0!</v>
      </c>
      <c r="D54" s="84" t="e">
        <f t="shared" si="40"/>
        <v>#DIV/0!</v>
      </c>
      <c r="E54" s="84" t="e">
        <f t="shared" si="40"/>
        <v>#DIV/0!</v>
      </c>
      <c r="F54" s="84" t="e">
        <f t="shared" ref="F54:N55" si="41">(F32/F21)*100</f>
        <v>#DIV/0!</v>
      </c>
      <c r="G54" s="84" t="e">
        <f t="shared" si="41"/>
        <v>#DIV/0!</v>
      </c>
      <c r="H54" s="84" t="e">
        <f t="shared" si="41"/>
        <v>#DIV/0!</v>
      </c>
      <c r="I54" s="84" t="e">
        <f t="shared" si="41"/>
        <v>#DIV/0!</v>
      </c>
      <c r="J54" s="84" t="e">
        <f t="shared" si="41"/>
        <v>#DIV/0!</v>
      </c>
      <c r="K54" s="84" t="e">
        <f t="shared" si="41"/>
        <v>#DIV/0!</v>
      </c>
      <c r="L54" s="84" t="e">
        <f t="shared" si="41"/>
        <v>#DIV/0!</v>
      </c>
      <c r="M54" s="84" t="e">
        <f t="shared" si="41"/>
        <v>#DIV/0!</v>
      </c>
      <c r="N54" s="84" t="e">
        <f t="shared" si="41"/>
        <v>#DIV/0!</v>
      </c>
      <c r="O54" s="85" t="e">
        <f t="shared" ref="O54:O57" si="42">O32/O21*100</f>
        <v>#DIV/0!</v>
      </c>
      <c r="Q54" s="20" t="s">
        <v>68</v>
      </c>
      <c r="R54" s="86" t="e">
        <f t="shared" si="39"/>
        <v>#DIV/0!</v>
      </c>
      <c r="S54" s="86" t="e">
        <f t="shared" si="39"/>
        <v>#DIV/0!</v>
      </c>
      <c r="T54" s="86" t="e">
        <f t="shared" si="39"/>
        <v>#DIV/0!</v>
      </c>
      <c r="U54" s="86" t="e">
        <f t="shared" si="39"/>
        <v>#DIV/0!</v>
      </c>
      <c r="V54" s="86" t="e">
        <f t="shared" si="39"/>
        <v>#DIV/0!</v>
      </c>
      <c r="W54" s="86" t="e">
        <f t="shared" si="39"/>
        <v>#DIV/0!</v>
      </c>
      <c r="X54" s="86" t="e">
        <f t="shared" si="39"/>
        <v>#DIV/0!</v>
      </c>
      <c r="Y54" s="86" t="e">
        <f t="shared" si="39"/>
        <v>#DIV/0!</v>
      </c>
      <c r="Z54" s="86" t="e">
        <f t="shared" si="39"/>
        <v>#DIV/0!</v>
      </c>
      <c r="AA54" s="86" t="e">
        <f t="shared" si="39"/>
        <v>#DIV/0!</v>
      </c>
      <c r="AB54" s="86" t="e">
        <f t="shared" si="39"/>
        <v>#DIV/0!</v>
      </c>
      <c r="AC54" s="86" t="e">
        <f t="shared" si="39"/>
        <v>#DIV/0!</v>
      </c>
      <c r="AD54" s="85" t="e">
        <f t="shared" si="39"/>
        <v>#DIV/0!</v>
      </c>
    </row>
    <row r="55" spans="2:30">
      <c r="B55" s="20" t="s">
        <v>69</v>
      </c>
      <c r="C55" s="84" t="e">
        <f t="shared" ref="C55:E55" si="43">(C33/C22)*100</f>
        <v>#DIV/0!</v>
      </c>
      <c r="D55" s="84" t="e">
        <f t="shared" si="43"/>
        <v>#DIV/0!</v>
      </c>
      <c r="E55" s="84" t="e">
        <f t="shared" si="43"/>
        <v>#DIV/0!</v>
      </c>
      <c r="F55" s="84" t="e">
        <f t="shared" ref="F55:N55" si="44">(F33/F22)*100</f>
        <v>#DIV/0!</v>
      </c>
      <c r="G55" s="84" t="e">
        <f t="shared" si="44"/>
        <v>#DIV/0!</v>
      </c>
      <c r="H55" s="84" t="e">
        <f t="shared" si="44"/>
        <v>#DIV/0!</v>
      </c>
      <c r="I55" s="84" t="e">
        <f t="shared" si="44"/>
        <v>#DIV/0!</v>
      </c>
      <c r="J55" s="84" t="e">
        <f t="shared" si="44"/>
        <v>#DIV/0!</v>
      </c>
      <c r="K55" s="84" t="e">
        <f t="shared" si="41"/>
        <v>#DIV/0!</v>
      </c>
      <c r="L55" s="84" t="e">
        <f t="shared" si="44"/>
        <v>#DIV/0!</v>
      </c>
      <c r="M55" s="84" t="e">
        <f t="shared" si="44"/>
        <v>#DIV/0!</v>
      </c>
      <c r="N55" s="84" t="e">
        <f t="shared" si="44"/>
        <v>#DIV/0!</v>
      </c>
      <c r="O55" s="85" t="e">
        <f t="shared" si="42"/>
        <v>#DIV/0!</v>
      </c>
      <c r="Q55" s="20" t="s">
        <v>69</v>
      </c>
      <c r="R55" s="86" t="e">
        <f t="shared" ref="R55:AC55" si="45">C55</f>
        <v>#DIV/0!</v>
      </c>
      <c r="S55" s="86" t="e">
        <f t="shared" si="45"/>
        <v>#DIV/0!</v>
      </c>
      <c r="T55" s="86" t="e">
        <f t="shared" si="45"/>
        <v>#DIV/0!</v>
      </c>
      <c r="U55" s="86" t="e">
        <f t="shared" si="45"/>
        <v>#DIV/0!</v>
      </c>
      <c r="V55" s="86" t="e">
        <f t="shared" si="45"/>
        <v>#DIV/0!</v>
      </c>
      <c r="W55" s="86" t="e">
        <f t="shared" si="45"/>
        <v>#DIV/0!</v>
      </c>
      <c r="X55" s="86" t="e">
        <f t="shared" si="45"/>
        <v>#DIV/0!</v>
      </c>
      <c r="Y55" s="86" t="e">
        <f t="shared" si="45"/>
        <v>#DIV/0!</v>
      </c>
      <c r="Z55" s="86" t="e">
        <f t="shared" si="45"/>
        <v>#DIV/0!</v>
      </c>
      <c r="AA55" s="86" t="e">
        <f t="shared" si="45"/>
        <v>#DIV/0!</v>
      </c>
      <c r="AB55" s="86" t="e">
        <f t="shared" si="45"/>
        <v>#DIV/0!</v>
      </c>
      <c r="AC55" s="86" t="e">
        <f t="shared" si="45"/>
        <v>#DIV/0!</v>
      </c>
      <c r="AD55" s="85" t="e">
        <f t="shared" ref="AD55" si="46">AD33/AD22*100</f>
        <v>#DIV/0!</v>
      </c>
    </row>
    <row r="56" spans="2:30">
      <c r="B56" s="20" t="s">
        <v>97</v>
      </c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5"/>
      <c r="Q56" s="20" t="s">
        <v>97</v>
      </c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5"/>
    </row>
    <row r="57" spans="2:30">
      <c r="B57" s="25" t="s">
        <v>71</v>
      </c>
      <c r="C57" s="84" t="e">
        <f t="shared" si="40"/>
        <v>#DIV/0!</v>
      </c>
      <c r="D57" s="84" t="e">
        <f t="shared" si="40"/>
        <v>#DIV/0!</v>
      </c>
      <c r="E57" s="84" t="e">
        <f t="shared" si="40"/>
        <v>#DIV/0!</v>
      </c>
      <c r="F57" s="84" t="e">
        <f t="shared" ref="F57:N57" si="47">(F35/F24)*100</f>
        <v>#DIV/0!</v>
      </c>
      <c r="G57" s="84" t="e">
        <f t="shared" si="47"/>
        <v>#DIV/0!</v>
      </c>
      <c r="H57" s="84" t="e">
        <f t="shared" si="47"/>
        <v>#DIV/0!</v>
      </c>
      <c r="I57" s="84" t="e">
        <f t="shared" si="47"/>
        <v>#DIV/0!</v>
      </c>
      <c r="J57" s="84" t="e">
        <f t="shared" si="47"/>
        <v>#DIV/0!</v>
      </c>
      <c r="K57" s="84" t="e">
        <f t="shared" si="47"/>
        <v>#DIV/0!</v>
      </c>
      <c r="L57" s="84" t="e">
        <f t="shared" si="47"/>
        <v>#DIV/0!</v>
      </c>
      <c r="M57" s="84" t="e">
        <f t="shared" si="47"/>
        <v>#DIV/0!</v>
      </c>
      <c r="N57" s="84" t="e">
        <f t="shared" si="47"/>
        <v>#DIV/0!</v>
      </c>
      <c r="O57" s="85" t="e">
        <f t="shared" si="42"/>
        <v>#DIV/0!</v>
      </c>
      <c r="Q57" s="25" t="s">
        <v>71</v>
      </c>
      <c r="R57" s="86" t="e">
        <f t="shared" si="39"/>
        <v>#DIV/0!</v>
      </c>
      <c r="S57" s="86" t="e">
        <f>S35/S24*100</f>
        <v>#DIV/0!</v>
      </c>
      <c r="T57" s="86" t="e">
        <f t="shared" si="39"/>
        <v>#DIV/0!</v>
      </c>
      <c r="U57" s="86" t="e">
        <f t="shared" si="39"/>
        <v>#DIV/0!</v>
      </c>
      <c r="V57" s="86" t="e">
        <f t="shared" si="39"/>
        <v>#DIV/0!</v>
      </c>
      <c r="W57" s="86" t="e">
        <f t="shared" si="39"/>
        <v>#DIV/0!</v>
      </c>
      <c r="X57" s="86" t="e">
        <f t="shared" si="39"/>
        <v>#DIV/0!</v>
      </c>
      <c r="Y57" s="86" t="e">
        <f t="shared" si="39"/>
        <v>#DIV/0!</v>
      </c>
      <c r="Z57" s="86" t="e">
        <f t="shared" si="39"/>
        <v>#DIV/0!</v>
      </c>
      <c r="AA57" s="86" t="e">
        <f t="shared" si="39"/>
        <v>#DIV/0!</v>
      </c>
      <c r="AB57" s="86" t="e">
        <f t="shared" si="39"/>
        <v>#DIV/0!</v>
      </c>
      <c r="AC57" s="86" t="e">
        <f t="shared" si="39"/>
        <v>#DIV/0!</v>
      </c>
      <c r="AD57" s="85" t="e">
        <f t="shared" ref="AD57" si="48">AD35/AD24*100</f>
        <v>#DIV/0!</v>
      </c>
    </row>
    <row r="58" spans="2:30">
      <c r="B58" s="26" t="s">
        <v>14</v>
      </c>
      <c r="C58" s="87" t="e">
        <f t="shared" ref="C58:D58" si="49">C36/C25*100</f>
        <v>#DIV/0!</v>
      </c>
      <c r="D58" s="87" t="e">
        <f t="shared" si="49"/>
        <v>#DIV/0!</v>
      </c>
      <c r="E58" s="87" t="e">
        <f t="shared" ref="E58" si="50">E36/E25*100</f>
        <v>#DIV/0!</v>
      </c>
      <c r="F58" s="87" t="e">
        <f t="shared" ref="F58:N58" si="51">F36/F25*100</f>
        <v>#DIV/0!</v>
      </c>
      <c r="G58" s="87" t="e">
        <f t="shared" si="51"/>
        <v>#DIV/0!</v>
      </c>
      <c r="H58" s="87" t="e">
        <f t="shared" si="51"/>
        <v>#DIV/0!</v>
      </c>
      <c r="I58" s="87" t="e">
        <f t="shared" si="51"/>
        <v>#DIV/0!</v>
      </c>
      <c r="J58" s="87" t="e">
        <f t="shared" si="51"/>
        <v>#DIV/0!</v>
      </c>
      <c r="K58" s="87" t="e">
        <f t="shared" si="51"/>
        <v>#DIV/0!</v>
      </c>
      <c r="L58" s="87" t="e">
        <f t="shared" si="51"/>
        <v>#DIV/0!</v>
      </c>
      <c r="M58" s="87" t="e">
        <f t="shared" si="51"/>
        <v>#DIV/0!</v>
      </c>
      <c r="N58" s="87" t="e">
        <f t="shared" si="51"/>
        <v>#DIV/0!</v>
      </c>
      <c r="O58" s="87" t="e">
        <f>O36/O25*100</f>
        <v>#DIV/0!</v>
      </c>
      <c r="Q58" s="26" t="s">
        <v>14</v>
      </c>
      <c r="R58" s="88" t="e">
        <f t="shared" si="39"/>
        <v>#DIV/0!</v>
      </c>
      <c r="S58" s="89" t="e">
        <f t="shared" si="39"/>
        <v>#DIV/0!</v>
      </c>
      <c r="T58" s="89" t="e">
        <f t="shared" si="39"/>
        <v>#DIV/0!</v>
      </c>
      <c r="U58" s="89" t="e">
        <f t="shared" si="39"/>
        <v>#DIV/0!</v>
      </c>
      <c r="V58" s="89" t="e">
        <f t="shared" si="39"/>
        <v>#DIV/0!</v>
      </c>
      <c r="W58" s="89" t="e">
        <f t="shared" si="39"/>
        <v>#DIV/0!</v>
      </c>
      <c r="X58" s="89" t="e">
        <f t="shared" si="39"/>
        <v>#DIV/0!</v>
      </c>
      <c r="Y58" s="89" t="e">
        <f t="shared" si="39"/>
        <v>#DIV/0!</v>
      </c>
      <c r="Z58" s="89" t="e">
        <f t="shared" si="39"/>
        <v>#DIV/0!</v>
      </c>
      <c r="AA58" s="89" t="e">
        <f t="shared" si="39"/>
        <v>#DIV/0!</v>
      </c>
      <c r="AB58" s="89" t="e">
        <f t="shared" si="39"/>
        <v>#DIV/0!</v>
      </c>
      <c r="AC58" s="89" t="e">
        <f t="shared" si="39"/>
        <v>#DIV/0!</v>
      </c>
      <c r="AD58" s="87" t="e">
        <f t="shared" si="39"/>
        <v>#DIV/0!</v>
      </c>
    </row>
    <row r="59" spans="2:30">
      <c r="AD59" s="76" t="e">
        <f>+AD58/0.87</f>
        <v>#DIV/0!</v>
      </c>
    </row>
    <row r="61" spans="2:30">
      <c r="B61" s="3" t="s">
        <v>51</v>
      </c>
      <c r="Q61" s="3" t="s">
        <v>51</v>
      </c>
    </row>
    <row r="63" spans="2:30">
      <c r="B63" s="80" t="s">
        <v>83</v>
      </c>
      <c r="C63" s="81" t="s">
        <v>84</v>
      </c>
      <c r="D63" s="81" t="s">
        <v>85</v>
      </c>
      <c r="E63" s="81" t="s">
        <v>86</v>
      </c>
      <c r="F63" s="81" t="s">
        <v>87</v>
      </c>
      <c r="G63" s="81" t="s">
        <v>88</v>
      </c>
      <c r="H63" s="81" t="s">
        <v>89</v>
      </c>
      <c r="I63" s="81" t="s">
        <v>90</v>
      </c>
      <c r="J63" s="81" t="s">
        <v>91</v>
      </c>
      <c r="K63" s="81" t="s">
        <v>92</v>
      </c>
      <c r="L63" s="81" t="s">
        <v>93</v>
      </c>
      <c r="M63" s="81" t="s">
        <v>94</v>
      </c>
      <c r="N63" s="81" t="s">
        <v>95</v>
      </c>
      <c r="O63" s="81" t="s">
        <v>14</v>
      </c>
      <c r="Q63" s="80" t="s">
        <v>83</v>
      </c>
      <c r="R63" s="81" t="s">
        <v>84</v>
      </c>
      <c r="S63" s="81" t="s">
        <v>85</v>
      </c>
      <c r="T63" s="81" t="s">
        <v>86</v>
      </c>
      <c r="U63" s="81" t="s">
        <v>87</v>
      </c>
      <c r="V63" s="81" t="s">
        <v>88</v>
      </c>
      <c r="W63" s="81" t="s">
        <v>89</v>
      </c>
      <c r="X63" s="81" t="s">
        <v>90</v>
      </c>
      <c r="Y63" s="81" t="s">
        <v>91</v>
      </c>
      <c r="Z63" s="81" t="s">
        <v>92</v>
      </c>
      <c r="AA63" s="81" t="s">
        <v>93</v>
      </c>
      <c r="AB63" s="81" t="s">
        <v>94</v>
      </c>
      <c r="AC63" s="81" t="s">
        <v>95</v>
      </c>
      <c r="AD63" s="81" t="s">
        <v>74</v>
      </c>
    </row>
    <row r="64" spans="2:30">
      <c r="B64" s="20" t="s">
        <v>96</v>
      </c>
      <c r="C64" s="84" t="e">
        <f t="shared" ref="C64:D64" si="52">C42/C20*100</f>
        <v>#DIV/0!</v>
      </c>
      <c r="D64" s="84" t="e">
        <f t="shared" si="52"/>
        <v>#DIV/0!</v>
      </c>
      <c r="E64" s="84" t="e">
        <f t="shared" ref="E64:O69" si="53">E42/E20*100</f>
        <v>#DIV/0!</v>
      </c>
      <c r="F64" s="84" t="e">
        <f t="shared" ref="F64:N64" si="54">F42/F20*100</f>
        <v>#DIV/0!</v>
      </c>
      <c r="G64" s="84" t="e">
        <f t="shared" si="54"/>
        <v>#DIV/0!</v>
      </c>
      <c r="H64" s="84" t="e">
        <f t="shared" si="54"/>
        <v>#DIV/0!</v>
      </c>
      <c r="I64" s="84" t="e">
        <f t="shared" si="54"/>
        <v>#DIV/0!</v>
      </c>
      <c r="J64" s="84" t="e">
        <f t="shared" si="54"/>
        <v>#DIV/0!</v>
      </c>
      <c r="K64" s="84" t="e">
        <f t="shared" si="54"/>
        <v>#DIV/0!</v>
      </c>
      <c r="L64" s="84" t="e">
        <f t="shared" si="54"/>
        <v>#DIV/0!</v>
      </c>
      <c r="M64" s="84" t="e">
        <f t="shared" si="54"/>
        <v>#DIV/0!</v>
      </c>
      <c r="N64" s="84" t="e">
        <f t="shared" si="54"/>
        <v>#DIV/0!</v>
      </c>
      <c r="O64" s="85" t="e">
        <f t="shared" si="53"/>
        <v>#DIV/0!</v>
      </c>
      <c r="Q64" s="20" t="s">
        <v>96</v>
      </c>
      <c r="R64" s="86" t="e">
        <f t="shared" ref="R64:AD69" si="55">R42/R20*100</f>
        <v>#DIV/0!</v>
      </c>
      <c r="S64" s="86" t="e">
        <f t="shared" si="55"/>
        <v>#DIV/0!</v>
      </c>
      <c r="T64" s="86" t="e">
        <f t="shared" si="55"/>
        <v>#DIV/0!</v>
      </c>
      <c r="U64" s="86" t="e">
        <f t="shared" si="55"/>
        <v>#DIV/0!</v>
      </c>
      <c r="V64" s="86" t="e">
        <f t="shared" si="55"/>
        <v>#DIV/0!</v>
      </c>
      <c r="W64" s="86" t="e">
        <f t="shared" si="55"/>
        <v>#DIV/0!</v>
      </c>
      <c r="X64" s="86" t="e">
        <f t="shared" si="55"/>
        <v>#DIV/0!</v>
      </c>
      <c r="Y64" s="86" t="e">
        <f t="shared" si="55"/>
        <v>#DIV/0!</v>
      </c>
      <c r="Z64" s="86" t="e">
        <f t="shared" si="55"/>
        <v>#DIV/0!</v>
      </c>
      <c r="AA64" s="86" t="e">
        <f t="shared" si="55"/>
        <v>#DIV/0!</v>
      </c>
      <c r="AB64" s="86" t="e">
        <f t="shared" si="55"/>
        <v>#DIV/0!</v>
      </c>
      <c r="AC64" s="86" t="e">
        <f t="shared" si="55"/>
        <v>#DIV/0!</v>
      </c>
      <c r="AD64" s="85" t="e">
        <f t="shared" si="55"/>
        <v>#DIV/0!</v>
      </c>
    </row>
    <row r="65" spans="2:30">
      <c r="B65" s="20" t="s">
        <v>68</v>
      </c>
      <c r="C65" s="84" t="e">
        <f t="shared" ref="C65:E65" si="56">C43/C21*100</f>
        <v>#DIV/0!</v>
      </c>
      <c r="D65" s="84" t="e">
        <f t="shared" si="56"/>
        <v>#DIV/0!</v>
      </c>
      <c r="E65" s="84" t="e">
        <f t="shared" si="56"/>
        <v>#DIV/0!</v>
      </c>
      <c r="F65" s="84" t="e">
        <f t="shared" ref="F65:N65" si="57">F43/F21*100</f>
        <v>#DIV/0!</v>
      </c>
      <c r="G65" s="84" t="e">
        <f t="shared" si="57"/>
        <v>#DIV/0!</v>
      </c>
      <c r="H65" s="84" t="e">
        <f t="shared" si="57"/>
        <v>#DIV/0!</v>
      </c>
      <c r="I65" s="84" t="e">
        <f t="shared" si="57"/>
        <v>#DIV/0!</v>
      </c>
      <c r="J65" s="84" t="e">
        <f t="shared" si="57"/>
        <v>#DIV/0!</v>
      </c>
      <c r="K65" s="84" t="e">
        <f t="shared" si="57"/>
        <v>#DIV/0!</v>
      </c>
      <c r="L65" s="84" t="e">
        <f t="shared" si="57"/>
        <v>#DIV/0!</v>
      </c>
      <c r="M65" s="84" t="e">
        <f t="shared" si="57"/>
        <v>#DIV/0!</v>
      </c>
      <c r="N65" s="84" t="e">
        <f t="shared" si="57"/>
        <v>#DIV/0!</v>
      </c>
      <c r="O65" s="85" t="e">
        <f t="shared" si="53"/>
        <v>#DIV/0!</v>
      </c>
      <c r="Q65" s="20" t="s">
        <v>68</v>
      </c>
      <c r="R65" s="86" t="e">
        <f t="shared" si="55"/>
        <v>#DIV/0!</v>
      </c>
      <c r="S65" s="86" t="e">
        <f t="shared" si="55"/>
        <v>#DIV/0!</v>
      </c>
      <c r="T65" s="86" t="e">
        <f t="shared" si="55"/>
        <v>#DIV/0!</v>
      </c>
      <c r="U65" s="86" t="e">
        <f t="shared" si="55"/>
        <v>#DIV/0!</v>
      </c>
      <c r="V65" s="86" t="e">
        <f t="shared" si="55"/>
        <v>#DIV/0!</v>
      </c>
      <c r="W65" s="86" t="e">
        <f t="shared" si="55"/>
        <v>#DIV/0!</v>
      </c>
      <c r="X65" s="86" t="e">
        <f t="shared" si="55"/>
        <v>#DIV/0!</v>
      </c>
      <c r="Y65" s="86" t="e">
        <f t="shared" si="55"/>
        <v>#DIV/0!</v>
      </c>
      <c r="Z65" s="86" t="e">
        <f t="shared" si="55"/>
        <v>#DIV/0!</v>
      </c>
      <c r="AA65" s="86" t="e">
        <f t="shared" si="55"/>
        <v>#DIV/0!</v>
      </c>
      <c r="AB65" s="86" t="e">
        <f t="shared" si="55"/>
        <v>#DIV/0!</v>
      </c>
      <c r="AC65" s="86" t="e">
        <f t="shared" si="55"/>
        <v>#DIV/0!</v>
      </c>
      <c r="AD65" s="85" t="e">
        <f t="shared" si="55"/>
        <v>#DIV/0!</v>
      </c>
    </row>
    <row r="66" spans="2:30">
      <c r="B66" s="20" t="s">
        <v>69</v>
      </c>
      <c r="C66" s="84" t="e">
        <f t="shared" ref="C66:E66" si="58">C44/C22*100</f>
        <v>#DIV/0!</v>
      </c>
      <c r="D66" s="84" t="e">
        <f t="shared" si="58"/>
        <v>#DIV/0!</v>
      </c>
      <c r="E66" s="84" t="e">
        <f t="shared" si="58"/>
        <v>#DIV/0!</v>
      </c>
      <c r="F66" s="84" t="e">
        <f t="shared" ref="F66:N66" si="59">F44/F22*100</f>
        <v>#DIV/0!</v>
      </c>
      <c r="G66" s="84" t="e">
        <f t="shared" si="59"/>
        <v>#DIV/0!</v>
      </c>
      <c r="H66" s="84" t="e">
        <f t="shared" si="59"/>
        <v>#DIV/0!</v>
      </c>
      <c r="I66" s="84" t="e">
        <f t="shared" si="59"/>
        <v>#DIV/0!</v>
      </c>
      <c r="J66" s="84" t="e">
        <f t="shared" si="59"/>
        <v>#DIV/0!</v>
      </c>
      <c r="K66" s="84" t="e">
        <f t="shared" si="59"/>
        <v>#DIV/0!</v>
      </c>
      <c r="L66" s="84" t="e">
        <f t="shared" si="59"/>
        <v>#DIV/0!</v>
      </c>
      <c r="M66" s="84" t="e">
        <f t="shared" si="59"/>
        <v>#DIV/0!</v>
      </c>
      <c r="N66" s="84" t="e">
        <f t="shared" si="59"/>
        <v>#DIV/0!</v>
      </c>
      <c r="O66" s="85" t="e">
        <f t="shared" ref="O66" si="60">N66</f>
        <v>#DIV/0!</v>
      </c>
      <c r="Q66" s="20" t="s">
        <v>69</v>
      </c>
      <c r="R66" s="86" t="e">
        <f t="shared" ref="R66:AC66" si="61">C66</f>
        <v>#DIV/0!</v>
      </c>
      <c r="S66" s="86" t="e">
        <f t="shared" si="61"/>
        <v>#DIV/0!</v>
      </c>
      <c r="T66" s="86" t="e">
        <f t="shared" si="61"/>
        <v>#DIV/0!</v>
      </c>
      <c r="U66" s="86" t="e">
        <f t="shared" si="61"/>
        <v>#DIV/0!</v>
      </c>
      <c r="V66" s="86" t="e">
        <f t="shared" si="61"/>
        <v>#DIV/0!</v>
      </c>
      <c r="W66" s="86" t="e">
        <f t="shared" si="61"/>
        <v>#DIV/0!</v>
      </c>
      <c r="X66" s="86" t="e">
        <f t="shared" si="61"/>
        <v>#DIV/0!</v>
      </c>
      <c r="Y66" s="86" t="e">
        <f t="shared" si="61"/>
        <v>#DIV/0!</v>
      </c>
      <c r="Z66" s="86" t="e">
        <f t="shared" si="61"/>
        <v>#DIV/0!</v>
      </c>
      <c r="AA66" s="86" t="e">
        <f t="shared" si="61"/>
        <v>#DIV/0!</v>
      </c>
      <c r="AB66" s="86" t="e">
        <f t="shared" si="61"/>
        <v>#DIV/0!</v>
      </c>
      <c r="AC66" s="86" t="e">
        <f t="shared" si="61"/>
        <v>#DIV/0!</v>
      </c>
      <c r="AD66" s="85" t="e">
        <f t="shared" ref="AD66" si="62">AD44/AD22*100</f>
        <v>#DIV/0!</v>
      </c>
    </row>
    <row r="67" spans="2:30">
      <c r="B67" s="20" t="s">
        <v>97</v>
      </c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5"/>
      <c r="Q67" s="20" t="s">
        <v>97</v>
      </c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5"/>
    </row>
    <row r="68" spans="2:30">
      <c r="B68" s="25" t="s">
        <v>71</v>
      </c>
      <c r="C68" s="84" t="e">
        <f t="shared" ref="C68:E68" si="63">C46/C24*100</f>
        <v>#DIV/0!</v>
      </c>
      <c r="D68" s="84" t="e">
        <f t="shared" si="63"/>
        <v>#DIV/0!</v>
      </c>
      <c r="E68" s="84" t="e">
        <f t="shared" si="63"/>
        <v>#DIV/0!</v>
      </c>
      <c r="F68" s="84" t="e">
        <f t="shared" ref="F68:N68" si="64">F46/F24*100</f>
        <v>#DIV/0!</v>
      </c>
      <c r="G68" s="84" t="e">
        <f t="shared" si="64"/>
        <v>#DIV/0!</v>
      </c>
      <c r="H68" s="84" t="e">
        <f t="shared" si="64"/>
        <v>#DIV/0!</v>
      </c>
      <c r="I68" s="84" t="e">
        <f t="shared" si="64"/>
        <v>#DIV/0!</v>
      </c>
      <c r="J68" s="84" t="e">
        <f t="shared" si="64"/>
        <v>#DIV/0!</v>
      </c>
      <c r="K68" s="84" t="e">
        <f t="shared" si="64"/>
        <v>#DIV/0!</v>
      </c>
      <c r="L68" s="84" t="e">
        <f t="shared" si="64"/>
        <v>#DIV/0!</v>
      </c>
      <c r="M68" s="84" t="e">
        <f t="shared" si="64"/>
        <v>#DIV/0!</v>
      </c>
      <c r="N68" s="84" t="e">
        <f t="shared" si="64"/>
        <v>#DIV/0!</v>
      </c>
      <c r="O68" s="85" t="e">
        <f t="shared" si="53"/>
        <v>#DIV/0!</v>
      </c>
      <c r="Q68" s="25" t="s">
        <v>71</v>
      </c>
      <c r="R68" s="86" t="e">
        <f t="shared" si="55"/>
        <v>#DIV/0!</v>
      </c>
      <c r="S68" s="86" t="e">
        <f t="shared" si="55"/>
        <v>#DIV/0!</v>
      </c>
      <c r="T68" s="86" t="e">
        <f t="shared" si="55"/>
        <v>#DIV/0!</v>
      </c>
      <c r="U68" s="86" t="e">
        <f t="shared" si="55"/>
        <v>#DIV/0!</v>
      </c>
      <c r="V68" s="86" t="e">
        <f t="shared" si="55"/>
        <v>#DIV/0!</v>
      </c>
      <c r="W68" s="86" t="e">
        <f t="shared" si="55"/>
        <v>#DIV/0!</v>
      </c>
      <c r="X68" s="86" t="e">
        <f t="shared" si="55"/>
        <v>#DIV/0!</v>
      </c>
      <c r="Y68" s="86" t="e">
        <f t="shared" si="55"/>
        <v>#DIV/0!</v>
      </c>
      <c r="Z68" s="86" t="e">
        <f t="shared" si="55"/>
        <v>#DIV/0!</v>
      </c>
      <c r="AA68" s="86" t="e">
        <f t="shared" si="55"/>
        <v>#DIV/0!</v>
      </c>
      <c r="AB68" s="86" t="e">
        <f t="shared" si="55"/>
        <v>#DIV/0!</v>
      </c>
      <c r="AC68" s="86" t="e">
        <f t="shared" si="55"/>
        <v>#DIV/0!</v>
      </c>
      <c r="AD68" s="85" t="e">
        <f t="shared" si="55"/>
        <v>#DIV/0!</v>
      </c>
    </row>
    <row r="69" spans="2:30">
      <c r="B69" s="26" t="s">
        <v>14</v>
      </c>
      <c r="C69" s="87" t="e">
        <f t="shared" ref="C69:D69" si="65">C47/C25*100</f>
        <v>#DIV/0!</v>
      </c>
      <c r="D69" s="87" t="e">
        <f t="shared" si="65"/>
        <v>#DIV/0!</v>
      </c>
      <c r="E69" s="87" t="e">
        <f t="shared" si="53"/>
        <v>#DIV/0!</v>
      </c>
      <c r="F69" s="87" t="e">
        <f t="shared" si="53"/>
        <v>#DIV/0!</v>
      </c>
      <c r="G69" s="87" t="e">
        <f t="shared" si="53"/>
        <v>#DIV/0!</v>
      </c>
      <c r="H69" s="87" t="e">
        <f t="shared" si="53"/>
        <v>#DIV/0!</v>
      </c>
      <c r="I69" s="87" t="e">
        <f t="shared" si="53"/>
        <v>#DIV/0!</v>
      </c>
      <c r="J69" s="87" t="e">
        <f t="shared" si="53"/>
        <v>#DIV/0!</v>
      </c>
      <c r="K69" s="87" t="e">
        <f t="shared" si="53"/>
        <v>#DIV/0!</v>
      </c>
      <c r="L69" s="87" t="e">
        <f t="shared" si="53"/>
        <v>#DIV/0!</v>
      </c>
      <c r="M69" s="87" t="e">
        <f t="shared" si="53"/>
        <v>#DIV/0!</v>
      </c>
      <c r="N69" s="87" t="e">
        <f t="shared" si="53"/>
        <v>#DIV/0!</v>
      </c>
      <c r="O69" s="87" t="e">
        <f>O47/O25*100</f>
        <v>#DIV/0!</v>
      </c>
      <c r="Q69" s="26" t="s">
        <v>14</v>
      </c>
      <c r="R69" s="88" t="e">
        <f t="shared" si="55"/>
        <v>#DIV/0!</v>
      </c>
      <c r="S69" s="89" t="e">
        <f t="shared" si="55"/>
        <v>#DIV/0!</v>
      </c>
      <c r="T69" s="89" t="e">
        <f t="shared" si="55"/>
        <v>#DIV/0!</v>
      </c>
      <c r="U69" s="89" t="e">
        <f t="shared" si="55"/>
        <v>#DIV/0!</v>
      </c>
      <c r="V69" s="89" t="e">
        <f t="shared" si="55"/>
        <v>#DIV/0!</v>
      </c>
      <c r="W69" s="89" t="e">
        <f t="shared" si="55"/>
        <v>#DIV/0!</v>
      </c>
      <c r="X69" s="89" t="e">
        <f t="shared" si="55"/>
        <v>#DIV/0!</v>
      </c>
      <c r="Y69" s="89" t="e">
        <f t="shared" si="55"/>
        <v>#DIV/0!</v>
      </c>
      <c r="Z69" s="89" t="e">
        <f t="shared" si="55"/>
        <v>#DIV/0!</v>
      </c>
      <c r="AA69" s="89" t="e">
        <f t="shared" si="55"/>
        <v>#DIV/0!</v>
      </c>
      <c r="AB69" s="89" t="e">
        <f t="shared" si="55"/>
        <v>#DIV/0!</v>
      </c>
      <c r="AC69" s="89" t="e">
        <f t="shared" si="55"/>
        <v>#DIV/0!</v>
      </c>
      <c r="AD69" s="87" t="e">
        <f t="shared" si="55"/>
        <v>#DIV/0!</v>
      </c>
    </row>
    <row r="70" spans="2:30">
      <c r="AD70" s="163" t="e">
        <f>+AD69/0.87</f>
        <v>#DIV/0!</v>
      </c>
    </row>
    <row r="72" spans="2:30">
      <c r="B72" s="26" t="s">
        <v>53</v>
      </c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Q72" s="26" t="s">
        <v>53</v>
      </c>
      <c r="R72" s="164">
        <v>104.7</v>
      </c>
      <c r="S72" s="164">
        <v>107.44</v>
      </c>
      <c r="T72" s="164">
        <v>108.49</v>
      </c>
      <c r="U72" s="164">
        <v>109.29</v>
      </c>
      <c r="V72" s="164">
        <v>111.33</v>
      </c>
      <c r="W72" s="164">
        <v>112.73</v>
      </c>
      <c r="X72" s="164">
        <v>113.25</v>
      </c>
      <c r="Y72" s="164">
        <v>113.99</v>
      </c>
      <c r="Z72" s="164">
        <v>114.99</v>
      </c>
      <c r="AA72" s="164">
        <v>115.2</v>
      </c>
      <c r="AB72" s="164">
        <v>115.35</v>
      </c>
      <c r="AC72" s="164">
        <v>115.84</v>
      </c>
      <c r="AD72" s="164"/>
    </row>
    <row r="73" spans="2:30">
      <c r="B73" s="26" t="s">
        <v>101</v>
      </c>
      <c r="C73" s="99">
        <v>6.96</v>
      </c>
      <c r="D73" s="99">
        <v>6.96</v>
      </c>
      <c r="E73" s="99">
        <v>6.96</v>
      </c>
      <c r="F73" s="99">
        <v>6.96</v>
      </c>
      <c r="G73" s="99">
        <v>6.96</v>
      </c>
      <c r="H73" s="99">
        <v>6.96</v>
      </c>
      <c r="I73" s="99">
        <v>6.96</v>
      </c>
      <c r="J73" s="99">
        <v>6.96</v>
      </c>
      <c r="K73" s="99">
        <v>6.96</v>
      </c>
      <c r="L73" s="99">
        <v>6.96</v>
      </c>
      <c r="M73" s="99">
        <v>6.96</v>
      </c>
      <c r="N73" s="99">
        <v>6.96</v>
      </c>
      <c r="O73" s="164"/>
      <c r="Q73" s="26" t="s">
        <v>101</v>
      </c>
      <c r="R73" s="75">
        <f>+C73</f>
        <v>6.96</v>
      </c>
      <c r="S73" s="75">
        <f>+D73</f>
        <v>6.96</v>
      </c>
      <c r="T73" s="75">
        <f>+E73</f>
        <v>6.96</v>
      </c>
      <c r="U73" s="75">
        <f t="shared" ref="U73:AC73" si="66">+F73</f>
        <v>6.96</v>
      </c>
      <c r="V73" s="75">
        <f t="shared" si="66"/>
        <v>6.96</v>
      </c>
      <c r="W73" s="75">
        <f t="shared" si="66"/>
        <v>6.96</v>
      </c>
      <c r="X73" s="75">
        <f t="shared" si="66"/>
        <v>6.96</v>
      </c>
      <c r="Y73" s="75">
        <f t="shared" si="66"/>
        <v>6.96</v>
      </c>
      <c r="Z73" s="75">
        <f t="shared" si="66"/>
        <v>6.96</v>
      </c>
      <c r="AA73" s="75">
        <f t="shared" si="66"/>
        <v>6.96</v>
      </c>
      <c r="AB73" s="75">
        <f t="shared" si="66"/>
        <v>6.96</v>
      </c>
      <c r="AC73" s="75">
        <f t="shared" si="66"/>
        <v>6.96</v>
      </c>
      <c r="AD73" s="164"/>
    </row>
  </sheetData>
  <mergeCells count="1">
    <mergeCell ref="B15:O15"/>
  </mergeCells>
  <conditionalFormatting sqref="C72:O73 R72:AD73">
    <cfRule type="cellIs" dxfId="192" priority="30" stopIfTrue="1" operator="equal">
      <formula>0</formula>
    </cfRule>
  </conditionalFormatting>
  <conditionalFormatting sqref="C72:O73 R72:AD73">
    <cfRule type="cellIs" dxfId="191" priority="29" stopIfTrue="1" operator="equal">
      <formula>0</formula>
    </cfRule>
  </conditionalFormatting>
  <conditionalFormatting sqref="C16:N19 C26:N30 C37:N41 C48:N52 C59:N63 C70:N1048576 C2:N8">
    <cfRule type="containsText" dxfId="190" priority="28" operator="containsText" text="*">
      <formula>NOT(ISERROR(SEARCH("*",C2)))</formula>
    </cfRule>
  </conditionalFormatting>
  <conditionalFormatting sqref="C9:N14">
    <cfRule type="containsText" dxfId="189" priority="14" stopIfTrue="1" operator="containsText" text="*">
      <formula>NOT(ISERROR(SEARCH("*",C9)))</formula>
    </cfRule>
    <cfRule type="containsText" priority="15" stopIfTrue="1" operator="containsText" text="*">
      <formula>NOT(ISERROR(SEARCH("*",C9)))</formula>
    </cfRule>
  </conditionalFormatting>
  <conditionalFormatting sqref="C20:N25">
    <cfRule type="containsText" dxfId="188" priority="12" stopIfTrue="1" operator="containsText" text="*">
      <formula>NOT(ISERROR(SEARCH("*",C20)))</formula>
    </cfRule>
    <cfRule type="containsText" priority="13" stopIfTrue="1" operator="containsText" text="*">
      <formula>NOT(ISERROR(SEARCH("*",C20)))</formula>
    </cfRule>
  </conditionalFormatting>
  <conditionalFormatting sqref="C31:N36">
    <cfRule type="containsText" dxfId="187" priority="10" stopIfTrue="1" operator="containsText" text="*">
      <formula>NOT(ISERROR(SEARCH("*",C31)))</formula>
    </cfRule>
    <cfRule type="containsText" priority="11" stopIfTrue="1" operator="containsText" text="*">
      <formula>NOT(ISERROR(SEARCH("*",C31)))</formula>
    </cfRule>
  </conditionalFormatting>
  <conditionalFormatting sqref="C42:N47">
    <cfRule type="containsText" dxfId="186" priority="8" stopIfTrue="1" operator="containsText" text="*">
      <formula>NOT(ISERROR(SEARCH("*",C42)))</formula>
    </cfRule>
    <cfRule type="containsText" priority="9" stopIfTrue="1" operator="containsText" text="*">
      <formula>NOT(ISERROR(SEARCH("*",C42)))</formula>
    </cfRule>
  </conditionalFormatting>
  <conditionalFormatting sqref="C53:N58">
    <cfRule type="containsText" dxfId="185" priority="6" stopIfTrue="1" operator="containsText" text="*">
      <formula>NOT(ISERROR(SEARCH("*",C53)))</formula>
    </cfRule>
    <cfRule type="containsText" priority="7" stopIfTrue="1" operator="containsText" text="*">
      <formula>NOT(ISERROR(SEARCH("*",C53)))</formula>
    </cfRule>
  </conditionalFormatting>
  <conditionalFormatting sqref="C64:N69">
    <cfRule type="containsText" dxfId="184" priority="4" stopIfTrue="1" operator="containsText" text="*">
      <formula>NOT(ISERROR(SEARCH("*",C64)))</formula>
    </cfRule>
    <cfRule type="containsText" priority="5" stopIfTrue="1" operator="containsText" text="*">
      <formula>NOT(ISERROR(SEARCH("*",C64)))</formula>
    </cfRule>
  </conditionalFormatting>
  <conditionalFormatting sqref="I1:N1">
    <cfRule type="containsText" dxfId="183" priority="3" stopIfTrue="1" operator="containsText" text="*">
      <formula>NOT(ISERROR(SEARCH("*",I1)))</formula>
    </cfRule>
  </conditionalFormatting>
  <conditionalFormatting sqref="C1:H1">
    <cfRule type="containsText" dxfId="182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D117"/>
  <sheetViews>
    <sheetView showGridLines="0" zoomScale="85" zoomScaleNormal="85" workbookViewId="0">
      <selection activeCell="N10" sqref="N10"/>
    </sheetView>
  </sheetViews>
  <sheetFormatPr baseColWidth="10" defaultRowHeight="15.75"/>
  <cols>
    <col min="1" max="1" width="26.42578125" style="2" customWidth="1"/>
    <col min="2" max="3" width="12.140625" style="2" customWidth="1"/>
    <col min="4" max="9" width="11.28515625" style="2" customWidth="1"/>
    <col min="10" max="10" width="14.140625" style="2" bestFit="1" customWidth="1"/>
    <col min="11" max="11" width="11.7109375" style="2" customWidth="1"/>
    <col min="12" max="12" width="15.42578125" style="2" customWidth="1"/>
    <col min="13" max="13" width="13.85546875" style="2" customWidth="1"/>
    <col min="14" max="14" width="12.85546875" style="2" bestFit="1" customWidth="1"/>
    <col min="15" max="15" width="4.5703125" style="2" customWidth="1"/>
    <col min="16" max="16" width="3" style="2" customWidth="1"/>
    <col min="17" max="17" width="26.28515625" style="2" customWidth="1"/>
    <col min="18" max="25" width="11.42578125" style="163"/>
    <col min="26" max="26" width="15" style="163" bestFit="1" customWidth="1"/>
    <col min="27" max="27" width="11.42578125" style="163"/>
    <col min="28" max="28" width="14.5703125" style="163" bestFit="1" customWidth="1"/>
    <col min="29" max="29" width="13.5703125" style="163" bestFit="1" customWidth="1"/>
    <col min="30" max="30" width="14.42578125" style="163" customWidth="1"/>
    <col min="31" max="16384" width="11.42578125" style="2"/>
  </cols>
  <sheetData>
    <row r="1" spans="1:30">
      <c r="A1" s="3" t="s">
        <v>161</v>
      </c>
      <c r="Q1" s="3" t="str">
        <f>+A1</f>
        <v>AUTORIDAD DE FISCALIZACION DE ELECTRICIDAD Y TECNOLOGÍA NUCLEAR (AETN)</v>
      </c>
    </row>
    <row r="2" spans="1:30">
      <c r="A2" s="3" t="s">
        <v>162</v>
      </c>
      <c r="Q2" s="3" t="str">
        <f>+A2</f>
        <v>ENDE (Sistema Guayaramerín) Titulo Habilitante</v>
      </c>
    </row>
    <row r="3" spans="1:30">
      <c r="A3" s="3" t="s">
        <v>163</v>
      </c>
      <c r="Q3" s="3" t="s">
        <v>164</v>
      </c>
    </row>
    <row r="4" spans="1:30">
      <c r="A4" s="3" t="s">
        <v>176</v>
      </c>
      <c r="Q4" s="3" t="str">
        <f>+A4</f>
        <v>GESTIÓN 2023</v>
      </c>
    </row>
    <row r="5" spans="1:30">
      <c r="A5" s="3"/>
      <c r="Q5" s="3"/>
    </row>
    <row r="6" spans="1:30">
      <c r="A6" s="3"/>
    </row>
    <row r="7" spans="1:30">
      <c r="A7" s="3" t="s">
        <v>0</v>
      </c>
      <c r="Q7" s="3" t="s">
        <v>0</v>
      </c>
    </row>
    <row r="8" spans="1:30">
      <c r="A8" s="3"/>
      <c r="B8" s="76"/>
      <c r="Q8" s="3"/>
    </row>
    <row r="9" spans="1:30">
      <c r="A9" s="165" t="s">
        <v>1</v>
      </c>
      <c r="B9" s="166" t="s">
        <v>2</v>
      </c>
      <c r="C9" s="166" t="s">
        <v>3</v>
      </c>
      <c r="D9" s="166" t="s">
        <v>4</v>
      </c>
      <c r="E9" s="166" t="s">
        <v>5</v>
      </c>
      <c r="F9" s="166" t="s">
        <v>6</v>
      </c>
      <c r="G9" s="166" t="s">
        <v>7</v>
      </c>
      <c r="H9" s="166" t="s">
        <v>8</v>
      </c>
      <c r="I9" s="166" t="s">
        <v>9</v>
      </c>
      <c r="J9" s="166" t="s">
        <v>10</v>
      </c>
      <c r="K9" s="166" t="s">
        <v>165</v>
      </c>
      <c r="L9" s="166" t="s">
        <v>12</v>
      </c>
      <c r="M9" s="166" t="s">
        <v>13</v>
      </c>
      <c r="N9" s="81" t="s">
        <v>14</v>
      </c>
      <c r="O9" s="220"/>
      <c r="P9" s="220"/>
      <c r="Q9" s="165" t="s">
        <v>1</v>
      </c>
      <c r="R9" s="221" t="s">
        <v>115</v>
      </c>
      <c r="S9" s="221" t="s">
        <v>116</v>
      </c>
      <c r="T9" s="221" t="s">
        <v>117</v>
      </c>
      <c r="U9" s="222" t="s">
        <v>5</v>
      </c>
      <c r="V9" s="222" t="s">
        <v>6</v>
      </c>
      <c r="W9" s="222" t="s">
        <v>7</v>
      </c>
      <c r="X9" s="222" t="s">
        <v>8</v>
      </c>
      <c r="Y9" s="222" t="s">
        <v>9</v>
      </c>
      <c r="Z9" s="222" t="s">
        <v>10</v>
      </c>
      <c r="AA9" s="222" t="s">
        <v>11</v>
      </c>
      <c r="AB9" s="222" t="s">
        <v>12</v>
      </c>
      <c r="AC9" s="222" t="s">
        <v>13</v>
      </c>
      <c r="AD9" s="81" t="s">
        <v>14</v>
      </c>
    </row>
    <row r="10" spans="1:30">
      <c r="A10" s="17" t="s">
        <v>96</v>
      </c>
      <c r="B10" s="223">
        <v>0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  <c r="H10" s="223">
        <v>0</v>
      </c>
      <c r="I10" s="223">
        <v>0</v>
      </c>
      <c r="J10" s="223">
        <v>0</v>
      </c>
      <c r="K10" s="223">
        <v>0</v>
      </c>
      <c r="L10" s="223">
        <v>0</v>
      </c>
      <c r="M10" s="223">
        <v>0</v>
      </c>
      <c r="N10" s="224">
        <f>+M10</f>
        <v>0</v>
      </c>
      <c r="Q10" s="17" t="str">
        <f>+A10</f>
        <v>RESIDENCIAL</v>
      </c>
      <c r="R10" s="223">
        <f>+B10</f>
        <v>0</v>
      </c>
      <c r="S10" s="223">
        <f t="shared" ref="S10:AC16" si="0">+C10</f>
        <v>0</v>
      </c>
      <c r="T10" s="223">
        <f t="shared" si="0"/>
        <v>0</v>
      </c>
      <c r="U10" s="223">
        <f t="shared" si="0"/>
        <v>0</v>
      </c>
      <c r="V10" s="223">
        <f t="shared" si="0"/>
        <v>0</v>
      </c>
      <c r="W10" s="223">
        <f t="shared" si="0"/>
        <v>0</v>
      </c>
      <c r="X10" s="223">
        <f t="shared" si="0"/>
        <v>0</v>
      </c>
      <c r="Y10" s="223">
        <f t="shared" si="0"/>
        <v>0</v>
      </c>
      <c r="Z10" s="223">
        <f t="shared" si="0"/>
        <v>0</v>
      </c>
      <c r="AA10" s="223">
        <f t="shared" si="0"/>
        <v>0</v>
      </c>
      <c r="AB10" s="223">
        <f t="shared" si="0"/>
        <v>0</v>
      </c>
      <c r="AC10" s="223">
        <f t="shared" si="0"/>
        <v>0</v>
      </c>
      <c r="AD10" s="224">
        <f>+AC10</f>
        <v>0</v>
      </c>
    </row>
    <row r="11" spans="1:30">
      <c r="A11" s="17" t="s">
        <v>68</v>
      </c>
      <c r="B11" s="223">
        <v>0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  <c r="H11" s="223">
        <v>0</v>
      </c>
      <c r="I11" s="223">
        <v>0</v>
      </c>
      <c r="J11" s="223">
        <v>0</v>
      </c>
      <c r="K11" s="223">
        <v>0</v>
      </c>
      <c r="L11" s="223">
        <v>0</v>
      </c>
      <c r="M11" s="223">
        <v>0</v>
      </c>
      <c r="N11" s="224">
        <f t="shared" ref="N11:N16" si="1">+M11</f>
        <v>0</v>
      </c>
      <c r="Q11" s="17" t="str">
        <f t="shared" ref="Q11:R16" si="2">+A11</f>
        <v>GENERAL</v>
      </c>
      <c r="R11" s="223">
        <f t="shared" si="2"/>
        <v>0</v>
      </c>
      <c r="S11" s="223">
        <f t="shared" si="0"/>
        <v>0</v>
      </c>
      <c r="T11" s="223">
        <f t="shared" si="0"/>
        <v>0</v>
      </c>
      <c r="U11" s="223">
        <f t="shared" si="0"/>
        <v>0</v>
      </c>
      <c r="V11" s="223">
        <f t="shared" si="0"/>
        <v>0</v>
      </c>
      <c r="W11" s="223">
        <f t="shared" si="0"/>
        <v>0</v>
      </c>
      <c r="X11" s="223">
        <f t="shared" si="0"/>
        <v>0</v>
      </c>
      <c r="Y11" s="223">
        <f t="shared" si="0"/>
        <v>0</v>
      </c>
      <c r="Z11" s="223">
        <f t="shared" si="0"/>
        <v>0</v>
      </c>
      <c r="AA11" s="223">
        <f t="shared" si="0"/>
        <v>0</v>
      </c>
      <c r="AB11" s="223">
        <f t="shared" si="0"/>
        <v>0</v>
      </c>
      <c r="AC11" s="223">
        <f t="shared" si="0"/>
        <v>0</v>
      </c>
      <c r="AD11" s="224">
        <f t="shared" ref="AD11:AD16" si="3">+AC11</f>
        <v>0</v>
      </c>
    </row>
    <row r="12" spans="1:30">
      <c r="A12" s="17" t="s">
        <v>166</v>
      </c>
      <c r="B12" s="223">
        <v>0</v>
      </c>
      <c r="C12" s="223">
        <v>0</v>
      </c>
      <c r="D12" s="223">
        <v>0</v>
      </c>
      <c r="E12" s="223">
        <v>0</v>
      </c>
      <c r="F12" s="223">
        <v>0</v>
      </c>
      <c r="G12" s="223">
        <v>0</v>
      </c>
      <c r="H12" s="223">
        <v>0</v>
      </c>
      <c r="I12" s="223">
        <v>0</v>
      </c>
      <c r="J12" s="223">
        <v>0</v>
      </c>
      <c r="K12" s="223">
        <v>0</v>
      </c>
      <c r="L12" s="223">
        <v>0</v>
      </c>
      <c r="M12" s="223">
        <v>0</v>
      </c>
      <c r="N12" s="224">
        <f t="shared" si="1"/>
        <v>0</v>
      </c>
      <c r="Q12" s="17" t="str">
        <f t="shared" si="2"/>
        <v>COMERCIAL</v>
      </c>
      <c r="R12" s="223">
        <f t="shared" si="2"/>
        <v>0</v>
      </c>
      <c r="S12" s="223">
        <f t="shared" si="0"/>
        <v>0</v>
      </c>
      <c r="T12" s="223">
        <f t="shared" si="0"/>
        <v>0</v>
      </c>
      <c r="U12" s="223">
        <f t="shared" si="0"/>
        <v>0</v>
      </c>
      <c r="V12" s="223">
        <f t="shared" si="0"/>
        <v>0</v>
      </c>
      <c r="W12" s="223">
        <f t="shared" si="0"/>
        <v>0</v>
      </c>
      <c r="X12" s="223">
        <f t="shared" si="0"/>
        <v>0</v>
      </c>
      <c r="Y12" s="223">
        <f t="shared" si="0"/>
        <v>0</v>
      </c>
      <c r="Z12" s="223">
        <f t="shared" si="0"/>
        <v>0</v>
      </c>
      <c r="AA12" s="223">
        <f t="shared" si="0"/>
        <v>0</v>
      </c>
      <c r="AB12" s="223">
        <f t="shared" si="0"/>
        <v>0</v>
      </c>
      <c r="AC12" s="223">
        <f t="shared" si="0"/>
        <v>0</v>
      </c>
      <c r="AD12" s="224">
        <f t="shared" si="3"/>
        <v>0</v>
      </c>
    </row>
    <row r="13" spans="1:30">
      <c r="A13" s="17" t="s">
        <v>69</v>
      </c>
      <c r="B13" s="223">
        <v>0</v>
      </c>
      <c r="C13" s="223">
        <v>0</v>
      </c>
      <c r="D13" s="223">
        <v>0</v>
      </c>
      <c r="E13" s="223">
        <v>0</v>
      </c>
      <c r="F13" s="223">
        <v>0</v>
      </c>
      <c r="G13" s="223">
        <v>0</v>
      </c>
      <c r="H13" s="223">
        <v>0</v>
      </c>
      <c r="I13" s="223">
        <v>0</v>
      </c>
      <c r="J13" s="223">
        <v>0</v>
      </c>
      <c r="K13" s="223">
        <v>0</v>
      </c>
      <c r="L13" s="223">
        <v>0</v>
      </c>
      <c r="M13" s="223">
        <v>0</v>
      </c>
      <c r="N13" s="224">
        <f t="shared" si="1"/>
        <v>0</v>
      </c>
      <c r="Q13" s="17" t="str">
        <f t="shared" si="2"/>
        <v>INDUSTRIAL</v>
      </c>
      <c r="R13" s="223">
        <f t="shared" si="2"/>
        <v>0</v>
      </c>
      <c r="S13" s="223">
        <f t="shared" si="0"/>
        <v>0</v>
      </c>
      <c r="T13" s="223">
        <f t="shared" si="0"/>
        <v>0</v>
      </c>
      <c r="U13" s="223">
        <f t="shared" si="0"/>
        <v>0</v>
      </c>
      <c r="V13" s="223">
        <f t="shared" si="0"/>
        <v>0</v>
      </c>
      <c r="W13" s="223">
        <f t="shared" si="0"/>
        <v>0</v>
      </c>
      <c r="X13" s="223">
        <f t="shared" si="0"/>
        <v>0</v>
      </c>
      <c r="Y13" s="223">
        <f t="shared" si="0"/>
        <v>0</v>
      </c>
      <c r="Z13" s="223">
        <f t="shared" si="0"/>
        <v>0</v>
      </c>
      <c r="AA13" s="223">
        <f t="shared" si="0"/>
        <v>0</v>
      </c>
      <c r="AB13" s="223">
        <f t="shared" si="0"/>
        <v>0</v>
      </c>
      <c r="AC13" s="223">
        <f t="shared" si="0"/>
        <v>0</v>
      </c>
      <c r="AD13" s="224">
        <f t="shared" si="3"/>
        <v>0</v>
      </c>
    </row>
    <row r="14" spans="1:30">
      <c r="A14" s="17" t="s">
        <v>97</v>
      </c>
      <c r="B14" s="223">
        <v>0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  <c r="H14" s="223">
        <v>0</v>
      </c>
      <c r="I14" s="223">
        <v>0</v>
      </c>
      <c r="J14" s="223">
        <v>0</v>
      </c>
      <c r="K14" s="223">
        <v>0</v>
      </c>
      <c r="L14" s="223">
        <v>0</v>
      </c>
      <c r="M14" s="223">
        <v>0</v>
      </c>
      <c r="N14" s="224">
        <f t="shared" si="1"/>
        <v>0</v>
      </c>
      <c r="Q14" s="17" t="str">
        <f t="shared" si="2"/>
        <v>ALUMBRADO PUBLICO</v>
      </c>
      <c r="R14" s="223">
        <f t="shared" si="2"/>
        <v>0</v>
      </c>
      <c r="S14" s="223">
        <f t="shared" si="0"/>
        <v>0</v>
      </c>
      <c r="T14" s="223">
        <f t="shared" si="0"/>
        <v>0</v>
      </c>
      <c r="U14" s="223">
        <f t="shared" si="0"/>
        <v>0</v>
      </c>
      <c r="V14" s="223">
        <f t="shared" si="0"/>
        <v>0</v>
      </c>
      <c r="W14" s="223">
        <f t="shared" si="0"/>
        <v>0</v>
      </c>
      <c r="X14" s="223">
        <f t="shared" si="0"/>
        <v>0</v>
      </c>
      <c r="Y14" s="223">
        <f t="shared" si="0"/>
        <v>0</v>
      </c>
      <c r="Z14" s="223">
        <f t="shared" si="0"/>
        <v>0</v>
      </c>
      <c r="AA14" s="223">
        <f t="shared" si="0"/>
        <v>0</v>
      </c>
      <c r="AB14" s="223">
        <f t="shared" si="0"/>
        <v>0</v>
      </c>
      <c r="AC14" s="223">
        <f t="shared" si="0"/>
        <v>0</v>
      </c>
      <c r="AD14" s="224">
        <f t="shared" si="3"/>
        <v>0</v>
      </c>
    </row>
    <row r="15" spans="1:30">
      <c r="A15" s="17" t="s">
        <v>167</v>
      </c>
      <c r="B15" s="223">
        <v>0</v>
      </c>
      <c r="C15" s="223">
        <v>0</v>
      </c>
      <c r="D15" s="223">
        <v>0</v>
      </c>
      <c r="E15" s="223">
        <v>0</v>
      </c>
      <c r="F15" s="223">
        <v>0</v>
      </c>
      <c r="G15" s="223">
        <v>0</v>
      </c>
      <c r="H15" s="223">
        <v>0</v>
      </c>
      <c r="I15" s="223">
        <v>0</v>
      </c>
      <c r="J15" s="223">
        <v>0</v>
      </c>
      <c r="K15" s="223">
        <v>0</v>
      </c>
      <c r="L15" s="223">
        <v>0</v>
      </c>
      <c r="M15" s="223">
        <v>0</v>
      </c>
      <c r="N15" s="224">
        <f t="shared" si="1"/>
        <v>0</v>
      </c>
      <c r="Q15" s="17" t="str">
        <f t="shared" si="2"/>
        <v>AGUA POTABLE</v>
      </c>
      <c r="R15" s="223">
        <f t="shared" si="2"/>
        <v>0</v>
      </c>
      <c r="S15" s="223">
        <f t="shared" si="0"/>
        <v>0</v>
      </c>
      <c r="T15" s="223">
        <f t="shared" si="0"/>
        <v>0</v>
      </c>
      <c r="U15" s="223">
        <f t="shared" si="0"/>
        <v>0</v>
      </c>
      <c r="V15" s="223">
        <f t="shared" si="0"/>
        <v>0</v>
      </c>
      <c r="W15" s="223">
        <f t="shared" si="0"/>
        <v>0</v>
      </c>
      <c r="X15" s="223">
        <f t="shared" si="0"/>
        <v>0</v>
      </c>
      <c r="Y15" s="223">
        <f t="shared" si="0"/>
        <v>0</v>
      </c>
      <c r="Z15" s="223">
        <f t="shared" si="0"/>
        <v>0</v>
      </c>
      <c r="AA15" s="223">
        <f t="shared" si="0"/>
        <v>0</v>
      </c>
      <c r="AB15" s="223">
        <f t="shared" si="0"/>
        <v>0</v>
      </c>
      <c r="AC15" s="223">
        <f t="shared" si="0"/>
        <v>0</v>
      </c>
      <c r="AD15" s="224">
        <f t="shared" si="3"/>
        <v>0</v>
      </c>
    </row>
    <row r="16" spans="1:30">
      <c r="A16" s="180" t="s">
        <v>168</v>
      </c>
      <c r="B16" s="223">
        <v>0</v>
      </c>
      <c r="C16" s="223">
        <v>0</v>
      </c>
      <c r="D16" s="223">
        <v>0</v>
      </c>
      <c r="E16" s="223">
        <v>0</v>
      </c>
      <c r="F16" s="223">
        <v>0</v>
      </c>
      <c r="G16" s="223">
        <v>0</v>
      </c>
      <c r="H16" s="223">
        <v>0</v>
      </c>
      <c r="I16" s="223">
        <v>0</v>
      </c>
      <c r="J16" s="223">
        <v>0</v>
      </c>
      <c r="K16" s="223">
        <v>0</v>
      </c>
      <c r="L16" s="223">
        <v>0</v>
      </c>
      <c r="M16" s="223">
        <v>0</v>
      </c>
      <c r="N16" s="224">
        <f t="shared" si="1"/>
        <v>0</v>
      </c>
      <c r="Q16" s="17" t="str">
        <f t="shared" si="2"/>
        <v>SEGURIDAD CIUDADANA</v>
      </c>
      <c r="R16" s="223">
        <f t="shared" si="2"/>
        <v>0</v>
      </c>
      <c r="S16" s="223">
        <f t="shared" si="0"/>
        <v>0</v>
      </c>
      <c r="T16" s="223">
        <f t="shared" si="0"/>
        <v>0</v>
      </c>
      <c r="U16" s="223">
        <f t="shared" si="0"/>
        <v>0</v>
      </c>
      <c r="V16" s="223">
        <f t="shared" si="0"/>
        <v>0</v>
      </c>
      <c r="W16" s="223">
        <f t="shared" si="0"/>
        <v>0</v>
      </c>
      <c r="X16" s="223">
        <f t="shared" si="0"/>
        <v>0</v>
      </c>
      <c r="Y16" s="223">
        <f t="shared" si="0"/>
        <v>0</v>
      </c>
      <c r="Z16" s="223">
        <f t="shared" si="0"/>
        <v>0</v>
      </c>
      <c r="AA16" s="223">
        <f t="shared" si="0"/>
        <v>0</v>
      </c>
      <c r="AB16" s="223">
        <f t="shared" si="0"/>
        <v>0</v>
      </c>
      <c r="AC16" s="223">
        <f t="shared" si="0"/>
        <v>0</v>
      </c>
      <c r="AD16" s="224">
        <f t="shared" si="3"/>
        <v>0</v>
      </c>
    </row>
    <row r="17" spans="1:30">
      <c r="A17" s="181" t="s">
        <v>14</v>
      </c>
      <c r="B17" s="225">
        <f t="shared" ref="B17:N17" si="4">SUM(B10:B16)</f>
        <v>0</v>
      </c>
      <c r="C17" s="225">
        <f t="shared" si="4"/>
        <v>0</v>
      </c>
      <c r="D17" s="225">
        <f t="shared" si="4"/>
        <v>0</v>
      </c>
      <c r="E17" s="225">
        <f t="shared" si="4"/>
        <v>0</v>
      </c>
      <c r="F17" s="225">
        <f t="shared" si="4"/>
        <v>0</v>
      </c>
      <c r="G17" s="225">
        <f t="shared" si="4"/>
        <v>0</v>
      </c>
      <c r="H17" s="225">
        <f t="shared" si="4"/>
        <v>0</v>
      </c>
      <c r="I17" s="225">
        <f t="shared" si="4"/>
        <v>0</v>
      </c>
      <c r="J17" s="225">
        <f t="shared" si="4"/>
        <v>0</v>
      </c>
      <c r="K17" s="225">
        <f t="shared" si="4"/>
        <v>0</v>
      </c>
      <c r="L17" s="225">
        <f t="shared" si="4"/>
        <v>0</v>
      </c>
      <c r="M17" s="225">
        <f t="shared" si="4"/>
        <v>0</v>
      </c>
      <c r="N17" s="226">
        <f t="shared" si="4"/>
        <v>0</v>
      </c>
      <c r="Q17" s="26" t="s">
        <v>14</v>
      </c>
      <c r="R17" s="225">
        <f t="shared" ref="R17:AD17" si="5">SUM(R10:R16)</f>
        <v>0</v>
      </c>
      <c r="S17" s="225">
        <f t="shared" si="5"/>
        <v>0</v>
      </c>
      <c r="T17" s="225">
        <f t="shared" si="5"/>
        <v>0</v>
      </c>
      <c r="U17" s="225">
        <f t="shared" si="5"/>
        <v>0</v>
      </c>
      <c r="V17" s="225">
        <f t="shared" si="5"/>
        <v>0</v>
      </c>
      <c r="W17" s="225">
        <f t="shared" si="5"/>
        <v>0</v>
      </c>
      <c r="X17" s="225">
        <f t="shared" si="5"/>
        <v>0</v>
      </c>
      <c r="Y17" s="225">
        <f t="shared" si="5"/>
        <v>0</v>
      </c>
      <c r="Z17" s="225">
        <f t="shared" si="5"/>
        <v>0</v>
      </c>
      <c r="AA17" s="225">
        <f t="shared" si="5"/>
        <v>0</v>
      </c>
      <c r="AB17" s="225">
        <f t="shared" si="5"/>
        <v>0</v>
      </c>
      <c r="AC17" s="225">
        <f t="shared" si="5"/>
        <v>0</v>
      </c>
      <c r="AD17" s="226">
        <f t="shared" si="5"/>
        <v>0</v>
      </c>
    </row>
    <row r="18" spans="1:30">
      <c r="A18" s="10" t="s">
        <v>169</v>
      </c>
      <c r="B18" s="227"/>
      <c r="C18" s="227"/>
      <c r="D18" s="227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Q18" s="10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</row>
    <row r="19" spans="1:30" ht="15.75" customHeight="1">
      <c r="A19" s="229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</row>
    <row r="20" spans="1:30">
      <c r="A20" s="3" t="s">
        <v>21</v>
      </c>
      <c r="B20" s="101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1"/>
      <c r="Q20" s="3" t="s">
        <v>21</v>
      </c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7"/>
      <c r="AC20" s="197"/>
      <c r="AD20" s="197"/>
    </row>
    <row r="21" spans="1:30">
      <c r="B21" s="101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1"/>
      <c r="R21" s="197"/>
      <c r="S21" s="197"/>
      <c r="T21" s="197"/>
      <c r="U21" s="197"/>
      <c r="V21" s="197"/>
      <c r="W21" s="197"/>
      <c r="X21" s="197"/>
      <c r="Y21" s="197"/>
      <c r="Z21" s="197"/>
      <c r="AA21" s="197"/>
      <c r="AB21" s="197"/>
      <c r="AC21" s="197"/>
      <c r="AD21" s="197"/>
    </row>
    <row r="22" spans="1:30">
      <c r="A22" s="168" t="s">
        <v>1</v>
      </c>
      <c r="B22" s="166" t="s">
        <v>2</v>
      </c>
      <c r="C22" s="166" t="s">
        <v>3</v>
      </c>
      <c r="D22" s="166" t="s">
        <v>4</v>
      </c>
      <c r="E22" s="166" t="s">
        <v>5</v>
      </c>
      <c r="F22" s="166" t="s">
        <v>6</v>
      </c>
      <c r="G22" s="166" t="s">
        <v>7</v>
      </c>
      <c r="H22" s="166" t="s">
        <v>8</v>
      </c>
      <c r="I22" s="166" t="s">
        <v>9</v>
      </c>
      <c r="J22" s="166" t="s">
        <v>10</v>
      </c>
      <c r="K22" s="166" t="s">
        <v>11</v>
      </c>
      <c r="L22" s="166" t="s">
        <v>12</v>
      </c>
      <c r="M22" s="166" t="s">
        <v>13</v>
      </c>
      <c r="N22" s="81" t="s">
        <v>14</v>
      </c>
      <c r="O22" s="220"/>
      <c r="P22" s="220"/>
      <c r="Q22" s="168" t="s">
        <v>1</v>
      </c>
      <c r="R22" s="221" t="s">
        <v>115</v>
      </c>
      <c r="S22" s="221" t="s">
        <v>116</v>
      </c>
      <c r="T22" s="221" t="s">
        <v>117</v>
      </c>
      <c r="U22" s="222" t="s">
        <v>5</v>
      </c>
      <c r="V22" s="222" t="s">
        <v>6</v>
      </c>
      <c r="W22" s="222" t="s">
        <v>7</v>
      </c>
      <c r="X22" s="222" t="s">
        <v>8</v>
      </c>
      <c r="Y22" s="222" t="s">
        <v>9</v>
      </c>
      <c r="Z22" s="222" t="s">
        <v>10</v>
      </c>
      <c r="AA22" s="222" t="s">
        <v>11</v>
      </c>
      <c r="AB22" s="222" t="s">
        <v>12</v>
      </c>
      <c r="AC22" s="222" t="s">
        <v>13</v>
      </c>
      <c r="AD22" s="230" t="s">
        <v>14</v>
      </c>
    </row>
    <row r="23" spans="1:30">
      <c r="A23" s="17" t="str">
        <f>+A10</f>
        <v>RESIDENCIAL</v>
      </c>
      <c r="B23" s="231">
        <v>0</v>
      </c>
      <c r="C23" s="231">
        <v>0</v>
      </c>
      <c r="D23" s="231">
        <v>0</v>
      </c>
      <c r="E23" s="231">
        <v>0</v>
      </c>
      <c r="F23" s="231">
        <v>0</v>
      </c>
      <c r="G23" s="231">
        <v>0</v>
      </c>
      <c r="H23" s="231">
        <v>0</v>
      </c>
      <c r="I23" s="231">
        <v>0</v>
      </c>
      <c r="J23" s="231">
        <v>0</v>
      </c>
      <c r="K23" s="231">
        <v>0</v>
      </c>
      <c r="L23" s="231">
        <v>0</v>
      </c>
      <c r="M23" s="231">
        <v>0</v>
      </c>
      <c r="N23" s="232">
        <f>SUM(B23:M23)</f>
        <v>0</v>
      </c>
      <c r="Q23" s="18" t="str">
        <f>+Q10</f>
        <v>RESIDENCIAL</v>
      </c>
      <c r="R23" s="231">
        <f>+B23</f>
        <v>0</v>
      </c>
      <c r="S23" s="231">
        <f t="shared" ref="S23:AC29" si="6">+C23</f>
        <v>0</v>
      </c>
      <c r="T23" s="231">
        <f t="shared" si="6"/>
        <v>0</v>
      </c>
      <c r="U23" s="231">
        <f t="shared" si="6"/>
        <v>0</v>
      </c>
      <c r="V23" s="231">
        <f t="shared" si="6"/>
        <v>0</v>
      </c>
      <c r="W23" s="231">
        <f t="shared" si="6"/>
        <v>0</v>
      </c>
      <c r="X23" s="231">
        <f t="shared" si="6"/>
        <v>0</v>
      </c>
      <c r="Y23" s="231">
        <f t="shared" si="6"/>
        <v>0</v>
      </c>
      <c r="Z23" s="231">
        <f t="shared" si="6"/>
        <v>0</v>
      </c>
      <c r="AA23" s="231">
        <f t="shared" si="6"/>
        <v>0</v>
      </c>
      <c r="AB23" s="231">
        <f t="shared" si="6"/>
        <v>0</v>
      </c>
      <c r="AC23" s="231">
        <f t="shared" si="6"/>
        <v>0</v>
      </c>
      <c r="AD23" s="232">
        <f t="shared" ref="AD23:AD29" si="7">SUM(R23:AC23)</f>
        <v>0</v>
      </c>
    </row>
    <row r="24" spans="1:30">
      <c r="A24" s="17" t="str">
        <f t="shared" ref="A24:A29" si="8">+A11</f>
        <v>GENERAL</v>
      </c>
      <c r="B24" s="231">
        <v>0</v>
      </c>
      <c r="C24" s="231">
        <v>0</v>
      </c>
      <c r="D24" s="231">
        <v>0</v>
      </c>
      <c r="E24" s="231">
        <v>0</v>
      </c>
      <c r="F24" s="231">
        <v>0</v>
      </c>
      <c r="G24" s="231">
        <v>0</v>
      </c>
      <c r="H24" s="231">
        <v>0</v>
      </c>
      <c r="I24" s="231">
        <v>0</v>
      </c>
      <c r="J24" s="231">
        <v>0</v>
      </c>
      <c r="K24" s="231">
        <v>0</v>
      </c>
      <c r="L24" s="231">
        <v>0</v>
      </c>
      <c r="M24" s="231">
        <v>0</v>
      </c>
      <c r="N24" s="232">
        <f t="shared" ref="N24:N29" si="9">SUM(B24:M24)</f>
        <v>0</v>
      </c>
      <c r="Q24" s="17" t="str">
        <f t="shared" ref="Q24:Q29" si="10">+Q11</f>
        <v>GENERAL</v>
      </c>
      <c r="R24" s="231">
        <f t="shared" ref="R24:R29" si="11">+B24</f>
        <v>0</v>
      </c>
      <c r="S24" s="231">
        <f t="shared" si="6"/>
        <v>0</v>
      </c>
      <c r="T24" s="231">
        <f t="shared" si="6"/>
        <v>0</v>
      </c>
      <c r="U24" s="231">
        <f t="shared" si="6"/>
        <v>0</v>
      </c>
      <c r="V24" s="231">
        <f t="shared" si="6"/>
        <v>0</v>
      </c>
      <c r="W24" s="231">
        <f t="shared" si="6"/>
        <v>0</v>
      </c>
      <c r="X24" s="231">
        <f t="shared" si="6"/>
        <v>0</v>
      </c>
      <c r="Y24" s="231">
        <f t="shared" si="6"/>
        <v>0</v>
      </c>
      <c r="Z24" s="231">
        <f t="shared" si="6"/>
        <v>0</v>
      </c>
      <c r="AA24" s="231">
        <f t="shared" si="6"/>
        <v>0</v>
      </c>
      <c r="AB24" s="231">
        <f t="shared" si="6"/>
        <v>0</v>
      </c>
      <c r="AC24" s="231">
        <f t="shared" si="6"/>
        <v>0</v>
      </c>
      <c r="AD24" s="232">
        <f t="shared" si="7"/>
        <v>0</v>
      </c>
    </row>
    <row r="25" spans="1:30">
      <c r="A25" s="17" t="str">
        <f t="shared" si="8"/>
        <v>COMERCIAL</v>
      </c>
      <c r="B25" s="231">
        <v>0</v>
      </c>
      <c r="C25" s="231">
        <v>0</v>
      </c>
      <c r="D25" s="231">
        <v>0</v>
      </c>
      <c r="E25" s="231">
        <v>0</v>
      </c>
      <c r="F25" s="231">
        <v>0</v>
      </c>
      <c r="G25" s="231">
        <v>0</v>
      </c>
      <c r="H25" s="231">
        <v>0</v>
      </c>
      <c r="I25" s="231">
        <v>0</v>
      </c>
      <c r="J25" s="231">
        <v>0</v>
      </c>
      <c r="K25" s="231">
        <v>0</v>
      </c>
      <c r="L25" s="231">
        <v>0</v>
      </c>
      <c r="M25" s="231">
        <v>0</v>
      </c>
      <c r="N25" s="232">
        <f t="shared" si="9"/>
        <v>0</v>
      </c>
      <c r="Q25" s="17" t="str">
        <f t="shared" si="10"/>
        <v>COMERCIAL</v>
      </c>
      <c r="R25" s="231">
        <f t="shared" si="11"/>
        <v>0</v>
      </c>
      <c r="S25" s="231">
        <f t="shared" si="6"/>
        <v>0</v>
      </c>
      <c r="T25" s="231">
        <f t="shared" si="6"/>
        <v>0</v>
      </c>
      <c r="U25" s="231">
        <f t="shared" si="6"/>
        <v>0</v>
      </c>
      <c r="V25" s="231">
        <f t="shared" si="6"/>
        <v>0</v>
      </c>
      <c r="W25" s="231">
        <f t="shared" si="6"/>
        <v>0</v>
      </c>
      <c r="X25" s="231">
        <f t="shared" si="6"/>
        <v>0</v>
      </c>
      <c r="Y25" s="231">
        <f t="shared" si="6"/>
        <v>0</v>
      </c>
      <c r="Z25" s="231">
        <f t="shared" si="6"/>
        <v>0</v>
      </c>
      <c r="AA25" s="231">
        <f t="shared" si="6"/>
        <v>0</v>
      </c>
      <c r="AB25" s="231">
        <f t="shared" si="6"/>
        <v>0</v>
      </c>
      <c r="AC25" s="231">
        <f t="shared" si="6"/>
        <v>0</v>
      </c>
      <c r="AD25" s="232">
        <f t="shared" si="7"/>
        <v>0</v>
      </c>
    </row>
    <row r="26" spans="1:30">
      <c r="A26" s="17" t="str">
        <f t="shared" si="8"/>
        <v>INDUSTRIAL</v>
      </c>
      <c r="B26" s="231">
        <v>0</v>
      </c>
      <c r="C26" s="231">
        <v>0</v>
      </c>
      <c r="D26" s="231">
        <v>0</v>
      </c>
      <c r="E26" s="231">
        <v>0</v>
      </c>
      <c r="F26" s="231">
        <v>0</v>
      </c>
      <c r="G26" s="231">
        <v>0</v>
      </c>
      <c r="H26" s="231">
        <v>0</v>
      </c>
      <c r="I26" s="231">
        <v>0</v>
      </c>
      <c r="J26" s="231">
        <v>0</v>
      </c>
      <c r="K26" s="231">
        <v>0</v>
      </c>
      <c r="L26" s="231">
        <v>0</v>
      </c>
      <c r="M26" s="231">
        <v>0</v>
      </c>
      <c r="N26" s="232">
        <f t="shared" si="9"/>
        <v>0</v>
      </c>
      <c r="Q26" s="17" t="str">
        <f t="shared" si="10"/>
        <v>INDUSTRIAL</v>
      </c>
      <c r="R26" s="231">
        <f t="shared" si="11"/>
        <v>0</v>
      </c>
      <c r="S26" s="231">
        <f t="shared" si="6"/>
        <v>0</v>
      </c>
      <c r="T26" s="231">
        <f t="shared" si="6"/>
        <v>0</v>
      </c>
      <c r="U26" s="231">
        <f t="shared" si="6"/>
        <v>0</v>
      </c>
      <c r="V26" s="231">
        <f t="shared" si="6"/>
        <v>0</v>
      </c>
      <c r="W26" s="231">
        <f t="shared" si="6"/>
        <v>0</v>
      </c>
      <c r="X26" s="231">
        <f t="shared" si="6"/>
        <v>0</v>
      </c>
      <c r="Y26" s="231">
        <f t="shared" si="6"/>
        <v>0</v>
      </c>
      <c r="Z26" s="231">
        <f t="shared" si="6"/>
        <v>0</v>
      </c>
      <c r="AA26" s="231">
        <f t="shared" si="6"/>
        <v>0</v>
      </c>
      <c r="AB26" s="231">
        <f t="shared" si="6"/>
        <v>0</v>
      </c>
      <c r="AC26" s="231">
        <f t="shared" si="6"/>
        <v>0</v>
      </c>
      <c r="AD26" s="232">
        <f t="shared" si="7"/>
        <v>0</v>
      </c>
    </row>
    <row r="27" spans="1:30">
      <c r="A27" s="17" t="str">
        <f t="shared" si="8"/>
        <v>ALUMBRADO PUBLICO</v>
      </c>
      <c r="B27" s="231">
        <v>0</v>
      </c>
      <c r="C27" s="231">
        <v>0</v>
      </c>
      <c r="D27" s="231">
        <v>0</v>
      </c>
      <c r="E27" s="231">
        <v>0</v>
      </c>
      <c r="F27" s="231">
        <v>0</v>
      </c>
      <c r="G27" s="231">
        <v>0</v>
      </c>
      <c r="H27" s="231">
        <v>0</v>
      </c>
      <c r="I27" s="231">
        <v>0</v>
      </c>
      <c r="J27" s="231">
        <v>0</v>
      </c>
      <c r="K27" s="231">
        <v>0</v>
      </c>
      <c r="L27" s="231">
        <v>0</v>
      </c>
      <c r="M27" s="231">
        <v>0</v>
      </c>
      <c r="N27" s="232">
        <f t="shared" si="9"/>
        <v>0</v>
      </c>
      <c r="Q27" s="17" t="str">
        <f t="shared" si="10"/>
        <v>ALUMBRADO PUBLICO</v>
      </c>
      <c r="R27" s="231">
        <f t="shared" si="11"/>
        <v>0</v>
      </c>
      <c r="S27" s="231">
        <f t="shared" si="6"/>
        <v>0</v>
      </c>
      <c r="T27" s="231">
        <f t="shared" si="6"/>
        <v>0</v>
      </c>
      <c r="U27" s="231">
        <f t="shared" si="6"/>
        <v>0</v>
      </c>
      <c r="V27" s="231">
        <f t="shared" si="6"/>
        <v>0</v>
      </c>
      <c r="W27" s="231">
        <f t="shared" si="6"/>
        <v>0</v>
      </c>
      <c r="X27" s="231">
        <f t="shared" si="6"/>
        <v>0</v>
      </c>
      <c r="Y27" s="231">
        <f t="shared" si="6"/>
        <v>0</v>
      </c>
      <c r="Z27" s="231">
        <f t="shared" si="6"/>
        <v>0</v>
      </c>
      <c r="AA27" s="231">
        <f t="shared" si="6"/>
        <v>0</v>
      </c>
      <c r="AB27" s="231">
        <f t="shared" si="6"/>
        <v>0</v>
      </c>
      <c r="AC27" s="231">
        <f t="shared" si="6"/>
        <v>0</v>
      </c>
      <c r="AD27" s="232">
        <f t="shared" si="7"/>
        <v>0</v>
      </c>
    </row>
    <row r="28" spans="1:30">
      <c r="A28" s="17" t="str">
        <f t="shared" si="8"/>
        <v>AGUA POTABLE</v>
      </c>
      <c r="B28" s="231">
        <v>0</v>
      </c>
      <c r="C28" s="231">
        <v>0</v>
      </c>
      <c r="D28" s="231">
        <v>0</v>
      </c>
      <c r="E28" s="231">
        <v>0</v>
      </c>
      <c r="F28" s="231">
        <v>0</v>
      </c>
      <c r="G28" s="231">
        <v>0</v>
      </c>
      <c r="H28" s="231">
        <v>0</v>
      </c>
      <c r="I28" s="231">
        <v>0</v>
      </c>
      <c r="J28" s="231">
        <v>0</v>
      </c>
      <c r="K28" s="231">
        <v>0</v>
      </c>
      <c r="L28" s="231">
        <v>0</v>
      </c>
      <c r="M28" s="231">
        <v>0</v>
      </c>
      <c r="N28" s="232">
        <f t="shared" si="9"/>
        <v>0</v>
      </c>
      <c r="Q28" s="17" t="str">
        <f t="shared" si="10"/>
        <v>AGUA POTABLE</v>
      </c>
      <c r="R28" s="231">
        <f t="shared" si="11"/>
        <v>0</v>
      </c>
      <c r="S28" s="231">
        <f t="shared" si="6"/>
        <v>0</v>
      </c>
      <c r="T28" s="231">
        <f t="shared" si="6"/>
        <v>0</v>
      </c>
      <c r="U28" s="231">
        <f t="shared" si="6"/>
        <v>0</v>
      </c>
      <c r="V28" s="231">
        <f t="shared" si="6"/>
        <v>0</v>
      </c>
      <c r="W28" s="231">
        <f t="shared" si="6"/>
        <v>0</v>
      </c>
      <c r="X28" s="231">
        <f t="shared" si="6"/>
        <v>0</v>
      </c>
      <c r="Y28" s="231">
        <f t="shared" si="6"/>
        <v>0</v>
      </c>
      <c r="Z28" s="231">
        <f t="shared" si="6"/>
        <v>0</v>
      </c>
      <c r="AA28" s="231">
        <f t="shared" si="6"/>
        <v>0</v>
      </c>
      <c r="AB28" s="231">
        <f t="shared" si="6"/>
        <v>0</v>
      </c>
      <c r="AC28" s="231">
        <f t="shared" si="6"/>
        <v>0</v>
      </c>
      <c r="AD28" s="232">
        <f t="shared" si="7"/>
        <v>0</v>
      </c>
    </row>
    <row r="29" spans="1:30">
      <c r="A29" s="17" t="str">
        <f t="shared" si="8"/>
        <v>SEGURIDAD CIUDADANA</v>
      </c>
      <c r="B29" s="231">
        <v>0</v>
      </c>
      <c r="C29" s="231">
        <v>0</v>
      </c>
      <c r="D29" s="231">
        <v>0</v>
      </c>
      <c r="E29" s="231">
        <v>0</v>
      </c>
      <c r="F29" s="231">
        <v>0</v>
      </c>
      <c r="G29" s="231">
        <v>0</v>
      </c>
      <c r="H29" s="231">
        <v>0</v>
      </c>
      <c r="I29" s="231">
        <v>0</v>
      </c>
      <c r="J29" s="231">
        <v>0</v>
      </c>
      <c r="K29" s="231">
        <v>0</v>
      </c>
      <c r="L29" s="231">
        <v>0</v>
      </c>
      <c r="M29" s="231">
        <v>0</v>
      </c>
      <c r="N29" s="232">
        <f t="shared" si="9"/>
        <v>0</v>
      </c>
      <c r="Q29" s="180" t="str">
        <f t="shared" si="10"/>
        <v>SEGURIDAD CIUDADANA</v>
      </c>
      <c r="R29" s="231">
        <f t="shared" si="11"/>
        <v>0</v>
      </c>
      <c r="S29" s="231">
        <f t="shared" si="6"/>
        <v>0</v>
      </c>
      <c r="T29" s="231">
        <f t="shared" si="6"/>
        <v>0</v>
      </c>
      <c r="U29" s="231">
        <f t="shared" si="6"/>
        <v>0</v>
      </c>
      <c r="V29" s="231">
        <f t="shared" si="6"/>
        <v>0</v>
      </c>
      <c r="W29" s="231">
        <f t="shared" si="6"/>
        <v>0</v>
      </c>
      <c r="X29" s="231">
        <f t="shared" si="6"/>
        <v>0</v>
      </c>
      <c r="Y29" s="231">
        <f t="shared" si="6"/>
        <v>0</v>
      </c>
      <c r="Z29" s="231">
        <f t="shared" si="6"/>
        <v>0</v>
      </c>
      <c r="AA29" s="231">
        <f t="shared" si="6"/>
        <v>0</v>
      </c>
      <c r="AB29" s="231">
        <f t="shared" si="6"/>
        <v>0</v>
      </c>
      <c r="AC29" s="231">
        <f t="shared" si="6"/>
        <v>0</v>
      </c>
      <c r="AD29" s="232">
        <f t="shared" si="7"/>
        <v>0</v>
      </c>
    </row>
    <row r="30" spans="1:30">
      <c r="A30" s="26" t="s">
        <v>14</v>
      </c>
      <c r="B30" s="233">
        <f>SUM(B23:B29)</f>
        <v>0</v>
      </c>
      <c r="C30" s="233">
        <f t="shared" ref="C30:M30" si="12">SUM(C23:C29)</f>
        <v>0</v>
      </c>
      <c r="D30" s="233">
        <f t="shared" si="12"/>
        <v>0</v>
      </c>
      <c r="E30" s="233">
        <f t="shared" si="12"/>
        <v>0</v>
      </c>
      <c r="F30" s="233">
        <f t="shared" si="12"/>
        <v>0</v>
      </c>
      <c r="G30" s="233">
        <f t="shared" si="12"/>
        <v>0</v>
      </c>
      <c r="H30" s="233">
        <f t="shared" si="12"/>
        <v>0</v>
      </c>
      <c r="I30" s="233">
        <f t="shared" si="12"/>
        <v>0</v>
      </c>
      <c r="J30" s="233">
        <f t="shared" si="12"/>
        <v>0</v>
      </c>
      <c r="K30" s="233">
        <f t="shared" si="12"/>
        <v>0</v>
      </c>
      <c r="L30" s="233">
        <f t="shared" si="12"/>
        <v>0</v>
      </c>
      <c r="M30" s="233">
        <f t="shared" si="12"/>
        <v>0</v>
      </c>
      <c r="N30" s="234">
        <f>SUM(N23:N29)</f>
        <v>0</v>
      </c>
      <c r="Q30" s="26" t="s">
        <v>14</v>
      </c>
      <c r="R30" s="233">
        <f>SUM(R23:R29)</f>
        <v>0</v>
      </c>
      <c r="S30" s="233">
        <f t="shared" ref="S30:AC30" si="13">SUM(S23:S29)</f>
        <v>0</v>
      </c>
      <c r="T30" s="233">
        <f t="shared" si="13"/>
        <v>0</v>
      </c>
      <c r="U30" s="233">
        <f t="shared" si="13"/>
        <v>0</v>
      </c>
      <c r="V30" s="233">
        <f t="shared" si="13"/>
        <v>0</v>
      </c>
      <c r="W30" s="233">
        <f t="shared" si="13"/>
        <v>0</v>
      </c>
      <c r="X30" s="233">
        <f t="shared" si="13"/>
        <v>0</v>
      </c>
      <c r="Y30" s="233">
        <f t="shared" si="13"/>
        <v>0</v>
      </c>
      <c r="Z30" s="233">
        <f t="shared" si="13"/>
        <v>0</v>
      </c>
      <c r="AA30" s="233">
        <f t="shared" si="13"/>
        <v>0</v>
      </c>
      <c r="AB30" s="233">
        <f t="shared" si="13"/>
        <v>0</v>
      </c>
      <c r="AC30" s="233">
        <f t="shared" si="13"/>
        <v>0</v>
      </c>
      <c r="AD30" s="234">
        <f>SUM(AD23:AD29)</f>
        <v>0</v>
      </c>
    </row>
    <row r="31" spans="1:30">
      <c r="A31" s="10"/>
      <c r="B31" s="235"/>
      <c r="C31" s="235"/>
      <c r="D31" s="235"/>
      <c r="E31" s="235"/>
      <c r="F31" s="235"/>
      <c r="G31" s="235"/>
      <c r="H31" s="235"/>
      <c r="I31" s="235"/>
      <c r="J31" s="235"/>
      <c r="K31" s="235"/>
      <c r="L31" s="235"/>
      <c r="M31" s="235"/>
      <c r="N31" s="236"/>
      <c r="Q31" s="10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</row>
    <row r="32" spans="1:30">
      <c r="B32" s="101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1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</row>
    <row r="33" spans="1:30">
      <c r="A33" s="3" t="s">
        <v>103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1"/>
      <c r="Q33" s="3" t="s">
        <v>103</v>
      </c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</row>
    <row r="34" spans="1:30"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</row>
    <row r="35" spans="1:30" ht="15.75" customHeight="1">
      <c r="A35" s="116" t="s">
        <v>15</v>
      </c>
      <c r="B35" s="166" t="s">
        <v>2</v>
      </c>
      <c r="C35" s="166" t="s">
        <v>3</v>
      </c>
      <c r="D35" s="166" t="s">
        <v>4</v>
      </c>
      <c r="E35" s="111" t="s">
        <v>104</v>
      </c>
      <c r="F35" s="111" t="s">
        <v>105</v>
      </c>
      <c r="G35" s="111" t="s">
        <v>106</v>
      </c>
      <c r="H35" s="111" t="s">
        <v>8</v>
      </c>
      <c r="I35" s="111" t="s">
        <v>9</v>
      </c>
      <c r="J35" s="111" t="s">
        <v>10</v>
      </c>
      <c r="K35" s="111" t="s">
        <v>11</v>
      </c>
      <c r="L35" s="111" t="s">
        <v>12</v>
      </c>
      <c r="M35" s="111" t="s">
        <v>13</v>
      </c>
      <c r="N35" s="82" t="s">
        <v>107</v>
      </c>
      <c r="O35" s="101"/>
      <c r="Q35" s="116" t="s">
        <v>15</v>
      </c>
      <c r="R35" s="221" t="str">
        <f>+R22</f>
        <v xml:space="preserve"> ENERO</v>
      </c>
      <c r="S35" s="221" t="str">
        <f t="shared" ref="S35:AC35" si="14">+S22</f>
        <v xml:space="preserve"> FEBRERO</v>
      </c>
      <c r="T35" s="221" t="str">
        <f t="shared" si="14"/>
        <v xml:space="preserve"> MARZO</v>
      </c>
      <c r="U35" s="221" t="str">
        <f t="shared" si="14"/>
        <v>ABRIL</v>
      </c>
      <c r="V35" s="221" t="str">
        <f t="shared" si="14"/>
        <v>MAYO</v>
      </c>
      <c r="W35" s="221" t="str">
        <f t="shared" si="14"/>
        <v>JUNIO</v>
      </c>
      <c r="X35" s="221" t="str">
        <f t="shared" si="14"/>
        <v>JULIO</v>
      </c>
      <c r="Y35" s="221" t="str">
        <f t="shared" si="14"/>
        <v>AGOSTO</v>
      </c>
      <c r="Z35" s="221" t="str">
        <f t="shared" si="14"/>
        <v>SEPTIEMBRE</v>
      </c>
      <c r="AA35" s="221" t="str">
        <f t="shared" si="14"/>
        <v>OCTUBRE</v>
      </c>
      <c r="AB35" s="221" t="str">
        <f t="shared" si="14"/>
        <v>NOVIEMBRE</v>
      </c>
      <c r="AC35" s="221" t="str">
        <f t="shared" si="14"/>
        <v>DICIEMBRE</v>
      </c>
      <c r="AD35" s="237" t="s">
        <v>107</v>
      </c>
    </row>
    <row r="36" spans="1:30">
      <c r="A36" s="17" t="str">
        <f>+A23</f>
        <v>RESIDENCIAL</v>
      </c>
      <c r="B36" s="231">
        <v>0</v>
      </c>
      <c r="C36" s="231">
        <v>0</v>
      </c>
      <c r="D36" s="231">
        <v>0</v>
      </c>
      <c r="E36" s="231">
        <v>0</v>
      </c>
      <c r="F36" s="231">
        <v>0</v>
      </c>
      <c r="G36" s="231">
        <v>0</v>
      </c>
      <c r="H36" s="231">
        <v>0</v>
      </c>
      <c r="I36" s="231">
        <v>0</v>
      </c>
      <c r="J36" s="231">
        <v>0</v>
      </c>
      <c r="K36" s="231">
        <v>0</v>
      </c>
      <c r="L36" s="231">
        <v>0</v>
      </c>
      <c r="M36" s="231">
        <v>0</v>
      </c>
      <c r="N36" s="232">
        <f t="shared" ref="N36:N42" si="15">SUM(B36:M36)</f>
        <v>0</v>
      </c>
      <c r="Q36" s="17" t="str">
        <f>+Q23</f>
        <v>RESIDENCIAL</v>
      </c>
      <c r="R36" s="231">
        <f>+B36*0.87</f>
        <v>0</v>
      </c>
      <c r="S36" s="231">
        <f t="shared" ref="S36:AC42" si="16">+C36*0.87</f>
        <v>0</v>
      </c>
      <c r="T36" s="231">
        <f t="shared" si="16"/>
        <v>0</v>
      </c>
      <c r="U36" s="231">
        <f t="shared" si="16"/>
        <v>0</v>
      </c>
      <c r="V36" s="231">
        <f t="shared" si="16"/>
        <v>0</v>
      </c>
      <c r="W36" s="231">
        <f t="shared" si="16"/>
        <v>0</v>
      </c>
      <c r="X36" s="231">
        <f t="shared" si="16"/>
        <v>0</v>
      </c>
      <c r="Y36" s="231">
        <f t="shared" si="16"/>
        <v>0</v>
      </c>
      <c r="Z36" s="231">
        <f t="shared" si="16"/>
        <v>0</v>
      </c>
      <c r="AA36" s="231">
        <f t="shared" si="16"/>
        <v>0</v>
      </c>
      <c r="AB36" s="231">
        <f t="shared" si="16"/>
        <v>0</v>
      </c>
      <c r="AC36" s="231">
        <f t="shared" si="16"/>
        <v>0</v>
      </c>
      <c r="AD36" s="232">
        <f t="shared" ref="AD36:AD42" si="17">SUM(R36:AC36)</f>
        <v>0</v>
      </c>
    </row>
    <row r="37" spans="1:30">
      <c r="A37" s="17" t="str">
        <f t="shared" ref="A37:A42" si="18">+A24</f>
        <v>GENERAL</v>
      </c>
      <c r="B37" s="231">
        <v>0</v>
      </c>
      <c r="C37" s="231">
        <v>0</v>
      </c>
      <c r="D37" s="231">
        <v>0</v>
      </c>
      <c r="E37" s="231">
        <v>0</v>
      </c>
      <c r="F37" s="231">
        <v>0</v>
      </c>
      <c r="G37" s="231">
        <v>0</v>
      </c>
      <c r="H37" s="231">
        <v>0</v>
      </c>
      <c r="I37" s="231">
        <v>0</v>
      </c>
      <c r="J37" s="231">
        <v>0</v>
      </c>
      <c r="K37" s="231">
        <v>0</v>
      </c>
      <c r="L37" s="231">
        <v>0</v>
      </c>
      <c r="M37" s="231">
        <v>0</v>
      </c>
      <c r="N37" s="232">
        <f t="shared" si="15"/>
        <v>0</v>
      </c>
      <c r="Q37" s="17" t="str">
        <f t="shared" ref="Q37:Q42" si="19">+Q24</f>
        <v>GENERAL</v>
      </c>
      <c r="R37" s="231">
        <f t="shared" ref="R37:R42" si="20">+B37*0.87</f>
        <v>0</v>
      </c>
      <c r="S37" s="231">
        <f t="shared" si="16"/>
        <v>0</v>
      </c>
      <c r="T37" s="231">
        <f t="shared" si="16"/>
        <v>0</v>
      </c>
      <c r="U37" s="231">
        <f t="shared" si="16"/>
        <v>0</v>
      </c>
      <c r="V37" s="231">
        <f t="shared" si="16"/>
        <v>0</v>
      </c>
      <c r="W37" s="231">
        <f t="shared" si="16"/>
        <v>0</v>
      </c>
      <c r="X37" s="231">
        <f t="shared" si="16"/>
        <v>0</v>
      </c>
      <c r="Y37" s="231">
        <f t="shared" si="16"/>
        <v>0</v>
      </c>
      <c r="Z37" s="231">
        <f t="shared" si="16"/>
        <v>0</v>
      </c>
      <c r="AA37" s="231">
        <f t="shared" si="16"/>
        <v>0</v>
      </c>
      <c r="AB37" s="231">
        <f t="shared" si="16"/>
        <v>0</v>
      </c>
      <c r="AC37" s="231">
        <f t="shared" si="16"/>
        <v>0</v>
      </c>
      <c r="AD37" s="232">
        <f t="shared" si="17"/>
        <v>0</v>
      </c>
    </row>
    <row r="38" spans="1:30">
      <c r="A38" s="17" t="str">
        <f t="shared" si="18"/>
        <v>COMERCIAL</v>
      </c>
      <c r="B38" s="231">
        <v>0</v>
      </c>
      <c r="C38" s="231">
        <v>0</v>
      </c>
      <c r="D38" s="231">
        <v>0</v>
      </c>
      <c r="E38" s="231">
        <v>0</v>
      </c>
      <c r="F38" s="231">
        <v>0</v>
      </c>
      <c r="G38" s="231">
        <v>0</v>
      </c>
      <c r="H38" s="231">
        <v>0</v>
      </c>
      <c r="I38" s="231">
        <v>0</v>
      </c>
      <c r="J38" s="231">
        <v>0</v>
      </c>
      <c r="K38" s="231">
        <v>0</v>
      </c>
      <c r="L38" s="231">
        <v>0</v>
      </c>
      <c r="M38" s="231">
        <v>0</v>
      </c>
      <c r="N38" s="232">
        <f t="shared" si="15"/>
        <v>0</v>
      </c>
      <c r="Q38" s="17" t="str">
        <f t="shared" si="19"/>
        <v>COMERCIAL</v>
      </c>
      <c r="R38" s="231">
        <f t="shared" si="20"/>
        <v>0</v>
      </c>
      <c r="S38" s="231">
        <f t="shared" si="16"/>
        <v>0</v>
      </c>
      <c r="T38" s="231">
        <f t="shared" si="16"/>
        <v>0</v>
      </c>
      <c r="U38" s="231">
        <f t="shared" si="16"/>
        <v>0</v>
      </c>
      <c r="V38" s="231">
        <f t="shared" si="16"/>
        <v>0</v>
      </c>
      <c r="W38" s="231">
        <f t="shared" si="16"/>
        <v>0</v>
      </c>
      <c r="X38" s="231">
        <f t="shared" si="16"/>
        <v>0</v>
      </c>
      <c r="Y38" s="231">
        <f t="shared" si="16"/>
        <v>0</v>
      </c>
      <c r="Z38" s="231">
        <f t="shared" si="16"/>
        <v>0</v>
      </c>
      <c r="AA38" s="231">
        <f t="shared" si="16"/>
        <v>0</v>
      </c>
      <c r="AB38" s="231">
        <f t="shared" si="16"/>
        <v>0</v>
      </c>
      <c r="AC38" s="231">
        <f t="shared" si="16"/>
        <v>0</v>
      </c>
      <c r="AD38" s="232">
        <f t="shared" si="17"/>
        <v>0</v>
      </c>
    </row>
    <row r="39" spans="1:30">
      <c r="A39" s="17" t="str">
        <f t="shared" si="18"/>
        <v>INDUSTRIAL</v>
      </c>
      <c r="B39" s="231">
        <v>0</v>
      </c>
      <c r="C39" s="231">
        <v>0</v>
      </c>
      <c r="D39" s="231">
        <v>0</v>
      </c>
      <c r="E39" s="231">
        <v>0</v>
      </c>
      <c r="F39" s="231">
        <v>0</v>
      </c>
      <c r="G39" s="231">
        <v>0</v>
      </c>
      <c r="H39" s="231">
        <v>0</v>
      </c>
      <c r="I39" s="231">
        <v>0</v>
      </c>
      <c r="J39" s="231">
        <v>0</v>
      </c>
      <c r="K39" s="231">
        <v>0</v>
      </c>
      <c r="L39" s="231">
        <v>0</v>
      </c>
      <c r="M39" s="231">
        <v>0</v>
      </c>
      <c r="N39" s="232">
        <f t="shared" si="15"/>
        <v>0</v>
      </c>
      <c r="Q39" s="17" t="str">
        <f t="shared" si="19"/>
        <v>INDUSTRIAL</v>
      </c>
      <c r="R39" s="231">
        <f t="shared" si="20"/>
        <v>0</v>
      </c>
      <c r="S39" s="231">
        <f t="shared" si="16"/>
        <v>0</v>
      </c>
      <c r="T39" s="231">
        <f t="shared" si="16"/>
        <v>0</v>
      </c>
      <c r="U39" s="231">
        <f t="shared" si="16"/>
        <v>0</v>
      </c>
      <c r="V39" s="231">
        <f t="shared" si="16"/>
        <v>0</v>
      </c>
      <c r="W39" s="231">
        <f t="shared" si="16"/>
        <v>0</v>
      </c>
      <c r="X39" s="231">
        <f t="shared" si="16"/>
        <v>0</v>
      </c>
      <c r="Y39" s="231">
        <f t="shared" si="16"/>
        <v>0</v>
      </c>
      <c r="Z39" s="231">
        <f t="shared" si="16"/>
        <v>0</v>
      </c>
      <c r="AA39" s="231">
        <f t="shared" si="16"/>
        <v>0</v>
      </c>
      <c r="AB39" s="231">
        <f t="shared" si="16"/>
        <v>0</v>
      </c>
      <c r="AC39" s="231">
        <f t="shared" si="16"/>
        <v>0</v>
      </c>
      <c r="AD39" s="232">
        <f t="shared" si="17"/>
        <v>0</v>
      </c>
    </row>
    <row r="40" spans="1:30">
      <c r="A40" s="17" t="str">
        <f t="shared" si="18"/>
        <v>ALUMBRADO PUBLICO</v>
      </c>
      <c r="B40" s="231">
        <v>0</v>
      </c>
      <c r="C40" s="231">
        <v>0</v>
      </c>
      <c r="D40" s="231">
        <v>0</v>
      </c>
      <c r="E40" s="231">
        <v>0</v>
      </c>
      <c r="F40" s="231">
        <v>0</v>
      </c>
      <c r="G40" s="231">
        <v>0</v>
      </c>
      <c r="H40" s="231">
        <v>0</v>
      </c>
      <c r="I40" s="231">
        <v>0</v>
      </c>
      <c r="J40" s="231">
        <v>0</v>
      </c>
      <c r="K40" s="231">
        <v>0</v>
      </c>
      <c r="L40" s="231">
        <v>0</v>
      </c>
      <c r="M40" s="231">
        <v>0</v>
      </c>
      <c r="N40" s="232">
        <f t="shared" si="15"/>
        <v>0</v>
      </c>
      <c r="Q40" s="17" t="str">
        <f t="shared" si="19"/>
        <v>ALUMBRADO PUBLICO</v>
      </c>
      <c r="R40" s="231">
        <f t="shared" si="20"/>
        <v>0</v>
      </c>
      <c r="S40" s="231">
        <f t="shared" si="16"/>
        <v>0</v>
      </c>
      <c r="T40" s="231">
        <f t="shared" si="16"/>
        <v>0</v>
      </c>
      <c r="U40" s="231">
        <f t="shared" si="16"/>
        <v>0</v>
      </c>
      <c r="V40" s="231">
        <f t="shared" si="16"/>
        <v>0</v>
      </c>
      <c r="W40" s="231">
        <f t="shared" si="16"/>
        <v>0</v>
      </c>
      <c r="X40" s="231">
        <f t="shared" si="16"/>
        <v>0</v>
      </c>
      <c r="Y40" s="231">
        <f t="shared" si="16"/>
        <v>0</v>
      </c>
      <c r="Z40" s="231">
        <f t="shared" si="16"/>
        <v>0</v>
      </c>
      <c r="AA40" s="231">
        <f t="shared" si="16"/>
        <v>0</v>
      </c>
      <c r="AB40" s="231">
        <f t="shared" si="16"/>
        <v>0</v>
      </c>
      <c r="AC40" s="231">
        <f t="shared" si="16"/>
        <v>0</v>
      </c>
      <c r="AD40" s="232">
        <f t="shared" si="17"/>
        <v>0</v>
      </c>
    </row>
    <row r="41" spans="1:30">
      <c r="A41" s="17" t="str">
        <f t="shared" si="18"/>
        <v>AGUA POTABLE</v>
      </c>
      <c r="B41" s="231">
        <v>0</v>
      </c>
      <c r="C41" s="231">
        <v>0</v>
      </c>
      <c r="D41" s="231">
        <v>0</v>
      </c>
      <c r="E41" s="231">
        <v>0</v>
      </c>
      <c r="F41" s="231">
        <v>0</v>
      </c>
      <c r="G41" s="231">
        <v>0</v>
      </c>
      <c r="H41" s="231">
        <v>0</v>
      </c>
      <c r="I41" s="231">
        <v>0</v>
      </c>
      <c r="J41" s="231">
        <v>0</v>
      </c>
      <c r="K41" s="231">
        <v>0</v>
      </c>
      <c r="L41" s="231">
        <v>0</v>
      </c>
      <c r="M41" s="231">
        <v>0</v>
      </c>
      <c r="N41" s="232">
        <f t="shared" si="15"/>
        <v>0</v>
      </c>
      <c r="Q41" s="17" t="str">
        <f t="shared" si="19"/>
        <v>AGUA POTABLE</v>
      </c>
      <c r="R41" s="231">
        <f t="shared" si="20"/>
        <v>0</v>
      </c>
      <c r="S41" s="231">
        <f t="shared" si="16"/>
        <v>0</v>
      </c>
      <c r="T41" s="231">
        <f t="shared" si="16"/>
        <v>0</v>
      </c>
      <c r="U41" s="231">
        <f t="shared" si="16"/>
        <v>0</v>
      </c>
      <c r="V41" s="231">
        <f t="shared" si="16"/>
        <v>0</v>
      </c>
      <c r="W41" s="231">
        <f t="shared" si="16"/>
        <v>0</v>
      </c>
      <c r="X41" s="231">
        <f t="shared" si="16"/>
        <v>0</v>
      </c>
      <c r="Y41" s="231">
        <f t="shared" si="16"/>
        <v>0</v>
      </c>
      <c r="Z41" s="231">
        <f t="shared" si="16"/>
        <v>0</v>
      </c>
      <c r="AA41" s="231">
        <f t="shared" si="16"/>
        <v>0</v>
      </c>
      <c r="AB41" s="231">
        <f t="shared" si="16"/>
        <v>0</v>
      </c>
      <c r="AC41" s="231">
        <f t="shared" si="16"/>
        <v>0</v>
      </c>
      <c r="AD41" s="232">
        <f t="shared" si="17"/>
        <v>0</v>
      </c>
    </row>
    <row r="42" spans="1:30">
      <c r="A42" s="17" t="str">
        <f t="shared" si="18"/>
        <v>SEGURIDAD CIUDADANA</v>
      </c>
      <c r="B42" s="231">
        <v>0</v>
      </c>
      <c r="C42" s="231">
        <v>0</v>
      </c>
      <c r="D42" s="231">
        <v>0</v>
      </c>
      <c r="E42" s="231">
        <v>0</v>
      </c>
      <c r="F42" s="231">
        <v>0</v>
      </c>
      <c r="G42" s="231">
        <v>0</v>
      </c>
      <c r="H42" s="231">
        <v>0</v>
      </c>
      <c r="I42" s="231">
        <v>0</v>
      </c>
      <c r="J42" s="231">
        <v>0</v>
      </c>
      <c r="K42" s="231">
        <v>0</v>
      </c>
      <c r="L42" s="231">
        <v>0</v>
      </c>
      <c r="M42" s="231">
        <v>0</v>
      </c>
      <c r="N42" s="232">
        <f t="shared" si="15"/>
        <v>0</v>
      </c>
      <c r="Q42" s="17" t="str">
        <f t="shared" si="19"/>
        <v>SEGURIDAD CIUDADANA</v>
      </c>
      <c r="R42" s="231">
        <f t="shared" si="20"/>
        <v>0</v>
      </c>
      <c r="S42" s="231">
        <f t="shared" si="16"/>
        <v>0</v>
      </c>
      <c r="T42" s="231">
        <f t="shared" si="16"/>
        <v>0</v>
      </c>
      <c r="U42" s="231">
        <f t="shared" si="16"/>
        <v>0</v>
      </c>
      <c r="V42" s="231">
        <f t="shared" si="16"/>
        <v>0</v>
      </c>
      <c r="W42" s="231">
        <f t="shared" si="16"/>
        <v>0</v>
      </c>
      <c r="X42" s="231">
        <f t="shared" si="16"/>
        <v>0</v>
      </c>
      <c r="Y42" s="231">
        <f t="shared" si="16"/>
        <v>0</v>
      </c>
      <c r="Z42" s="231">
        <f t="shared" si="16"/>
        <v>0</v>
      </c>
      <c r="AA42" s="231">
        <f t="shared" si="16"/>
        <v>0</v>
      </c>
      <c r="AB42" s="231">
        <f t="shared" si="16"/>
        <v>0</v>
      </c>
      <c r="AC42" s="231">
        <f t="shared" si="16"/>
        <v>0</v>
      </c>
      <c r="AD42" s="232">
        <f t="shared" si="17"/>
        <v>0</v>
      </c>
    </row>
    <row r="43" spans="1:30">
      <c r="A43" s="26" t="s">
        <v>14</v>
      </c>
      <c r="B43" s="233">
        <f>SUM(B36:B42)</f>
        <v>0</v>
      </c>
      <c r="C43" s="233">
        <f t="shared" ref="C43:M43" si="21">SUM(C36:C42)</f>
        <v>0</v>
      </c>
      <c r="D43" s="233">
        <f t="shared" si="21"/>
        <v>0</v>
      </c>
      <c r="E43" s="233">
        <f t="shared" si="21"/>
        <v>0</v>
      </c>
      <c r="F43" s="233">
        <f t="shared" si="21"/>
        <v>0</v>
      </c>
      <c r="G43" s="233">
        <f t="shared" si="21"/>
        <v>0</v>
      </c>
      <c r="H43" s="233">
        <f t="shared" si="21"/>
        <v>0</v>
      </c>
      <c r="I43" s="233">
        <f t="shared" si="21"/>
        <v>0</v>
      </c>
      <c r="J43" s="233">
        <f t="shared" si="21"/>
        <v>0</v>
      </c>
      <c r="K43" s="233">
        <f t="shared" si="21"/>
        <v>0</v>
      </c>
      <c r="L43" s="233">
        <f t="shared" si="21"/>
        <v>0</v>
      </c>
      <c r="M43" s="233">
        <f t="shared" si="21"/>
        <v>0</v>
      </c>
      <c r="N43" s="234">
        <f>SUM(N36:N42)</f>
        <v>0</v>
      </c>
      <c r="Q43" s="26" t="s">
        <v>14</v>
      </c>
      <c r="R43" s="233">
        <f>+SUM(R36:R42)</f>
        <v>0</v>
      </c>
      <c r="S43" s="233">
        <f t="shared" ref="S43:AC43" si="22">+SUM(S36:S42)</f>
        <v>0</v>
      </c>
      <c r="T43" s="233">
        <f t="shared" si="22"/>
        <v>0</v>
      </c>
      <c r="U43" s="233">
        <f t="shared" si="22"/>
        <v>0</v>
      </c>
      <c r="V43" s="233">
        <f t="shared" si="22"/>
        <v>0</v>
      </c>
      <c r="W43" s="233">
        <f t="shared" si="22"/>
        <v>0</v>
      </c>
      <c r="X43" s="233">
        <f t="shared" si="22"/>
        <v>0</v>
      </c>
      <c r="Y43" s="233">
        <f t="shared" si="22"/>
        <v>0</v>
      </c>
      <c r="Z43" s="233">
        <f t="shared" si="22"/>
        <v>0</v>
      </c>
      <c r="AA43" s="233">
        <f t="shared" si="22"/>
        <v>0</v>
      </c>
      <c r="AB43" s="233">
        <f t="shared" si="22"/>
        <v>0</v>
      </c>
      <c r="AC43" s="233">
        <f t="shared" si="22"/>
        <v>0</v>
      </c>
      <c r="AD43" s="234">
        <f>SUM(AD36:AD42)</f>
        <v>0</v>
      </c>
    </row>
    <row r="44" spans="1:30">
      <c r="A44" s="10"/>
      <c r="B44" s="228"/>
      <c r="C44" s="228"/>
      <c r="D44" s="228"/>
      <c r="E44" s="228"/>
      <c r="F44" s="228"/>
      <c r="G44" s="228"/>
      <c r="H44" s="228"/>
      <c r="I44" s="228"/>
      <c r="J44" s="228"/>
      <c r="K44" s="228"/>
      <c r="L44" s="228"/>
      <c r="M44" s="228"/>
      <c r="N44" s="228"/>
      <c r="Q44" s="10"/>
      <c r="R44" s="228"/>
      <c r="S44" s="228"/>
      <c r="T44" s="228"/>
      <c r="U44" s="228"/>
      <c r="V44" s="228"/>
      <c r="W44" s="228"/>
      <c r="X44" s="228"/>
      <c r="Y44" s="228"/>
      <c r="Z44" s="228"/>
      <c r="AA44" s="228"/>
      <c r="AB44" s="228"/>
      <c r="AC44" s="228"/>
      <c r="AD44" s="163">
        <f>+AD43/0.87</f>
        <v>0</v>
      </c>
    </row>
    <row r="45" spans="1:30">
      <c r="D45" s="90"/>
      <c r="E45" s="68"/>
      <c r="F45" s="68"/>
      <c r="G45" s="68"/>
      <c r="H45" s="68"/>
      <c r="I45" s="68"/>
      <c r="J45" s="68"/>
      <c r="K45" s="68"/>
      <c r="L45" s="68"/>
      <c r="M45" s="68"/>
    </row>
    <row r="46" spans="1:30">
      <c r="A46" s="3" t="s">
        <v>76</v>
      </c>
      <c r="L46" s="76"/>
      <c r="Q46" s="3" t="s">
        <v>76</v>
      </c>
    </row>
    <row r="47" spans="1:30">
      <c r="L47" s="76"/>
    </row>
    <row r="48" spans="1:30" ht="16.5" customHeight="1">
      <c r="A48" s="116" t="s">
        <v>15</v>
      </c>
      <c r="B48" s="166" t="s">
        <v>2</v>
      </c>
      <c r="C48" s="166" t="s">
        <v>3</v>
      </c>
      <c r="D48" s="166" t="s">
        <v>4</v>
      </c>
      <c r="E48" s="111" t="s">
        <v>104</v>
      </c>
      <c r="F48" s="111" t="s">
        <v>105</v>
      </c>
      <c r="G48" s="111" t="s">
        <v>106</v>
      </c>
      <c r="H48" s="111" t="s">
        <v>8</v>
      </c>
      <c r="I48" s="111" t="s">
        <v>9</v>
      </c>
      <c r="J48" s="111" t="s">
        <v>10</v>
      </c>
      <c r="K48" s="111" t="s">
        <v>11</v>
      </c>
      <c r="L48" s="111" t="s">
        <v>12</v>
      </c>
      <c r="M48" s="111" t="s">
        <v>13</v>
      </c>
      <c r="N48" s="82" t="s">
        <v>107</v>
      </c>
      <c r="O48" s="101"/>
      <c r="Q48" s="116" t="s">
        <v>15</v>
      </c>
      <c r="R48" s="221" t="s">
        <v>115</v>
      </c>
      <c r="S48" s="221" t="s">
        <v>116</v>
      </c>
      <c r="T48" s="221" t="s">
        <v>117</v>
      </c>
      <c r="U48" s="221" t="s">
        <v>104</v>
      </c>
      <c r="V48" s="221" t="s">
        <v>105</v>
      </c>
      <c r="W48" s="221" t="s">
        <v>106</v>
      </c>
      <c r="X48" s="221" t="s">
        <v>8</v>
      </c>
      <c r="Y48" s="221" t="s">
        <v>9</v>
      </c>
      <c r="Z48" s="221" t="s">
        <v>10</v>
      </c>
      <c r="AA48" s="221" t="s">
        <v>11</v>
      </c>
      <c r="AB48" s="221" t="s">
        <v>12</v>
      </c>
      <c r="AC48" s="221" t="s">
        <v>13</v>
      </c>
      <c r="AD48" s="237" t="s">
        <v>107</v>
      </c>
    </row>
    <row r="49" spans="1:30">
      <c r="A49" s="17" t="str">
        <f>+A36</f>
        <v>RESIDENCIAL</v>
      </c>
      <c r="B49" s="231">
        <f t="shared" ref="B49:M55" si="23">+B36/B$85</f>
        <v>0</v>
      </c>
      <c r="C49" s="231">
        <f t="shared" si="23"/>
        <v>0</v>
      </c>
      <c r="D49" s="231">
        <f t="shared" si="23"/>
        <v>0</v>
      </c>
      <c r="E49" s="231">
        <f t="shared" si="23"/>
        <v>0</v>
      </c>
      <c r="F49" s="231">
        <f t="shared" si="23"/>
        <v>0</v>
      </c>
      <c r="G49" s="231">
        <f t="shared" si="23"/>
        <v>0</v>
      </c>
      <c r="H49" s="231">
        <f t="shared" si="23"/>
        <v>0</v>
      </c>
      <c r="I49" s="231">
        <f t="shared" si="23"/>
        <v>0</v>
      </c>
      <c r="J49" s="231">
        <f t="shared" si="23"/>
        <v>0</v>
      </c>
      <c r="K49" s="231">
        <f t="shared" si="23"/>
        <v>0</v>
      </c>
      <c r="L49" s="231">
        <f t="shared" si="23"/>
        <v>0</v>
      </c>
      <c r="M49" s="231">
        <f t="shared" si="23"/>
        <v>0</v>
      </c>
      <c r="N49" s="232">
        <f t="shared" ref="N49:N55" si="24">SUM(B49:M49)</f>
        <v>0</v>
      </c>
      <c r="Q49" s="17" t="str">
        <f>+Q36</f>
        <v>RESIDENCIAL</v>
      </c>
      <c r="R49" s="231">
        <f>+R36/$R$85</f>
        <v>0</v>
      </c>
      <c r="S49" s="231">
        <f>+S36/$S$85</f>
        <v>0</v>
      </c>
      <c r="T49" s="231">
        <f>+T36/$T$85</f>
        <v>0</v>
      </c>
      <c r="U49" s="231">
        <f t="shared" ref="U49:AC55" si="25">+U36/U$85</f>
        <v>0</v>
      </c>
      <c r="V49" s="231">
        <f t="shared" si="25"/>
        <v>0</v>
      </c>
      <c r="W49" s="231">
        <f t="shared" si="25"/>
        <v>0</v>
      </c>
      <c r="X49" s="231">
        <f t="shared" si="25"/>
        <v>0</v>
      </c>
      <c r="Y49" s="231">
        <f t="shared" si="25"/>
        <v>0</v>
      </c>
      <c r="Z49" s="231">
        <f t="shared" si="25"/>
        <v>0</v>
      </c>
      <c r="AA49" s="231">
        <f t="shared" si="25"/>
        <v>0</v>
      </c>
      <c r="AB49" s="231">
        <f t="shared" si="25"/>
        <v>0</v>
      </c>
      <c r="AC49" s="231">
        <f t="shared" si="25"/>
        <v>0</v>
      </c>
      <c r="AD49" s="232">
        <f t="shared" ref="AD49:AD55" si="26">SUM(R49:AC49)</f>
        <v>0</v>
      </c>
    </row>
    <row r="50" spans="1:30">
      <c r="A50" s="17" t="str">
        <f t="shared" ref="A50:A55" si="27">+A37</f>
        <v>GENERAL</v>
      </c>
      <c r="B50" s="231">
        <f t="shared" si="23"/>
        <v>0</v>
      </c>
      <c r="C50" s="231">
        <f t="shared" si="23"/>
        <v>0</v>
      </c>
      <c r="D50" s="231">
        <f t="shared" si="23"/>
        <v>0</v>
      </c>
      <c r="E50" s="231">
        <f t="shared" si="23"/>
        <v>0</v>
      </c>
      <c r="F50" s="231">
        <f t="shared" si="23"/>
        <v>0</v>
      </c>
      <c r="G50" s="231">
        <f t="shared" si="23"/>
        <v>0</v>
      </c>
      <c r="H50" s="231">
        <f t="shared" si="23"/>
        <v>0</v>
      </c>
      <c r="I50" s="231">
        <f t="shared" si="23"/>
        <v>0</v>
      </c>
      <c r="J50" s="231">
        <f t="shared" si="23"/>
        <v>0</v>
      </c>
      <c r="K50" s="231">
        <f t="shared" si="23"/>
        <v>0</v>
      </c>
      <c r="L50" s="231">
        <f t="shared" si="23"/>
        <v>0</v>
      </c>
      <c r="M50" s="231">
        <f t="shared" si="23"/>
        <v>0</v>
      </c>
      <c r="N50" s="232">
        <f t="shared" si="24"/>
        <v>0</v>
      </c>
      <c r="Q50" s="17" t="str">
        <f t="shared" ref="Q50:Q55" si="28">+Q37</f>
        <v>GENERAL</v>
      </c>
      <c r="R50" s="231">
        <f t="shared" ref="R50:R55" si="29">+R37/$R$85</f>
        <v>0</v>
      </c>
      <c r="S50" s="231">
        <f t="shared" ref="S50:S55" si="30">+S37/$S$85</f>
        <v>0</v>
      </c>
      <c r="T50" s="231">
        <f t="shared" ref="T50:T55" si="31">+T37/$T$85</f>
        <v>0</v>
      </c>
      <c r="U50" s="231">
        <f t="shared" si="25"/>
        <v>0</v>
      </c>
      <c r="V50" s="231">
        <f t="shared" si="25"/>
        <v>0</v>
      </c>
      <c r="W50" s="231">
        <f t="shared" si="25"/>
        <v>0</v>
      </c>
      <c r="X50" s="231">
        <f t="shared" si="25"/>
        <v>0</v>
      </c>
      <c r="Y50" s="231">
        <f t="shared" si="25"/>
        <v>0</v>
      </c>
      <c r="Z50" s="231">
        <f t="shared" si="25"/>
        <v>0</v>
      </c>
      <c r="AA50" s="231">
        <f t="shared" si="25"/>
        <v>0</v>
      </c>
      <c r="AB50" s="231">
        <f t="shared" si="25"/>
        <v>0</v>
      </c>
      <c r="AC50" s="231">
        <f t="shared" si="25"/>
        <v>0</v>
      </c>
      <c r="AD50" s="232">
        <f t="shared" si="26"/>
        <v>0</v>
      </c>
    </row>
    <row r="51" spans="1:30">
      <c r="A51" s="17" t="str">
        <f t="shared" si="27"/>
        <v>COMERCIAL</v>
      </c>
      <c r="B51" s="231">
        <f t="shared" si="23"/>
        <v>0</v>
      </c>
      <c r="C51" s="231">
        <f t="shared" si="23"/>
        <v>0</v>
      </c>
      <c r="D51" s="231">
        <f t="shared" si="23"/>
        <v>0</v>
      </c>
      <c r="E51" s="231">
        <f t="shared" si="23"/>
        <v>0</v>
      </c>
      <c r="F51" s="231">
        <f t="shared" si="23"/>
        <v>0</v>
      </c>
      <c r="G51" s="231">
        <f t="shared" si="23"/>
        <v>0</v>
      </c>
      <c r="H51" s="231">
        <f t="shared" si="23"/>
        <v>0</v>
      </c>
      <c r="I51" s="231">
        <f t="shared" si="23"/>
        <v>0</v>
      </c>
      <c r="J51" s="231">
        <f t="shared" si="23"/>
        <v>0</v>
      </c>
      <c r="K51" s="231">
        <f t="shared" si="23"/>
        <v>0</v>
      </c>
      <c r="L51" s="231">
        <f t="shared" si="23"/>
        <v>0</v>
      </c>
      <c r="M51" s="231">
        <f t="shared" si="23"/>
        <v>0</v>
      </c>
      <c r="N51" s="232">
        <f t="shared" si="24"/>
        <v>0</v>
      </c>
      <c r="Q51" s="17" t="str">
        <f t="shared" si="28"/>
        <v>COMERCIAL</v>
      </c>
      <c r="R51" s="231">
        <f t="shared" si="29"/>
        <v>0</v>
      </c>
      <c r="S51" s="231">
        <f t="shared" si="30"/>
        <v>0</v>
      </c>
      <c r="T51" s="231">
        <f t="shared" si="31"/>
        <v>0</v>
      </c>
      <c r="U51" s="231">
        <f t="shared" si="25"/>
        <v>0</v>
      </c>
      <c r="V51" s="231">
        <f t="shared" si="25"/>
        <v>0</v>
      </c>
      <c r="W51" s="231">
        <f t="shared" si="25"/>
        <v>0</v>
      </c>
      <c r="X51" s="231">
        <f t="shared" si="25"/>
        <v>0</v>
      </c>
      <c r="Y51" s="231">
        <f t="shared" si="25"/>
        <v>0</v>
      </c>
      <c r="Z51" s="231">
        <f t="shared" si="25"/>
        <v>0</v>
      </c>
      <c r="AA51" s="231">
        <f t="shared" si="25"/>
        <v>0</v>
      </c>
      <c r="AB51" s="231">
        <f t="shared" si="25"/>
        <v>0</v>
      </c>
      <c r="AC51" s="231">
        <f t="shared" si="25"/>
        <v>0</v>
      </c>
      <c r="AD51" s="232">
        <f t="shared" si="26"/>
        <v>0</v>
      </c>
    </row>
    <row r="52" spans="1:30">
      <c r="A52" s="17" t="str">
        <f t="shared" si="27"/>
        <v>INDUSTRIAL</v>
      </c>
      <c r="B52" s="231">
        <f t="shared" si="23"/>
        <v>0</v>
      </c>
      <c r="C52" s="231">
        <f t="shared" si="23"/>
        <v>0</v>
      </c>
      <c r="D52" s="231">
        <f t="shared" si="23"/>
        <v>0</v>
      </c>
      <c r="E52" s="231">
        <f t="shared" si="23"/>
        <v>0</v>
      </c>
      <c r="F52" s="231">
        <f t="shared" si="23"/>
        <v>0</v>
      </c>
      <c r="G52" s="231">
        <f t="shared" si="23"/>
        <v>0</v>
      </c>
      <c r="H52" s="231">
        <f t="shared" si="23"/>
        <v>0</v>
      </c>
      <c r="I52" s="231">
        <f t="shared" si="23"/>
        <v>0</v>
      </c>
      <c r="J52" s="231">
        <f t="shared" si="23"/>
        <v>0</v>
      </c>
      <c r="K52" s="231">
        <f t="shared" si="23"/>
        <v>0</v>
      </c>
      <c r="L52" s="231">
        <f t="shared" si="23"/>
        <v>0</v>
      </c>
      <c r="M52" s="231">
        <f t="shared" si="23"/>
        <v>0</v>
      </c>
      <c r="N52" s="232">
        <f t="shared" si="24"/>
        <v>0</v>
      </c>
      <c r="Q52" s="17" t="str">
        <f t="shared" si="28"/>
        <v>INDUSTRIAL</v>
      </c>
      <c r="R52" s="231">
        <f t="shared" si="29"/>
        <v>0</v>
      </c>
      <c r="S52" s="231">
        <f t="shared" si="30"/>
        <v>0</v>
      </c>
      <c r="T52" s="231">
        <f t="shared" si="31"/>
        <v>0</v>
      </c>
      <c r="U52" s="231">
        <f t="shared" si="25"/>
        <v>0</v>
      </c>
      <c r="V52" s="231">
        <f t="shared" si="25"/>
        <v>0</v>
      </c>
      <c r="W52" s="231">
        <f t="shared" si="25"/>
        <v>0</v>
      </c>
      <c r="X52" s="231">
        <f t="shared" si="25"/>
        <v>0</v>
      </c>
      <c r="Y52" s="231">
        <f t="shared" si="25"/>
        <v>0</v>
      </c>
      <c r="Z52" s="231">
        <f t="shared" si="25"/>
        <v>0</v>
      </c>
      <c r="AA52" s="231">
        <f t="shared" si="25"/>
        <v>0</v>
      </c>
      <c r="AB52" s="231">
        <f t="shared" si="25"/>
        <v>0</v>
      </c>
      <c r="AC52" s="231">
        <f t="shared" si="25"/>
        <v>0</v>
      </c>
      <c r="AD52" s="232">
        <f t="shared" si="26"/>
        <v>0</v>
      </c>
    </row>
    <row r="53" spans="1:30">
      <c r="A53" s="17" t="str">
        <f t="shared" si="27"/>
        <v>ALUMBRADO PUBLICO</v>
      </c>
      <c r="B53" s="231">
        <f t="shared" si="23"/>
        <v>0</v>
      </c>
      <c r="C53" s="231">
        <f t="shared" si="23"/>
        <v>0</v>
      </c>
      <c r="D53" s="231">
        <f t="shared" si="23"/>
        <v>0</v>
      </c>
      <c r="E53" s="231">
        <f t="shared" si="23"/>
        <v>0</v>
      </c>
      <c r="F53" s="231">
        <f t="shared" si="23"/>
        <v>0</v>
      </c>
      <c r="G53" s="231">
        <f t="shared" si="23"/>
        <v>0</v>
      </c>
      <c r="H53" s="231">
        <f t="shared" si="23"/>
        <v>0</v>
      </c>
      <c r="I53" s="231">
        <f t="shared" si="23"/>
        <v>0</v>
      </c>
      <c r="J53" s="231">
        <f t="shared" si="23"/>
        <v>0</v>
      </c>
      <c r="K53" s="231">
        <f t="shared" si="23"/>
        <v>0</v>
      </c>
      <c r="L53" s="231">
        <f t="shared" si="23"/>
        <v>0</v>
      </c>
      <c r="M53" s="231">
        <f t="shared" si="23"/>
        <v>0</v>
      </c>
      <c r="N53" s="232">
        <f t="shared" si="24"/>
        <v>0</v>
      </c>
      <c r="Q53" s="17" t="str">
        <f t="shared" si="28"/>
        <v>ALUMBRADO PUBLICO</v>
      </c>
      <c r="R53" s="231">
        <f t="shared" si="29"/>
        <v>0</v>
      </c>
      <c r="S53" s="231">
        <f t="shared" si="30"/>
        <v>0</v>
      </c>
      <c r="T53" s="231">
        <f t="shared" si="31"/>
        <v>0</v>
      </c>
      <c r="U53" s="231">
        <f t="shared" si="25"/>
        <v>0</v>
      </c>
      <c r="V53" s="231">
        <f t="shared" si="25"/>
        <v>0</v>
      </c>
      <c r="W53" s="231">
        <f t="shared" si="25"/>
        <v>0</v>
      </c>
      <c r="X53" s="231">
        <f t="shared" si="25"/>
        <v>0</v>
      </c>
      <c r="Y53" s="231">
        <f t="shared" si="25"/>
        <v>0</v>
      </c>
      <c r="Z53" s="231">
        <f t="shared" si="25"/>
        <v>0</v>
      </c>
      <c r="AA53" s="231">
        <f t="shared" si="25"/>
        <v>0</v>
      </c>
      <c r="AB53" s="231">
        <f t="shared" si="25"/>
        <v>0</v>
      </c>
      <c r="AC53" s="231">
        <f t="shared" si="25"/>
        <v>0</v>
      </c>
      <c r="AD53" s="232">
        <f t="shared" si="26"/>
        <v>0</v>
      </c>
    </row>
    <row r="54" spans="1:30">
      <c r="A54" s="17" t="str">
        <f t="shared" si="27"/>
        <v>AGUA POTABLE</v>
      </c>
      <c r="B54" s="231">
        <f t="shared" si="23"/>
        <v>0</v>
      </c>
      <c r="C54" s="231">
        <f t="shared" si="23"/>
        <v>0</v>
      </c>
      <c r="D54" s="231">
        <f t="shared" si="23"/>
        <v>0</v>
      </c>
      <c r="E54" s="231">
        <f t="shared" si="23"/>
        <v>0</v>
      </c>
      <c r="F54" s="231">
        <f t="shared" si="23"/>
        <v>0</v>
      </c>
      <c r="G54" s="231">
        <f t="shared" si="23"/>
        <v>0</v>
      </c>
      <c r="H54" s="231">
        <f t="shared" si="23"/>
        <v>0</v>
      </c>
      <c r="I54" s="231">
        <f t="shared" si="23"/>
        <v>0</v>
      </c>
      <c r="J54" s="231">
        <f t="shared" si="23"/>
        <v>0</v>
      </c>
      <c r="K54" s="231">
        <f t="shared" si="23"/>
        <v>0</v>
      </c>
      <c r="L54" s="231">
        <f t="shared" si="23"/>
        <v>0</v>
      </c>
      <c r="M54" s="231">
        <f t="shared" si="23"/>
        <v>0</v>
      </c>
      <c r="N54" s="232">
        <f t="shared" si="24"/>
        <v>0</v>
      </c>
      <c r="Q54" s="17" t="str">
        <f t="shared" si="28"/>
        <v>AGUA POTABLE</v>
      </c>
      <c r="R54" s="231">
        <f t="shared" si="29"/>
        <v>0</v>
      </c>
      <c r="S54" s="231">
        <f t="shared" si="30"/>
        <v>0</v>
      </c>
      <c r="T54" s="231">
        <f t="shared" si="31"/>
        <v>0</v>
      </c>
      <c r="U54" s="231">
        <f t="shared" si="25"/>
        <v>0</v>
      </c>
      <c r="V54" s="231">
        <f t="shared" si="25"/>
        <v>0</v>
      </c>
      <c r="W54" s="231">
        <f t="shared" si="25"/>
        <v>0</v>
      </c>
      <c r="X54" s="231">
        <f t="shared" si="25"/>
        <v>0</v>
      </c>
      <c r="Y54" s="231">
        <f t="shared" si="25"/>
        <v>0</v>
      </c>
      <c r="Z54" s="231">
        <f t="shared" si="25"/>
        <v>0</v>
      </c>
      <c r="AA54" s="231">
        <f t="shared" si="25"/>
        <v>0</v>
      </c>
      <c r="AB54" s="231">
        <f t="shared" si="25"/>
        <v>0</v>
      </c>
      <c r="AC54" s="231">
        <f t="shared" si="25"/>
        <v>0</v>
      </c>
      <c r="AD54" s="232">
        <f t="shared" si="26"/>
        <v>0</v>
      </c>
    </row>
    <row r="55" spans="1:30">
      <c r="A55" s="17" t="str">
        <f t="shared" si="27"/>
        <v>SEGURIDAD CIUDADANA</v>
      </c>
      <c r="B55" s="231">
        <f t="shared" si="23"/>
        <v>0</v>
      </c>
      <c r="C55" s="231">
        <f t="shared" si="23"/>
        <v>0</v>
      </c>
      <c r="D55" s="231">
        <f t="shared" si="23"/>
        <v>0</v>
      </c>
      <c r="E55" s="231">
        <f t="shared" si="23"/>
        <v>0</v>
      </c>
      <c r="F55" s="231">
        <f t="shared" si="23"/>
        <v>0</v>
      </c>
      <c r="G55" s="231">
        <f t="shared" si="23"/>
        <v>0</v>
      </c>
      <c r="H55" s="231">
        <f t="shared" si="23"/>
        <v>0</v>
      </c>
      <c r="I55" s="231">
        <f t="shared" si="23"/>
        <v>0</v>
      </c>
      <c r="J55" s="231">
        <f t="shared" si="23"/>
        <v>0</v>
      </c>
      <c r="K55" s="231">
        <f t="shared" si="23"/>
        <v>0</v>
      </c>
      <c r="L55" s="231">
        <f t="shared" si="23"/>
        <v>0</v>
      </c>
      <c r="M55" s="231">
        <f t="shared" si="23"/>
        <v>0</v>
      </c>
      <c r="N55" s="232">
        <f t="shared" si="24"/>
        <v>0</v>
      </c>
      <c r="Q55" s="17" t="str">
        <f t="shared" si="28"/>
        <v>SEGURIDAD CIUDADANA</v>
      </c>
      <c r="R55" s="231">
        <f t="shared" si="29"/>
        <v>0</v>
      </c>
      <c r="S55" s="231">
        <f t="shared" si="30"/>
        <v>0</v>
      </c>
      <c r="T55" s="231">
        <f t="shared" si="31"/>
        <v>0</v>
      </c>
      <c r="U55" s="231">
        <f t="shared" si="25"/>
        <v>0</v>
      </c>
      <c r="V55" s="231">
        <f t="shared" si="25"/>
        <v>0</v>
      </c>
      <c r="W55" s="231">
        <f t="shared" si="25"/>
        <v>0</v>
      </c>
      <c r="X55" s="231">
        <f t="shared" si="25"/>
        <v>0</v>
      </c>
      <c r="Y55" s="231">
        <f t="shared" si="25"/>
        <v>0</v>
      </c>
      <c r="Z55" s="231">
        <f t="shared" si="25"/>
        <v>0</v>
      </c>
      <c r="AA55" s="231">
        <f t="shared" si="25"/>
        <v>0</v>
      </c>
      <c r="AB55" s="231">
        <f t="shared" si="25"/>
        <v>0</v>
      </c>
      <c r="AC55" s="231">
        <f t="shared" si="25"/>
        <v>0</v>
      </c>
      <c r="AD55" s="232">
        <f t="shared" si="26"/>
        <v>0</v>
      </c>
    </row>
    <row r="56" spans="1:30">
      <c r="A56" s="26" t="s">
        <v>14</v>
      </c>
      <c r="B56" s="233">
        <f>SUM(B49:B55)</f>
        <v>0</v>
      </c>
      <c r="C56" s="233">
        <f t="shared" ref="C56:M56" si="32">SUM(C49:C55)</f>
        <v>0</v>
      </c>
      <c r="D56" s="233">
        <f t="shared" si="32"/>
        <v>0</v>
      </c>
      <c r="E56" s="233">
        <f t="shared" si="32"/>
        <v>0</v>
      </c>
      <c r="F56" s="233">
        <f t="shared" si="32"/>
        <v>0</v>
      </c>
      <c r="G56" s="233">
        <f t="shared" si="32"/>
        <v>0</v>
      </c>
      <c r="H56" s="233">
        <f t="shared" si="32"/>
        <v>0</v>
      </c>
      <c r="I56" s="233">
        <f t="shared" si="32"/>
        <v>0</v>
      </c>
      <c r="J56" s="233">
        <f t="shared" si="32"/>
        <v>0</v>
      </c>
      <c r="K56" s="233">
        <f t="shared" si="32"/>
        <v>0</v>
      </c>
      <c r="L56" s="233">
        <f t="shared" si="32"/>
        <v>0</v>
      </c>
      <c r="M56" s="233">
        <f t="shared" si="32"/>
        <v>0</v>
      </c>
      <c r="N56" s="234">
        <f>SUM(N49:N55)</f>
        <v>0</v>
      </c>
      <c r="Q56" s="26" t="s">
        <v>14</v>
      </c>
      <c r="R56" s="233">
        <f>SUM(R49:R55)</f>
        <v>0</v>
      </c>
      <c r="S56" s="233">
        <f t="shared" ref="S56:AC56" si="33">SUM(S49:S55)</f>
        <v>0</v>
      </c>
      <c r="T56" s="233">
        <f t="shared" si="33"/>
        <v>0</v>
      </c>
      <c r="U56" s="233">
        <f t="shared" si="33"/>
        <v>0</v>
      </c>
      <c r="V56" s="233">
        <f t="shared" si="33"/>
        <v>0</v>
      </c>
      <c r="W56" s="233">
        <f t="shared" si="33"/>
        <v>0</v>
      </c>
      <c r="X56" s="233">
        <f t="shared" si="33"/>
        <v>0</v>
      </c>
      <c r="Y56" s="233">
        <f t="shared" si="33"/>
        <v>0</v>
      </c>
      <c r="Z56" s="233">
        <f t="shared" si="33"/>
        <v>0</v>
      </c>
      <c r="AA56" s="233">
        <f t="shared" si="33"/>
        <v>0</v>
      </c>
      <c r="AB56" s="233">
        <f t="shared" si="33"/>
        <v>0</v>
      </c>
      <c r="AC56" s="233">
        <f t="shared" si="33"/>
        <v>0</v>
      </c>
      <c r="AD56" s="234">
        <f>SUM(AD49:AD55)</f>
        <v>0</v>
      </c>
    </row>
    <row r="57" spans="1:30">
      <c r="A57" s="10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Q57" s="10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</row>
    <row r="58" spans="1:30">
      <c r="L58" s="76"/>
      <c r="AD58" s="163">
        <f>+AD56/0.87</f>
        <v>0</v>
      </c>
    </row>
    <row r="59" spans="1:30">
      <c r="A59" s="3" t="s">
        <v>77</v>
      </c>
      <c r="L59" s="76"/>
      <c r="Q59" s="3" t="s">
        <v>77</v>
      </c>
    </row>
    <row r="60" spans="1:30">
      <c r="L60" s="76"/>
    </row>
    <row r="61" spans="1:30" ht="17.25" customHeight="1">
      <c r="A61" s="116" t="s">
        <v>15</v>
      </c>
      <c r="B61" s="166" t="s">
        <v>2</v>
      </c>
      <c r="C61" s="166" t="s">
        <v>3</v>
      </c>
      <c r="D61" s="166" t="s">
        <v>4</v>
      </c>
      <c r="E61" s="111" t="s">
        <v>104</v>
      </c>
      <c r="F61" s="111" t="s">
        <v>105</v>
      </c>
      <c r="G61" s="111" t="s">
        <v>106</v>
      </c>
      <c r="H61" s="111" t="s">
        <v>8</v>
      </c>
      <c r="I61" s="111" t="s">
        <v>9</v>
      </c>
      <c r="J61" s="111" t="s">
        <v>10</v>
      </c>
      <c r="K61" s="111" t="s">
        <v>11</v>
      </c>
      <c r="L61" s="111" t="s">
        <v>12</v>
      </c>
      <c r="M61" s="111" t="s">
        <v>13</v>
      </c>
      <c r="N61" s="82" t="s">
        <v>170</v>
      </c>
      <c r="O61" s="101"/>
      <c r="Q61" s="116" t="s">
        <v>15</v>
      </c>
      <c r="R61" s="221" t="s">
        <v>115</v>
      </c>
      <c r="S61" s="221" t="s">
        <v>116</v>
      </c>
      <c r="T61" s="221" t="s">
        <v>117</v>
      </c>
      <c r="U61" s="221" t="s">
        <v>104</v>
      </c>
      <c r="V61" s="221" t="s">
        <v>105</v>
      </c>
      <c r="W61" s="221" t="s">
        <v>106</v>
      </c>
      <c r="X61" s="221" t="s">
        <v>8</v>
      </c>
      <c r="Y61" s="221" t="s">
        <v>9</v>
      </c>
      <c r="Z61" s="221" t="s">
        <v>10</v>
      </c>
      <c r="AA61" s="221" t="s">
        <v>11</v>
      </c>
      <c r="AB61" s="221" t="s">
        <v>12</v>
      </c>
      <c r="AC61" s="221" t="s">
        <v>13</v>
      </c>
      <c r="AD61" s="237" t="s">
        <v>170</v>
      </c>
    </row>
    <row r="62" spans="1:30">
      <c r="A62" s="17" t="str">
        <f>+A49</f>
        <v>RESIDENCIAL</v>
      </c>
      <c r="B62" s="109" t="e">
        <f t="shared" ref="B62:N69" si="34">+B36/B23*100</f>
        <v>#DIV/0!</v>
      </c>
      <c r="C62" s="109" t="e">
        <f t="shared" si="34"/>
        <v>#DIV/0!</v>
      </c>
      <c r="D62" s="109" t="e">
        <f t="shared" si="34"/>
        <v>#DIV/0!</v>
      </c>
      <c r="E62" s="109" t="e">
        <f t="shared" si="34"/>
        <v>#DIV/0!</v>
      </c>
      <c r="F62" s="109" t="e">
        <f t="shared" si="34"/>
        <v>#DIV/0!</v>
      </c>
      <c r="G62" s="109" t="e">
        <f t="shared" si="34"/>
        <v>#DIV/0!</v>
      </c>
      <c r="H62" s="109" t="e">
        <f t="shared" si="34"/>
        <v>#DIV/0!</v>
      </c>
      <c r="I62" s="109" t="e">
        <f t="shared" si="34"/>
        <v>#DIV/0!</v>
      </c>
      <c r="J62" s="109" t="e">
        <f t="shared" si="34"/>
        <v>#DIV/0!</v>
      </c>
      <c r="K62" s="109" t="e">
        <f t="shared" si="34"/>
        <v>#DIV/0!</v>
      </c>
      <c r="L62" s="109" t="e">
        <f t="shared" si="34"/>
        <v>#DIV/0!</v>
      </c>
      <c r="M62" s="109" t="e">
        <f t="shared" si="34"/>
        <v>#DIV/0!</v>
      </c>
      <c r="N62" s="185" t="e">
        <f t="shared" si="34"/>
        <v>#DIV/0!</v>
      </c>
      <c r="Q62" s="17" t="str">
        <f>+Q49</f>
        <v>RESIDENCIAL</v>
      </c>
      <c r="R62" s="231" t="e">
        <f t="shared" ref="R62:AD69" si="35">+R36/R23*100</f>
        <v>#DIV/0!</v>
      </c>
      <c r="S62" s="231" t="e">
        <f t="shared" si="35"/>
        <v>#DIV/0!</v>
      </c>
      <c r="T62" s="231" t="e">
        <f t="shared" si="35"/>
        <v>#DIV/0!</v>
      </c>
      <c r="U62" s="231" t="e">
        <f t="shared" si="35"/>
        <v>#DIV/0!</v>
      </c>
      <c r="V62" s="231" t="e">
        <f t="shared" si="35"/>
        <v>#DIV/0!</v>
      </c>
      <c r="W62" s="231" t="e">
        <f t="shared" si="35"/>
        <v>#DIV/0!</v>
      </c>
      <c r="X62" s="231" t="e">
        <f t="shared" si="35"/>
        <v>#DIV/0!</v>
      </c>
      <c r="Y62" s="231" t="e">
        <f t="shared" si="35"/>
        <v>#DIV/0!</v>
      </c>
      <c r="Z62" s="231" t="e">
        <f t="shared" si="35"/>
        <v>#DIV/0!</v>
      </c>
      <c r="AA62" s="231" t="e">
        <f t="shared" si="35"/>
        <v>#DIV/0!</v>
      </c>
      <c r="AB62" s="231" t="e">
        <f t="shared" si="35"/>
        <v>#DIV/0!</v>
      </c>
      <c r="AC62" s="231" t="e">
        <f t="shared" si="35"/>
        <v>#DIV/0!</v>
      </c>
      <c r="AD62" s="232" t="e">
        <f t="shared" si="35"/>
        <v>#DIV/0!</v>
      </c>
    </row>
    <row r="63" spans="1:30">
      <c r="A63" s="17" t="str">
        <f t="shared" ref="A63:A68" si="36">+A50</f>
        <v>GENERAL</v>
      </c>
      <c r="B63" s="109" t="e">
        <f t="shared" si="34"/>
        <v>#DIV/0!</v>
      </c>
      <c r="C63" s="109" t="e">
        <f t="shared" si="34"/>
        <v>#DIV/0!</v>
      </c>
      <c r="D63" s="109" t="e">
        <f t="shared" si="34"/>
        <v>#DIV/0!</v>
      </c>
      <c r="E63" s="109" t="e">
        <f t="shared" si="34"/>
        <v>#DIV/0!</v>
      </c>
      <c r="F63" s="109" t="e">
        <f t="shared" si="34"/>
        <v>#DIV/0!</v>
      </c>
      <c r="G63" s="109" t="e">
        <f t="shared" si="34"/>
        <v>#DIV/0!</v>
      </c>
      <c r="H63" s="109" t="e">
        <f t="shared" si="34"/>
        <v>#DIV/0!</v>
      </c>
      <c r="I63" s="109" t="e">
        <f t="shared" si="34"/>
        <v>#DIV/0!</v>
      </c>
      <c r="J63" s="109" t="e">
        <f t="shared" si="34"/>
        <v>#DIV/0!</v>
      </c>
      <c r="K63" s="109" t="e">
        <f t="shared" si="34"/>
        <v>#DIV/0!</v>
      </c>
      <c r="L63" s="109" t="e">
        <f t="shared" si="34"/>
        <v>#DIV/0!</v>
      </c>
      <c r="M63" s="109" t="e">
        <f t="shared" si="34"/>
        <v>#DIV/0!</v>
      </c>
      <c r="N63" s="185" t="e">
        <f t="shared" si="34"/>
        <v>#DIV/0!</v>
      </c>
      <c r="Q63" s="17" t="str">
        <f t="shared" ref="Q63:Q68" si="37">+Q50</f>
        <v>GENERAL</v>
      </c>
      <c r="R63" s="231" t="e">
        <f t="shared" si="35"/>
        <v>#DIV/0!</v>
      </c>
      <c r="S63" s="231" t="e">
        <f t="shared" si="35"/>
        <v>#DIV/0!</v>
      </c>
      <c r="T63" s="231" t="e">
        <f t="shared" si="35"/>
        <v>#DIV/0!</v>
      </c>
      <c r="U63" s="231" t="e">
        <f t="shared" si="35"/>
        <v>#DIV/0!</v>
      </c>
      <c r="V63" s="231" t="e">
        <f t="shared" si="35"/>
        <v>#DIV/0!</v>
      </c>
      <c r="W63" s="231" t="e">
        <f t="shared" si="35"/>
        <v>#DIV/0!</v>
      </c>
      <c r="X63" s="231" t="e">
        <f t="shared" si="35"/>
        <v>#DIV/0!</v>
      </c>
      <c r="Y63" s="231" t="e">
        <f t="shared" si="35"/>
        <v>#DIV/0!</v>
      </c>
      <c r="Z63" s="231" t="e">
        <f t="shared" si="35"/>
        <v>#DIV/0!</v>
      </c>
      <c r="AA63" s="231" t="e">
        <f t="shared" si="35"/>
        <v>#DIV/0!</v>
      </c>
      <c r="AB63" s="231" t="e">
        <f t="shared" si="35"/>
        <v>#DIV/0!</v>
      </c>
      <c r="AC63" s="231" t="e">
        <f t="shared" si="35"/>
        <v>#DIV/0!</v>
      </c>
      <c r="AD63" s="232" t="e">
        <f t="shared" si="35"/>
        <v>#DIV/0!</v>
      </c>
    </row>
    <row r="64" spans="1:30">
      <c r="A64" s="17" t="str">
        <f t="shared" si="36"/>
        <v>COMERCIAL</v>
      </c>
      <c r="B64" s="109" t="e">
        <f t="shared" si="34"/>
        <v>#DIV/0!</v>
      </c>
      <c r="C64" s="109" t="e">
        <f t="shared" si="34"/>
        <v>#DIV/0!</v>
      </c>
      <c r="D64" s="109" t="e">
        <f t="shared" si="34"/>
        <v>#DIV/0!</v>
      </c>
      <c r="E64" s="109" t="e">
        <f t="shared" si="34"/>
        <v>#DIV/0!</v>
      </c>
      <c r="F64" s="109" t="e">
        <f t="shared" si="34"/>
        <v>#DIV/0!</v>
      </c>
      <c r="G64" s="109" t="e">
        <f t="shared" si="34"/>
        <v>#DIV/0!</v>
      </c>
      <c r="H64" s="109" t="e">
        <f t="shared" si="34"/>
        <v>#DIV/0!</v>
      </c>
      <c r="I64" s="109" t="e">
        <f t="shared" si="34"/>
        <v>#DIV/0!</v>
      </c>
      <c r="J64" s="109" t="e">
        <f t="shared" si="34"/>
        <v>#DIV/0!</v>
      </c>
      <c r="K64" s="109" t="e">
        <f t="shared" si="34"/>
        <v>#DIV/0!</v>
      </c>
      <c r="L64" s="109" t="e">
        <f t="shared" si="34"/>
        <v>#DIV/0!</v>
      </c>
      <c r="M64" s="109" t="e">
        <f t="shared" si="34"/>
        <v>#DIV/0!</v>
      </c>
      <c r="N64" s="185" t="e">
        <f t="shared" si="34"/>
        <v>#DIV/0!</v>
      </c>
      <c r="Q64" s="17" t="str">
        <f t="shared" si="37"/>
        <v>COMERCIAL</v>
      </c>
      <c r="R64" s="231" t="e">
        <f t="shared" si="35"/>
        <v>#DIV/0!</v>
      </c>
      <c r="S64" s="231" t="e">
        <f t="shared" si="35"/>
        <v>#DIV/0!</v>
      </c>
      <c r="T64" s="231" t="e">
        <f t="shared" si="35"/>
        <v>#DIV/0!</v>
      </c>
      <c r="U64" s="231" t="e">
        <f t="shared" si="35"/>
        <v>#DIV/0!</v>
      </c>
      <c r="V64" s="231" t="e">
        <f t="shared" si="35"/>
        <v>#DIV/0!</v>
      </c>
      <c r="W64" s="231" t="e">
        <f t="shared" si="35"/>
        <v>#DIV/0!</v>
      </c>
      <c r="X64" s="231" t="e">
        <f t="shared" si="35"/>
        <v>#DIV/0!</v>
      </c>
      <c r="Y64" s="231" t="e">
        <f t="shared" si="35"/>
        <v>#DIV/0!</v>
      </c>
      <c r="Z64" s="231" t="e">
        <f t="shared" si="35"/>
        <v>#DIV/0!</v>
      </c>
      <c r="AA64" s="231" t="e">
        <f t="shared" si="35"/>
        <v>#DIV/0!</v>
      </c>
      <c r="AB64" s="231" t="e">
        <f t="shared" si="35"/>
        <v>#DIV/0!</v>
      </c>
      <c r="AC64" s="231" t="e">
        <f t="shared" si="35"/>
        <v>#DIV/0!</v>
      </c>
      <c r="AD64" s="232" t="e">
        <f t="shared" si="35"/>
        <v>#DIV/0!</v>
      </c>
    </row>
    <row r="65" spans="1:30">
      <c r="A65" s="17" t="str">
        <f t="shared" si="36"/>
        <v>INDUSTRIAL</v>
      </c>
      <c r="B65" s="109" t="e">
        <f t="shared" si="34"/>
        <v>#DIV/0!</v>
      </c>
      <c r="C65" s="109" t="e">
        <f t="shared" si="34"/>
        <v>#DIV/0!</v>
      </c>
      <c r="D65" s="109" t="e">
        <f t="shared" si="34"/>
        <v>#DIV/0!</v>
      </c>
      <c r="E65" s="109" t="e">
        <f t="shared" si="34"/>
        <v>#DIV/0!</v>
      </c>
      <c r="F65" s="109" t="e">
        <f t="shared" si="34"/>
        <v>#DIV/0!</v>
      </c>
      <c r="G65" s="109" t="e">
        <f t="shared" si="34"/>
        <v>#DIV/0!</v>
      </c>
      <c r="H65" s="109" t="e">
        <f t="shared" si="34"/>
        <v>#DIV/0!</v>
      </c>
      <c r="I65" s="109" t="e">
        <f t="shared" si="34"/>
        <v>#DIV/0!</v>
      </c>
      <c r="J65" s="109" t="e">
        <f t="shared" si="34"/>
        <v>#DIV/0!</v>
      </c>
      <c r="K65" s="109" t="e">
        <f t="shared" si="34"/>
        <v>#DIV/0!</v>
      </c>
      <c r="L65" s="109" t="e">
        <f t="shared" si="34"/>
        <v>#DIV/0!</v>
      </c>
      <c r="M65" s="109" t="e">
        <f t="shared" si="34"/>
        <v>#DIV/0!</v>
      </c>
      <c r="N65" s="185" t="e">
        <f t="shared" si="34"/>
        <v>#DIV/0!</v>
      </c>
      <c r="Q65" s="17" t="str">
        <f t="shared" si="37"/>
        <v>INDUSTRIAL</v>
      </c>
      <c r="R65" s="231" t="e">
        <f t="shared" si="35"/>
        <v>#DIV/0!</v>
      </c>
      <c r="S65" s="231" t="e">
        <f t="shared" si="35"/>
        <v>#DIV/0!</v>
      </c>
      <c r="T65" s="231" t="e">
        <f t="shared" si="35"/>
        <v>#DIV/0!</v>
      </c>
      <c r="U65" s="231" t="e">
        <f t="shared" si="35"/>
        <v>#DIV/0!</v>
      </c>
      <c r="V65" s="231" t="e">
        <f t="shared" si="35"/>
        <v>#DIV/0!</v>
      </c>
      <c r="W65" s="231" t="e">
        <f t="shared" si="35"/>
        <v>#DIV/0!</v>
      </c>
      <c r="X65" s="231" t="e">
        <f t="shared" si="35"/>
        <v>#DIV/0!</v>
      </c>
      <c r="Y65" s="231" t="e">
        <f t="shared" si="35"/>
        <v>#DIV/0!</v>
      </c>
      <c r="Z65" s="231" t="e">
        <f t="shared" si="35"/>
        <v>#DIV/0!</v>
      </c>
      <c r="AA65" s="231" t="e">
        <f t="shared" si="35"/>
        <v>#DIV/0!</v>
      </c>
      <c r="AB65" s="231" t="e">
        <f t="shared" si="35"/>
        <v>#DIV/0!</v>
      </c>
      <c r="AC65" s="231" t="e">
        <f t="shared" si="35"/>
        <v>#DIV/0!</v>
      </c>
      <c r="AD65" s="232" t="e">
        <f t="shared" si="35"/>
        <v>#DIV/0!</v>
      </c>
    </row>
    <row r="66" spans="1:30">
      <c r="A66" s="17" t="str">
        <f t="shared" si="36"/>
        <v>ALUMBRADO PUBLICO</v>
      </c>
      <c r="B66" s="109" t="e">
        <f t="shared" si="34"/>
        <v>#DIV/0!</v>
      </c>
      <c r="C66" s="109" t="e">
        <f t="shared" si="34"/>
        <v>#DIV/0!</v>
      </c>
      <c r="D66" s="109" t="e">
        <f t="shared" si="34"/>
        <v>#DIV/0!</v>
      </c>
      <c r="E66" s="109" t="e">
        <f t="shared" si="34"/>
        <v>#DIV/0!</v>
      </c>
      <c r="F66" s="109" t="e">
        <f t="shared" si="34"/>
        <v>#DIV/0!</v>
      </c>
      <c r="G66" s="109" t="e">
        <f t="shared" si="34"/>
        <v>#DIV/0!</v>
      </c>
      <c r="H66" s="109" t="e">
        <f t="shared" si="34"/>
        <v>#DIV/0!</v>
      </c>
      <c r="I66" s="109" t="e">
        <f t="shared" si="34"/>
        <v>#DIV/0!</v>
      </c>
      <c r="J66" s="109" t="e">
        <f t="shared" si="34"/>
        <v>#DIV/0!</v>
      </c>
      <c r="K66" s="109" t="e">
        <f t="shared" si="34"/>
        <v>#DIV/0!</v>
      </c>
      <c r="L66" s="109" t="e">
        <f t="shared" si="34"/>
        <v>#DIV/0!</v>
      </c>
      <c r="M66" s="109" t="e">
        <f t="shared" si="34"/>
        <v>#DIV/0!</v>
      </c>
      <c r="N66" s="185" t="e">
        <f t="shared" si="34"/>
        <v>#DIV/0!</v>
      </c>
      <c r="Q66" s="17" t="str">
        <f t="shared" si="37"/>
        <v>ALUMBRADO PUBLICO</v>
      </c>
      <c r="R66" s="231" t="e">
        <f t="shared" si="35"/>
        <v>#DIV/0!</v>
      </c>
      <c r="S66" s="231" t="e">
        <f t="shared" si="35"/>
        <v>#DIV/0!</v>
      </c>
      <c r="T66" s="231" t="e">
        <f t="shared" si="35"/>
        <v>#DIV/0!</v>
      </c>
      <c r="U66" s="231" t="e">
        <f t="shared" si="35"/>
        <v>#DIV/0!</v>
      </c>
      <c r="V66" s="231" t="e">
        <f t="shared" si="35"/>
        <v>#DIV/0!</v>
      </c>
      <c r="W66" s="231" t="e">
        <f t="shared" si="35"/>
        <v>#DIV/0!</v>
      </c>
      <c r="X66" s="231" t="e">
        <f t="shared" si="35"/>
        <v>#DIV/0!</v>
      </c>
      <c r="Y66" s="231" t="e">
        <f t="shared" si="35"/>
        <v>#DIV/0!</v>
      </c>
      <c r="Z66" s="231" t="e">
        <f t="shared" si="35"/>
        <v>#DIV/0!</v>
      </c>
      <c r="AA66" s="231" t="e">
        <f t="shared" si="35"/>
        <v>#DIV/0!</v>
      </c>
      <c r="AB66" s="231" t="e">
        <f t="shared" si="35"/>
        <v>#DIV/0!</v>
      </c>
      <c r="AC66" s="231" t="e">
        <f t="shared" si="35"/>
        <v>#DIV/0!</v>
      </c>
      <c r="AD66" s="232" t="e">
        <f t="shared" si="35"/>
        <v>#DIV/0!</v>
      </c>
    </row>
    <row r="67" spans="1:30">
      <c r="A67" s="17" t="str">
        <f t="shared" si="36"/>
        <v>AGUA POTABLE</v>
      </c>
      <c r="B67" s="109" t="e">
        <f t="shared" si="34"/>
        <v>#DIV/0!</v>
      </c>
      <c r="C67" s="109" t="e">
        <f t="shared" si="34"/>
        <v>#DIV/0!</v>
      </c>
      <c r="D67" s="109" t="e">
        <f t="shared" si="34"/>
        <v>#DIV/0!</v>
      </c>
      <c r="E67" s="109" t="e">
        <f t="shared" si="34"/>
        <v>#DIV/0!</v>
      </c>
      <c r="F67" s="109" t="e">
        <f t="shared" si="34"/>
        <v>#DIV/0!</v>
      </c>
      <c r="G67" s="109" t="e">
        <f t="shared" si="34"/>
        <v>#DIV/0!</v>
      </c>
      <c r="H67" s="109" t="e">
        <f t="shared" si="34"/>
        <v>#DIV/0!</v>
      </c>
      <c r="I67" s="109" t="e">
        <f t="shared" si="34"/>
        <v>#DIV/0!</v>
      </c>
      <c r="J67" s="109" t="e">
        <f t="shared" si="34"/>
        <v>#DIV/0!</v>
      </c>
      <c r="K67" s="109" t="e">
        <f t="shared" si="34"/>
        <v>#DIV/0!</v>
      </c>
      <c r="L67" s="109" t="e">
        <f t="shared" si="34"/>
        <v>#DIV/0!</v>
      </c>
      <c r="M67" s="109" t="e">
        <f t="shared" si="34"/>
        <v>#DIV/0!</v>
      </c>
      <c r="N67" s="185" t="e">
        <f t="shared" si="34"/>
        <v>#DIV/0!</v>
      </c>
      <c r="Q67" s="17" t="str">
        <f t="shared" si="37"/>
        <v>AGUA POTABLE</v>
      </c>
      <c r="R67" s="231" t="e">
        <f t="shared" si="35"/>
        <v>#DIV/0!</v>
      </c>
      <c r="S67" s="231" t="e">
        <f t="shared" si="35"/>
        <v>#DIV/0!</v>
      </c>
      <c r="T67" s="231" t="e">
        <f t="shared" si="35"/>
        <v>#DIV/0!</v>
      </c>
      <c r="U67" s="231" t="e">
        <f t="shared" si="35"/>
        <v>#DIV/0!</v>
      </c>
      <c r="V67" s="231" t="e">
        <f t="shared" si="35"/>
        <v>#DIV/0!</v>
      </c>
      <c r="W67" s="231" t="e">
        <f t="shared" si="35"/>
        <v>#DIV/0!</v>
      </c>
      <c r="X67" s="231" t="e">
        <f t="shared" si="35"/>
        <v>#DIV/0!</v>
      </c>
      <c r="Y67" s="231" t="e">
        <f t="shared" si="35"/>
        <v>#DIV/0!</v>
      </c>
      <c r="Z67" s="231" t="e">
        <f t="shared" si="35"/>
        <v>#DIV/0!</v>
      </c>
      <c r="AA67" s="231" t="e">
        <f t="shared" si="35"/>
        <v>#DIV/0!</v>
      </c>
      <c r="AB67" s="231" t="e">
        <f t="shared" si="35"/>
        <v>#DIV/0!</v>
      </c>
      <c r="AC67" s="231" t="e">
        <f t="shared" si="35"/>
        <v>#DIV/0!</v>
      </c>
      <c r="AD67" s="232" t="e">
        <f t="shared" si="35"/>
        <v>#DIV/0!</v>
      </c>
    </row>
    <row r="68" spans="1:30">
      <c r="A68" s="17" t="str">
        <f t="shared" si="36"/>
        <v>SEGURIDAD CIUDADANA</v>
      </c>
      <c r="B68" s="109" t="e">
        <f t="shared" si="34"/>
        <v>#DIV/0!</v>
      </c>
      <c r="C68" s="109" t="e">
        <f t="shared" si="34"/>
        <v>#DIV/0!</v>
      </c>
      <c r="D68" s="109" t="e">
        <f t="shared" si="34"/>
        <v>#DIV/0!</v>
      </c>
      <c r="E68" s="109" t="e">
        <f t="shared" si="34"/>
        <v>#DIV/0!</v>
      </c>
      <c r="F68" s="109" t="e">
        <f t="shared" si="34"/>
        <v>#DIV/0!</v>
      </c>
      <c r="G68" s="109" t="e">
        <f t="shared" si="34"/>
        <v>#DIV/0!</v>
      </c>
      <c r="H68" s="109" t="e">
        <f t="shared" si="34"/>
        <v>#DIV/0!</v>
      </c>
      <c r="I68" s="109" t="e">
        <f t="shared" si="34"/>
        <v>#DIV/0!</v>
      </c>
      <c r="J68" s="109" t="e">
        <f t="shared" si="34"/>
        <v>#DIV/0!</v>
      </c>
      <c r="K68" s="109" t="e">
        <f t="shared" si="34"/>
        <v>#DIV/0!</v>
      </c>
      <c r="L68" s="109" t="e">
        <f t="shared" si="34"/>
        <v>#DIV/0!</v>
      </c>
      <c r="M68" s="109" t="e">
        <f t="shared" si="34"/>
        <v>#DIV/0!</v>
      </c>
      <c r="N68" s="185" t="e">
        <f t="shared" si="34"/>
        <v>#DIV/0!</v>
      </c>
      <c r="Q68" s="17" t="str">
        <f t="shared" si="37"/>
        <v>SEGURIDAD CIUDADANA</v>
      </c>
      <c r="R68" s="231" t="e">
        <f t="shared" si="35"/>
        <v>#DIV/0!</v>
      </c>
      <c r="S68" s="231" t="e">
        <f t="shared" si="35"/>
        <v>#DIV/0!</v>
      </c>
      <c r="T68" s="231" t="e">
        <f t="shared" si="35"/>
        <v>#DIV/0!</v>
      </c>
      <c r="U68" s="231" t="e">
        <f t="shared" si="35"/>
        <v>#DIV/0!</v>
      </c>
      <c r="V68" s="231" t="e">
        <f t="shared" si="35"/>
        <v>#DIV/0!</v>
      </c>
      <c r="W68" s="231" t="e">
        <f t="shared" si="35"/>
        <v>#DIV/0!</v>
      </c>
      <c r="X68" s="231" t="e">
        <f t="shared" si="35"/>
        <v>#DIV/0!</v>
      </c>
      <c r="Y68" s="231" t="e">
        <f t="shared" si="35"/>
        <v>#DIV/0!</v>
      </c>
      <c r="Z68" s="231" t="e">
        <f t="shared" si="35"/>
        <v>#DIV/0!</v>
      </c>
      <c r="AA68" s="231" t="e">
        <f t="shared" si="35"/>
        <v>#DIV/0!</v>
      </c>
      <c r="AB68" s="231" t="e">
        <f t="shared" si="35"/>
        <v>#DIV/0!</v>
      </c>
      <c r="AC68" s="231" t="e">
        <f t="shared" si="35"/>
        <v>#DIV/0!</v>
      </c>
      <c r="AD68" s="232" t="e">
        <f t="shared" si="35"/>
        <v>#DIV/0!</v>
      </c>
    </row>
    <row r="69" spans="1:30">
      <c r="A69" s="26" t="s">
        <v>14</v>
      </c>
      <c r="B69" s="187" t="e">
        <f t="shared" si="34"/>
        <v>#DIV/0!</v>
      </c>
      <c r="C69" s="187" t="e">
        <f t="shared" si="34"/>
        <v>#DIV/0!</v>
      </c>
      <c r="D69" s="187" t="e">
        <f t="shared" si="34"/>
        <v>#DIV/0!</v>
      </c>
      <c r="E69" s="187" t="e">
        <f t="shared" si="34"/>
        <v>#DIV/0!</v>
      </c>
      <c r="F69" s="187" t="e">
        <f t="shared" si="34"/>
        <v>#DIV/0!</v>
      </c>
      <c r="G69" s="187" t="e">
        <f t="shared" si="34"/>
        <v>#DIV/0!</v>
      </c>
      <c r="H69" s="187" t="e">
        <f t="shared" si="34"/>
        <v>#DIV/0!</v>
      </c>
      <c r="I69" s="187" t="e">
        <f t="shared" si="34"/>
        <v>#DIV/0!</v>
      </c>
      <c r="J69" s="187" t="e">
        <f t="shared" si="34"/>
        <v>#DIV/0!</v>
      </c>
      <c r="K69" s="187" t="e">
        <f t="shared" si="34"/>
        <v>#DIV/0!</v>
      </c>
      <c r="L69" s="187" t="e">
        <f t="shared" si="34"/>
        <v>#DIV/0!</v>
      </c>
      <c r="M69" s="187" t="e">
        <f t="shared" si="34"/>
        <v>#DIV/0!</v>
      </c>
      <c r="N69" s="187" t="e">
        <f>+N43/N30*100</f>
        <v>#DIV/0!</v>
      </c>
      <c r="Q69" s="26" t="s">
        <v>14</v>
      </c>
      <c r="R69" s="238" t="e">
        <f t="shared" si="35"/>
        <v>#DIV/0!</v>
      </c>
      <c r="S69" s="238" t="e">
        <f t="shared" si="35"/>
        <v>#DIV/0!</v>
      </c>
      <c r="T69" s="238" t="e">
        <f t="shared" si="35"/>
        <v>#DIV/0!</v>
      </c>
      <c r="U69" s="238" t="e">
        <f t="shared" si="35"/>
        <v>#DIV/0!</v>
      </c>
      <c r="V69" s="238" t="e">
        <f t="shared" si="35"/>
        <v>#DIV/0!</v>
      </c>
      <c r="W69" s="238" t="e">
        <f t="shared" si="35"/>
        <v>#DIV/0!</v>
      </c>
      <c r="X69" s="238" t="e">
        <f t="shared" si="35"/>
        <v>#DIV/0!</v>
      </c>
      <c r="Y69" s="238" t="e">
        <f t="shared" si="35"/>
        <v>#DIV/0!</v>
      </c>
      <c r="Z69" s="238" t="e">
        <f t="shared" si="35"/>
        <v>#DIV/0!</v>
      </c>
      <c r="AA69" s="238" t="e">
        <f t="shared" si="35"/>
        <v>#DIV/0!</v>
      </c>
      <c r="AB69" s="238" t="e">
        <f t="shared" si="35"/>
        <v>#DIV/0!</v>
      </c>
      <c r="AC69" s="238" t="e">
        <f t="shared" si="35"/>
        <v>#DIV/0!</v>
      </c>
      <c r="AD69" s="234" t="e">
        <f t="shared" si="35"/>
        <v>#DIV/0!</v>
      </c>
    </row>
    <row r="70" spans="1:30">
      <c r="A70" s="10"/>
      <c r="B70" s="236"/>
      <c r="C70" s="236"/>
      <c r="D70" s="236"/>
      <c r="E70" s="236"/>
      <c r="F70" s="236"/>
      <c r="G70" s="236"/>
      <c r="H70" s="236"/>
      <c r="I70" s="236"/>
      <c r="J70" s="236"/>
      <c r="K70" s="236"/>
      <c r="L70" s="236"/>
      <c r="M70" s="236"/>
      <c r="N70" s="236"/>
      <c r="Q70" s="10"/>
      <c r="R70" s="228"/>
      <c r="S70" s="228"/>
      <c r="T70" s="228"/>
      <c r="U70" s="228"/>
      <c r="V70" s="228"/>
      <c r="W70" s="228"/>
      <c r="X70" s="228"/>
      <c r="Y70" s="228"/>
      <c r="Z70" s="228"/>
      <c r="AA70" s="228"/>
      <c r="AB70" s="228"/>
      <c r="AC70" s="228"/>
      <c r="AD70" s="228"/>
    </row>
    <row r="71" spans="1:30"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AD71" s="163" t="e">
        <f>+AD69/0.87</f>
        <v>#DIV/0!</v>
      </c>
    </row>
    <row r="72" spans="1:30">
      <c r="A72" s="3" t="s">
        <v>78</v>
      </c>
      <c r="L72" s="76"/>
      <c r="Q72" s="3" t="s">
        <v>78</v>
      </c>
    </row>
    <row r="73" spans="1:30">
      <c r="B73" s="68"/>
      <c r="C73" s="68"/>
      <c r="D73" s="68"/>
      <c r="L73" s="76"/>
    </row>
    <row r="74" spans="1:30" ht="17.25" customHeight="1">
      <c r="A74" s="116" t="s">
        <v>15</v>
      </c>
      <c r="B74" s="166" t="s">
        <v>2</v>
      </c>
      <c r="C74" s="166" t="s">
        <v>3</v>
      </c>
      <c r="D74" s="166" t="s">
        <v>4</v>
      </c>
      <c r="E74" s="111" t="s">
        <v>104</v>
      </c>
      <c r="F74" s="111" t="s">
        <v>105</v>
      </c>
      <c r="G74" s="111" t="s">
        <v>106</v>
      </c>
      <c r="H74" s="111" t="s">
        <v>8</v>
      </c>
      <c r="I74" s="111" t="s">
        <v>9</v>
      </c>
      <c r="J74" s="111" t="s">
        <v>10</v>
      </c>
      <c r="K74" s="111" t="s">
        <v>11</v>
      </c>
      <c r="L74" s="111" t="s">
        <v>12</v>
      </c>
      <c r="M74" s="111" t="s">
        <v>13</v>
      </c>
      <c r="N74" s="82" t="s">
        <v>170</v>
      </c>
      <c r="O74" s="101"/>
      <c r="Q74" s="116" t="s">
        <v>15</v>
      </c>
      <c r="R74" s="221" t="s">
        <v>115</v>
      </c>
      <c r="S74" s="221" t="s">
        <v>116</v>
      </c>
      <c r="T74" s="221" t="s">
        <v>117</v>
      </c>
      <c r="U74" s="221" t="s">
        <v>104</v>
      </c>
      <c r="V74" s="221" t="s">
        <v>105</v>
      </c>
      <c r="W74" s="221" t="s">
        <v>106</v>
      </c>
      <c r="X74" s="221" t="s">
        <v>8</v>
      </c>
      <c r="Y74" s="221" t="s">
        <v>9</v>
      </c>
      <c r="Z74" s="221" t="s">
        <v>10</v>
      </c>
      <c r="AA74" s="221" t="s">
        <v>11</v>
      </c>
      <c r="AB74" s="221" t="s">
        <v>12</v>
      </c>
      <c r="AC74" s="221" t="s">
        <v>13</v>
      </c>
      <c r="AD74" s="237" t="s">
        <v>170</v>
      </c>
    </row>
    <row r="75" spans="1:30">
      <c r="A75" s="17" t="str">
        <f>+A62</f>
        <v>RESIDENCIAL</v>
      </c>
      <c r="B75" s="109" t="e">
        <f t="shared" ref="B75:N82" si="38">+B49/B23*100</f>
        <v>#DIV/0!</v>
      </c>
      <c r="C75" s="109" t="e">
        <f t="shared" si="38"/>
        <v>#DIV/0!</v>
      </c>
      <c r="D75" s="109" t="e">
        <f t="shared" si="38"/>
        <v>#DIV/0!</v>
      </c>
      <c r="E75" s="109" t="e">
        <f t="shared" si="38"/>
        <v>#DIV/0!</v>
      </c>
      <c r="F75" s="109" t="e">
        <f t="shared" si="38"/>
        <v>#DIV/0!</v>
      </c>
      <c r="G75" s="109" t="e">
        <f t="shared" si="38"/>
        <v>#DIV/0!</v>
      </c>
      <c r="H75" s="109" t="e">
        <f t="shared" si="38"/>
        <v>#DIV/0!</v>
      </c>
      <c r="I75" s="109" t="e">
        <f t="shared" si="38"/>
        <v>#DIV/0!</v>
      </c>
      <c r="J75" s="109" t="e">
        <f t="shared" si="38"/>
        <v>#DIV/0!</v>
      </c>
      <c r="K75" s="109" t="e">
        <f t="shared" si="38"/>
        <v>#DIV/0!</v>
      </c>
      <c r="L75" s="109" t="e">
        <f t="shared" si="38"/>
        <v>#DIV/0!</v>
      </c>
      <c r="M75" s="109" t="e">
        <f t="shared" si="38"/>
        <v>#DIV/0!</v>
      </c>
      <c r="N75" s="185" t="e">
        <f t="shared" si="38"/>
        <v>#DIV/0!</v>
      </c>
      <c r="Q75" s="17" t="str">
        <f>+Q62</f>
        <v>RESIDENCIAL</v>
      </c>
      <c r="R75" s="231" t="e">
        <f t="shared" ref="R75:AD82" si="39">+R49/R23*100</f>
        <v>#DIV/0!</v>
      </c>
      <c r="S75" s="231" t="e">
        <f t="shared" si="39"/>
        <v>#DIV/0!</v>
      </c>
      <c r="T75" s="231" t="e">
        <f t="shared" si="39"/>
        <v>#DIV/0!</v>
      </c>
      <c r="U75" s="231" t="e">
        <f t="shared" si="39"/>
        <v>#DIV/0!</v>
      </c>
      <c r="V75" s="231" t="e">
        <f t="shared" si="39"/>
        <v>#DIV/0!</v>
      </c>
      <c r="W75" s="231" t="e">
        <f t="shared" si="39"/>
        <v>#DIV/0!</v>
      </c>
      <c r="X75" s="231" t="e">
        <f t="shared" si="39"/>
        <v>#DIV/0!</v>
      </c>
      <c r="Y75" s="231" t="e">
        <f t="shared" si="39"/>
        <v>#DIV/0!</v>
      </c>
      <c r="Z75" s="231" t="e">
        <f t="shared" si="39"/>
        <v>#DIV/0!</v>
      </c>
      <c r="AA75" s="231" t="e">
        <f t="shared" si="39"/>
        <v>#DIV/0!</v>
      </c>
      <c r="AB75" s="231" t="e">
        <f t="shared" si="39"/>
        <v>#DIV/0!</v>
      </c>
      <c r="AC75" s="231" t="e">
        <f t="shared" si="39"/>
        <v>#DIV/0!</v>
      </c>
      <c r="AD75" s="232" t="e">
        <f t="shared" si="39"/>
        <v>#DIV/0!</v>
      </c>
    </row>
    <row r="76" spans="1:30">
      <c r="A76" s="17" t="str">
        <f t="shared" ref="A76:A81" si="40">+A63</f>
        <v>GENERAL</v>
      </c>
      <c r="B76" s="109" t="e">
        <f t="shared" si="38"/>
        <v>#DIV/0!</v>
      </c>
      <c r="C76" s="109" t="e">
        <f t="shared" si="38"/>
        <v>#DIV/0!</v>
      </c>
      <c r="D76" s="109" t="e">
        <f t="shared" si="38"/>
        <v>#DIV/0!</v>
      </c>
      <c r="E76" s="109" t="e">
        <f t="shared" si="38"/>
        <v>#DIV/0!</v>
      </c>
      <c r="F76" s="109" t="e">
        <f t="shared" si="38"/>
        <v>#DIV/0!</v>
      </c>
      <c r="G76" s="109" t="e">
        <f t="shared" si="38"/>
        <v>#DIV/0!</v>
      </c>
      <c r="H76" s="109" t="e">
        <f t="shared" si="38"/>
        <v>#DIV/0!</v>
      </c>
      <c r="I76" s="109" t="e">
        <f t="shared" si="38"/>
        <v>#DIV/0!</v>
      </c>
      <c r="J76" s="109" t="e">
        <f t="shared" si="38"/>
        <v>#DIV/0!</v>
      </c>
      <c r="K76" s="109" t="e">
        <f t="shared" si="38"/>
        <v>#DIV/0!</v>
      </c>
      <c r="L76" s="109" t="e">
        <f t="shared" si="38"/>
        <v>#DIV/0!</v>
      </c>
      <c r="M76" s="109" t="e">
        <f t="shared" si="38"/>
        <v>#DIV/0!</v>
      </c>
      <c r="N76" s="185" t="e">
        <f t="shared" si="38"/>
        <v>#DIV/0!</v>
      </c>
      <c r="Q76" s="17" t="str">
        <f t="shared" ref="Q76:Q81" si="41">+Q63</f>
        <v>GENERAL</v>
      </c>
      <c r="R76" s="231" t="e">
        <f t="shared" si="39"/>
        <v>#DIV/0!</v>
      </c>
      <c r="S76" s="231" t="e">
        <f t="shared" si="39"/>
        <v>#DIV/0!</v>
      </c>
      <c r="T76" s="231" t="e">
        <f t="shared" si="39"/>
        <v>#DIV/0!</v>
      </c>
      <c r="U76" s="231" t="e">
        <f t="shared" si="39"/>
        <v>#DIV/0!</v>
      </c>
      <c r="V76" s="231" t="e">
        <f t="shared" si="39"/>
        <v>#DIV/0!</v>
      </c>
      <c r="W76" s="231" t="e">
        <f t="shared" si="39"/>
        <v>#DIV/0!</v>
      </c>
      <c r="X76" s="231" t="e">
        <f t="shared" si="39"/>
        <v>#DIV/0!</v>
      </c>
      <c r="Y76" s="231" t="e">
        <f t="shared" si="39"/>
        <v>#DIV/0!</v>
      </c>
      <c r="Z76" s="231" t="e">
        <f t="shared" si="39"/>
        <v>#DIV/0!</v>
      </c>
      <c r="AA76" s="231" t="e">
        <f t="shared" si="39"/>
        <v>#DIV/0!</v>
      </c>
      <c r="AB76" s="231" t="e">
        <f t="shared" si="39"/>
        <v>#DIV/0!</v>
      </c>
      <c r="AC76" s="231" t="e">
        <f t="shared" si="39"/>
        <v>#DIV/0!</v>
      </c>
      <c r="AD76" s="232" t="e">
        <f t="shared" si="39"/>
        <v>#DIV/0!</v>
      </c>
    </row>
    <row r="77" spans="1:30">
      <c r="A77" s="17" t="str">
        <f t="shared" si="40"/>
        <v>COMERCIAL</v>
      </c>
      <c r="B77" s="109" t="e">
        <f t="shared" si="38"/>
        <v>#DIV/0!</v>
      </c>
      <c r="C77" s="109" t="e">
        <f t="shared" si="38"/>
        <v>#DIV/0!</v>
      </c>
      <c r="D77" s="109" t="e">
        <f t="shared" si="38"/>
        <v>#DIV/0!</v>
      </c>
      <c r="E77" s="109" t="e">
        <f t="shared" si="38"/>
        <v>#DIV/0!</v>
      </c>
      <c r="F77" s="109" t="e">
        <f t="shared" si="38"/>
        <v>#DIV/0!</v>
      </c>
      <c r="G77" s="109" t="e">
        <f t="shared" si="38"/>
        <v>#DIV/0!</v>
      </c>
      <c r="H77" s="109" t="e">
        <f t="shared" si="38"/>
        <v>#DIV/0!</v>
      </c>
      <c r="I77" s="109" t="e">
        <f t="shared" si="38"/>
        <v>#DIV/0!</v>
      </c>
      <c r="J77" s="109" t="e">
        <f t="shared" si="38"/>
        <v>#DIV/0!</v>
      </c>
      <c r="K77" s="109" t="e">
        <f t="shared" si="38"/>
        <v>#DIV/0!</v>
      </c>
      <c r="L77" s="109" t="e">
        <f t="shared" si="38"/>
        <v>#DIV/0!</v>
      </c>
      <c r="M77" s="109" t="e">
        <f t="shared" si="38"/>
        <v>#DIV/0!</v>
      </c>
      <c r="N77" s="185" t="e">
        <f t="shared" si="38"/>
        <v>#DIV/0!</v>
      </c>
      <c r="Q77" s="17" t="str">
        <f t="shared" si="41"/>
        <v>COMERCIAL</v>
      </c>
      <c r="R77" s="231" t="e">
        <f t="shared" si="39"/>
        <v>#DIV/0!</v>
      </c>
      <c r="S77" s="231" t="e">
        <f t="shared" si="39"/>
        <v>#DIV/0!</v>
      </c>
      <c r="T77" s="231" t="e">
        <f t="shared" si="39"/>
        <v>#DIV/0!</v>
      </c>
      <c r="U77" s="231" t="e">
        <f t="shared" si="39"/>
        <v>#DIV/0!</v>
      </c>
      <c r="V77" s="231" t="e">
        <f t="shared" si="39"/>
        <v>#DIV/0!</v>
      </c>
      <c r="W77" s="231" t="e">
        <f t="shared" si="39"/>
        <v>#DIV/0!</v>
      </c>
      <c r="X77" s="231" t="e">
        <f t="shared" si="39"/>
        <v>#DIV/0!</v>
      </c>
      <c r="Y77" s="231" t="e">
        <f t="shared" si="39"/>
        <v>#DIV/0!</v>
      </c>
      <c r="Z77" s="231" t="e">
        <f t="shared" si="39"/>
        <v>#DIV/0!</v>
      </c>
      <c r="AA77" s="231" t="e">
        <f t="shared" si="39"/>
        <v>#DIV/0!</v>
      </c>
      <c r="AB77" s="231" t="e">
        <f t="shared" si="39"/>
        <v>#DIV/0!</v>
      </c>
      <c r="AC77" s="231" t="e">
        <f t="shared" si="39"/>
        <v>#DIV/0!</v>
      </c>
      <c r="AD77" s="232" t="e">
        <f t="shared" si="39"/>
        <v>#DIV/0!</v>
      </c>
    </row>
    <row r="78" spans="1:30">
      <c r="A78" s="17" t="str">
        <f t="shared" si="40"/>
        <v>INDUSTRIAL</v>
      </c>
      <c r="B78" s="109" t="e">
        <f t="shared" si="38"/>
        <v>#DIV/0!</v>
      </c>
      <c r="C78" s="109" t="e">
        <f t="shared" si="38"/>
        <v>#DIV/0!</v>
      </c>
      <c r="D78" s="109" t="e">
        <f t="shared" si="38"/>
        <v>#DIV/0!</v>
      </c>
      <c r="E78" s="109" t="e">
        <f t="shared" si="38"/>
        <v>#DIV/0!</v>
      </c>
      <c r="F78" s="109" t="e">
        <f t="shared" si="38"/>
        <v>#DIV/0!</v>
      </c>
      <c r="G78" s="109" t="e">
        <f t="shared" si="38"/>
        <v>#DIV/0!</v>
      </c>
      <c r="H78" s="109" t="e">
        <f t="shared" si="38"/>
        <v>#DIV/0!</v>
      </c>
      <c r="I78" s="109" t="e">
        <f t="shared" si="38"/>
        <v>#DIV/0!</v>
      </c>
      <c r="J78" s="109" t="e">
        <f t="shared" si="38"/>
        <v>#DIV/0!</v>
      </c>
      <c r="K78" s="109" t="e">
        <f t="shared" si="38"/>
        <v>#DIV/0!</v>
      </c>
      <c r="L78" s="109" t="e">
        <f t="shared" si="38"/>
        <v>#DIV/0!</v>
      </c>
      <c r="M78" s="109" t="e">
        <f t="shared" si="38"/>
        <v>#DIV/0!</v>
      </c>
      <c r="N78" s="185" t="e">
        <f t="shared" si="38"/>
        <v>#DIV/0!</v>
      </c>
      <c r="Q78" s="17" t="str">
        <f t="shared" si="41"/>
        <v>INDUSTRIAL</v>
      </c>
      <c r="R78" s="231" t="e">
        <f t="shared" si="39"/>
        <v>#DIV/0!</v>
      </c>
      <c r="S78" s="231" t="e">
        <f t="shared" si="39"/>
        <v>#DIV/0!</v>
      </c>
      <c r="T78" s="231" t="e">
        <f t="shared" si="39"/>
        <v>#DIV/0!</v>
      </c>
      <c r="U78" s="231" t="e">
        <f t="shared" si="39"/>
        <v>#DIV/0!</v>
      </c>
      <c r="V78" s="231" t="e">
        <f t="shared" si="39"/>
        <v>#DIV/0!</v>
      </c>
      <c r="W78" s="231" t="e">
        <f t="shared" si="39"/>
        <v>#DIV/0!</v>
      </c>
      <c r="X78" s="231" t="e">
        <f t="shared" si="39"/>
        <v>#DIV/0!</v>
      </c>
      <c r="Y78" s="231" t="e">
        <f t="shared" si="39"/>
        <v>#DIV/0!</v>
      </c>
      <c r="Z78" s="231" t="e">
        <f t="shared" si="39"/>
        <v>#DIV/0!</v>
      </c>
      <c r="AA78" s="231" t="e">
        <f t="shared" si="39"/>
        <v>#DIV/0!</v>
      </c>
      <c r="AB78" s="231" t="e">
        <f t="shared" si="39"/>
        <v>#DIV/0!</v>
      </c>
      <c r="AC78" s="231" t="e">
        <f t="shared" si="39"/>
        <v>#DIV/0!</v>
      </c>
      <c r="AD78" s="232" t="e">
        <f t="shared" si="39"/>
        <v>#DIV/0!</v>
      </c>
    </row>
    <row r="79" spans="1:30">
      <c r="A79" s="17" t="str">
        <f t="shared" si="40"/>
        <v>ALUMBRADO PUBLICO</v>
      </c>
      <c r="B79" s="109" t="e">
        <f t="shared" si="38"/>
        <v>#DIV/0!</v>
      </c>
      <c r="C79" s="109" t="e">
        <f t="shared" si="38"/>
        <v>#DIV/0!</v>
      </c>
      <c r="D79" s="109" t="e">
        <f t="shared" si="38"/>
        <v>#DIV/0!</v>
      </c>
      <c r="E79" s="109" t="e">
        <f t="shared" si="38"/>
        <v>#DIV/0!</v>
      </c>
      <c r="F79" s="109" t="e">
        <f t="shared" si="38"/>
        <v>#DIV/0!</v>
      </c>
      <c r="G79" s="109" t="e">
        <f t="shared" si="38"/>
        <v>#DIV/0!</v>
      </c>
      <c r="H79" s="109" t="e">
        <f t="shared" si="38"/>
        <v>#DIV/0!</v>
      </c>
      <c r="I79" s="109" t="e">
        <f t="shared" si="38"/>
        <v>#DIV/0!</v>
      </c>
      <c r="J79" s="109" t="e">
        <f t="shared" si="38"/>
        <v>#DIV/0!</v>
      </c>
      <c r="K79" s="109" t="e">
        <f t="shared" si="38"/>
        <v>#DIV/0!</v>
      </c>
      <c r="L79" s="109" t="e">
        <f t="shared" si="38"/>
        <v>#DIV/0!</v>
      </c>
      <c r="M79" s="109" t="e">
        <f t="shared" si="38"/>
        <v>#DIV/0!</v>
      </c>
      <c r="N79" s="185" t="e">
        <f t="shared" si="38"/>
        <v>#DIV/0!</v>
      </c>
      <c r="Q79" s="17" t="str">
        <f t="shared" si="41"/>
        <v>ALUMBRADO PUBLICO</v>
      </c>
      <c r="R79" s="231" t="e">
        <f t="shared" si="39"/>
        <v>#DIV/0!</v>
      </c>
      <c r="S79" s="231" t="e">
        <f t="shared" si="39"/>
        <v>#DIV/0!</v>
      </c>
      <c r="T79" s="231" t="e">
        <f t="shared" si="39"/>
        <v>#DIV/0!</v>
      </c>
      <c r="U79" s="231" t="e">
        <f t="shared" si="39"/>
        <v>#DIV/0!</v>
      </c>
      <c r="V79" s="231" t="e">
        <f t="shared" si="39"/>
        <v>#DIV/0!</v>
      </c>
      <c r="W79" s="231" t="e">
        <f t="shared" si="39"/>
        <v>#DIV/0!</v>
      </c>
      <c r="X79" s="231" t="e">
        <f t="shared" si="39"/>
        <v>#DIV/0!</v>
      </c>
      <c r="Y79" s="231" t="e">
        <f t="shared" si="39"/>
        <v>#DIV/0!</v>
      </c>
      <c r="Z79" s="231" t="e">
        <f t="shared" si="39"/>
        <v>#DIV/0!</v>
      </c>
      <c r="AA79" s="231" t="e">
        <f t="shared" si="39"/>
        <v>#DIV/0!</v>
      </c>
      <c r="AB79" s="231" t="e">
        <f t="shared" si="39"/>
        <v>#DIV/0!</v>
      </c>
      <c r="AC79" s="231" t="e">
        <f t="shared" si="39"/>
        <v>#DIV/0!</v>
      </c>
      <c r="AD79" s="232" t="e">
        <f t="shared" si="39"/>
        <v>#DIV/0!</v>
      </c>
    </row>
    <row r="80" spans="1:30">
      <c r="A80" s="17" t="str">
        <f t="shared" si="40"/>
        <v>AGUA POTABLE</v>
      </c>
      <c r="B80" s="109" t="e">
        <f t="shared" si="38"/>
        <v>#DIV/0!</v>
      </c>
      <c r="C80" s="109" t="e">
        <f t="shared" si="38"/>
        <v>#DIV/0!</v>
      </c>
      <c r="D80" s="109" t="e">
        <f t="shared" si="38"/>
        <v>#DIV/0!</v>
      </c>
      <c r="E80" s="109" t="e">
        <f t="shared" si="38"/>
        <v>#DIV/0!</v>
      </c>
      <c r="F80" s="109" t="e">
        <f t="shared" si="38"/>
        <v>#DIV/0!</v>
      </c>
      <c r="G80" s="109" t="e">
        <f t="shared" si="38"/>
        <v>#DIV/0!</v>
      </c>
      <c r="H80" s="109" t="e">
        <f t="shared" si="38"/>
        <v>#DIV/0!</v>
      </c>
      <c r="I80" s="109" t="e">
        <f t="shared" si="38"/>
        <v>#DIV/0!</v>
      </c>
      <c r="J80" s="109" t="e">
        <f t="shared" si="38"/>
        <v>#DIV/0!</v>
      </c>
      <c r="K80" s="109" t="e">
        <f t="shared" si="38"/>
        <v>#DIV/0!</v>
      </c>
      <c r="L80" s="109" t="e">
        <f t="shared" si="38"/>
        <v>#DIV/0!</v>
      </c>
      <c r="M80" s="109" t="e">
        <f t="shared" si="38"/>
        <v>#DIV/0!</v>
      </c>
      <c r="N80" s="185" t="e">
        <f t="shared" si="38"/>
        <v>#DIV/0!</v>
      </c>
      <c r="Q80" s="17" t="str">
        <f t="shared" si="41"/>
        <v>AGUA POTABLE</v>
      </c>
      <c r="R80" s="231" t="e">
        <f t="shared" si="39"/>
        <v>#DIV/0!</v>
      </c>
      <c r="S80" s="231" t="e">
        <f t="shared" si="39"/>
        <v>#DIV/0!</v>
      </c>
      <c r="T80" s="231" t="e">
        <f t="shared" si="39"/>
        <v>#DIV/0!</v>
      </c>
      <c r="U80" s="231" t="e">
        <f t="shared" si="39"/>
        <v>#DIV/0!</v>
      </c>
      <c r="V80" s="231" t="e">
        <f t="shared" si="39"/>
        <v>#DIV/0!</v>
      </c>
      <c r="W80" s="231" t="e">
        <f t="shared" si="39"/>
        <v>#DIV/0!</v>
      </c>
      <c r="X80" s="231" t="e">
        <f t="shared" si="39"/>
        <v>#DIV/0!</v>
      </c>
      <c r="Y80" s="231" t="e">
        <f t="shared" si="39"/>
        <v>#DIV/0!</v>
      </c>
      <c r="Z80" s="231" t="e">
        <f t="shared" si="39"/>
        <v>#DIV/0!</v>
      </c>
      <c r="AA80" s="231" t="e">
        <f t="shared" si="39"/>
        <v>#DIV/0!</v>
      </c>
      <c r="AB80" s="231" t="e">
        <f t="shared" si="39"/>
        <v>#DIV/0!</v>
      </c>
      <c r="AC80" s="231" t="e">
        <f t="shared" si="39"/>
        <v>#DIV/0!</v>
      </c>
      <c r="AD80" s="232" t="e">
        <f t="shared" si="39"/>
        <v>#DIV/0!</v>
      </c>
    </row>
    <row r="81" spans="1:30">
      <c r="A81" s="17" t="str">
        <f t="shared" si="40"/>
        <v>SEGURIDAD CIUDADANA</v>
      </c>
      <c r="B81" s="109" t="e">
        <f t="shared" si="38"/>
        <v>#DIV/0!</v>
      </c>
      <c r="C81" s="109" t="e">
        <f t="shared" si="38"/>
        <v>#DIV/0!</v>
      </c>
      <c r="D81" s="109" t="e">
        <f t="shared" si="38"/>
        <v>#DIV/0!</v>
      </c>
      <c r="E81" s="109" t="e">
        <f t="shared" si="38"/>
        <v>#DIV/0!</v>
      </c>
      <c r="F81" s="109" t="e">
        <f t="shared" si="38"/>
        <v>#DIV/0!</v>
      </c>
      <c r="G81" s="109" t="e">
        <f t="shared" si="38"/>
        <v>#DIV/0!</v>
      </c>
      <c r="H81" s="109" t="e">
        <f t="shared" si="38"/>
        <v>#DIV/0!</v>
      </c>
      <c r="I81" s="109" t="e">
        <f t="shared" si="38"/>
        <v>#DIV/0!</v>
      </c>
      <c r="J81" s="109" t="e">
        <f t="shared" si="38"/>
        <v>#DIV/0!</v>
      </c>
      <c r="K81" s="109" t="e">
        <f t="shared" si="38"/>
        <v>#DIV/0!</v>
      </c>
      <c r="L81" s="109" t="e">
        <f t="shared" si="38"/>
        <v>#DIV/0!</v>
      </c>
      <c r="M81" s="109" t="e">
        <f t="shared" si="38"/>
        <v>#DIV/0!</v>
      </c>
      <c r="N81" s="185" t="e">
        <f t="shared" si="38"/>
        <v>#DIV/0!</v>
      </c>
      <c r="Q81" s="17" t="str">
        <f t="shared" si="41"/>
        <v>SEGURIDAD CIUDADANA</v>
      </c>
      <c r="R81" s="231" t="e">
        <f t="shared" si="39"/>
        <v>#DIV/0!</v>
      </c>
      <c r="S81" s="231" t="e">
        <f t="shared" si="39"/>
        <v>#DIV/0!</v>
      </c>
      <c r="T81" s="231" t="e">
        <f t="shared" si="39"/>
        <v>#DIV/0!</v>
      </c>
      <c r="U81" s="231" t="e">
        <f t="shared" si="39"/>
        <v>#DIV/0!</v>
      </c>
      <c r="V81" s="231" t="e">
        <f t="shared" si="39"/>
        <v>#DIV/0!</v>
      </c>
      <c r="W81" s="231" t="e">
        <f t="shared" si="39"/>
        <v>#DIV/0!</v>
      </c>
      <c r="X81" s="231" t="e">
        <f t="shared" si="39"/>
        <v>#DIV/0!</v>
      </c>
      <c r="Y81" s="231" t="e">
        <f t="shared" si="39"/>
        <v>#DIV/0!</v>
      </c>
      <c r="Z81" s="231" t="e">
        <f t="shared" si="39"/>
        <v>#DIV/0!</v>
      </c>
      <c r="AA81" s="231" t="e">
        <f t="shared" si="39"/>
        <v>#DIV/0!</v>
      </c>
      <c r="AB81" s="231" t="e">
        <f t="shared" si="39"/>
        <v>#DIV/0!</v>
      </c>
      <c r="AC81" s="231" t="e">
        <f t="shared" si="39"/>
        <v>#DIV/0!</v>
      </c>
      <c r="AD81" s="232" t="e">
        <f t="shared" si="39"/>
        <v>#DIV/0!</v>
      </c>
    </row>
    <row r="82" spans="1:30">
      <c r="A82" s="26" t="s">
        <v>14</v>
      </c>
      <c r="B82" s="119" t="e">
        <f t="shared" si="38"/>
        <v>#DIV/0!</v>
      </c>
      <c r="C82" s="119" t="e">
        <f t="shared" si="38"/>
        <v>#DIV/0!</v>
      </c>
      <c r="D82" s="119" t="e">
        <f t="shared" si="38"/>
        <v>#DIV/0!</v>
      </c>
      <c r="E82" s="119" t="e">
        <f t="shared" si="38"/>
        <v>#DIV/0!</v>
      </c>
      <c r="F82" s="119" t="e">
        <f t="shared" si="38"/>
        <v>#DIV/0!</v>
      </c>
      <c r="G82" s="119" t="e">
        <f t="shared" si="38"/>
        <v>#DIV/0!</v>
      </c>
      <c r="H82" s="119" t="e">
        <f t="shared" si="38"/>
        <v>#DIV/0!</v>
      </c>
      <c r="I82" s="119" t="e">
        <f t="shared" si="38"/>
        <v>#DIV/0!</v>
      </c>
      <c r="J82" s="119" t="e">
        <f t="shared" si="38"/>
        <v>#DIV/0!</v>
      </c>
      <c r="K82" s="119" t="e">
        <f t="shared" si="38"/>
        <v>#DIV/0!</v>
      </c>
      <c r="L82" s="119" t="e">
        <f t="shared" si="38"/>
        <v>#DIV/0!</v>
      </c>
      <c r="M82" s="119" t="e">
        <f t="shared" si="38"/>
        <v>#DIV/0!</v>
      </c>
      <c r="N82" s="187" t="e">
        <f t="shared" si="38"/>
        <v>#DIV/0!</v>
      </c>
      <c r="Q82" s="26" t="s">
        <v>14</v>
      </c>
      <c r="R82" s="238" t="e">
        <f t="shared" si="39"/>
        <v>#DIV/0!</v>
      </c>
      <c r="S82" s="233" t="e">
        <f t="shared" si="39"/>
        <v>#DIV/0!</v>
      </c>
      <c r="T82" s="233" t="e">
        <f t="shared" si="39"/>
        <v>#DIV/0!</v>
      </c>
      <c r="U82" s="233" t="e">
        <f t="shared" si="39"/>
        <v>#DIV/0!</v>
      </c>
      <c r="V82" s="233" t="e">
        <f t="shared" si="39"/>
        <v>#DIV/0!</v>
      </c>
      <c r="W82" s="233" t="e">
        <f t="shared" si="39"/>
        <v>#DIV/0!</v>
      </c>
      <c r="X82" s="233" t="e">
        <f t="shared" si="39"/>
        <v>#DIV/0!</v>
      </c>
      <c r="Y82" s="233" t="e">
        <f t="shared" si="39"/>
        <v>#DIV/0!</v>
      </c>
      <c r="Z82" s="233" t="e">
        <f t="shared" si="39"/>
        <v>#DIV/0!</v>
      </c>
      <c r="AA82" s="233" t="e">
        <f t="shared" si="39"/>
        <v>#DIV/0!</v>
      </c>
      <c r="AB82" s="233" t="e">
        <f t="shared" si="39"/>
        <v>#DIV/0!</v>
      </c>
      <c r="AC82" s="233" t="e">
        <f t="shared" si="39"/>
        <v>#DIV/0!</v>
      </c>
      <c r="AD82" s="234" t="e">
        <f t="shared" si="39"/>
        <v>#DIV/0!</v>
      </c>
    </row>
    <row r="83" spans="1:30">
      <c r="L83" s="76"/>
      <c r="W83" s="231"/>
      <c r="AD83" s="163" t="e">
        <f>+AD82/0.87</f>
        <v>#DIV/0!</v>
      </c>
    </row>
    <row r="84" spans="1:30">
      <c r="L84" s="76"/>
    </row>
    <row r="85" spans="1:30">
      <c r="A85" s="63" t="s">
        <v>101</v>
      </c>
      <c r="B85" s="110">
        <v>6.96</v>
      </c>
      <c r="C85" s="110">
        <v>6.96</v>
      </c>
      <c r="D85" s="110">
        <v>6.96</v>
      </c>
      <c r="E85" s="110">
        <v>6.96</v>
      </c>
      <c r="F85" s="110">
        <v>6.96</v>
      </c>
      <c r="G85" s="110">
        <v>6.96</v>
      </c>
      <c r="H85" s="110">
        <v>6.96</v>
      </c>
      <c r="I85" s="75">
        <v>6.96</v>
      </c>
      <c r="J85" s="75">
        <v>6.96</v>
      </c>
      <c r="K85" s="75">
        <v>6.96</v>
      </c>
      <c r="L85" s="75">
        <v>6.96</v>
      </c>
      <c r="M85" s="75">
        <v>6.96</v>
      </c>
      <c r="N85" s="68"/>
      <c r="Q85" s="63" t="s">
        <v>101</v>
      </c>
      <c r="R85" s="135">
        <f>+B85</f>
        <v>6.96</v>
      </c>
      <c r="S85" s="135">
        <f t="shared" ref="S85:AC85" si="42">+C85</f>
        <v>6.96</v>
      </c>
      <c r="T85" s="135">
        <f t="shared" si="42"/>
        <v>6.96</v>
      </c>
      <c r="U85" s="135">
        <f t="shared" si="42"/>
        <v>6.96</v>
      </c>
      <c r="V85" s="135">
        <f t="shared" si="42"/>
        <v>6.96</v>
      </c>
      <c r="W85" s="135">
        <f t="shared" si="42"/>
        <v>6.96</v>
      </c>
      <c r="X85" s="135">
        <f t="shared" si="42"/>
        <v>6.96</v>
      </c>
      <c r="Y85" s="135">
        <f t="shared" si="42"/>
        <v>6.96</v>
      </c>
      <c r="Z85" s="135">
        <f t="shared" si="42"/>
        <v>6.96</v>
      </c>
      <c r="AA85" s="135">
        <f t="shared" si="42"/>
        <v>6.96</v>
      </c>
      <c r="AB85" s="135">
        <f t="shared" si="42"/>
        <v>6.96</v>
      </c>
      <c r="AC85" s="135">
        <f t="shared" si="42"/>
        <v>6.96</v>
      </c>
    </row>
    <row r="86" spans="1:30">
      <c r="L86" s="76"/>
    </row>
    <row r="87" spans="1:30">
      <c r="A87" s="3" t="s">
        <v>118</v>
      </c>
      <c r="L87" s="76"/>
    </row>
    <row r="88" spans="1:30">
      <c r="A88" s="99"/>
      <c r="B88" s="166" t="s">
        <v>2</v>
      </c>
      <c r="C88" s="166" t="s">
        <v>3</v>
      </c>
      <c r="D88" s="166" t="s">
        <v>4</v>
      </c>
      <c r="E88" s="111" t="s">
        <v>104</v>
      </c>
      <c r="F88" s="111" t="s">
        <v>105</v>
      </c>
      <c r="G88" s="111" t="s">
        <v>106</v>
      </c>
      <c r="H88" s="111" t="s">
        <v>8</v>
      </c>
      <c r="I88" s="111" t="s">
        <v>9</v>
      </c>
      <c r="J88" s="111" t="s">
        <v>10</v>
      </c>
      <c r="K88" s="111" t="s">
        <v>11</v>
      </c>
      <c r="L88" s="111" t="s">
        <v>12</v>
      </c>
      <c r="M88" s="112" t="s">
        <v>13</v>
      </c>
    </row>
    <row r="89" spans="1:30">
      <c r="A89" s="17" t="str">
        <f>+A75</f>
        <v>RESIDENCIAL</v>
      </c>
      <c r="B89" s="16"/>
      <c r="C89" s="208" t="e">
        <f>+C62/B62-1</f>
        <v>#DIV/0!</v>
      </c>
      <c r="D89" s="208" t="e">
        <f t="shared" ref="D89:M96" si="43">+D62/C62-1</f>
        <v>#DIV/0!</v>
      </c>
      <c r="E89" s="208" t="e">
        <f t="shared" si="43"/>
        <v>#DIV/0!</v>
      </c>
      <c r="F89" s="208" t="e">
        <f t="shared" si="43"/>
        <v>#DIV/0!</v>
      </c>
      <c r="G89" s="208" t="e">
        <f t="shared" si="43"/>
        <v>#DIV/0!</v>
      </c>
      <c r="H89" s="208" t="e">
        <f t="shared" si="43"/>
        <v>#DIV/0!</v>
      </c>
      <c r="I89" s="208" t="e">
        <f t="shared" si="43"/>
        <v>#DIV/0!</v>
      </c>
      <c r="J89" s="208" t="e">
        <f t="shared" si="43"/>
        <v>#DIV/0!</v>
      </c>
      <c r="K89" s="208" t="e">
        <f t="shared" si="43"/>
        <v>#DIV/0!</v>
      </c>
      <c r="L89" s="208" t="e">
        <f t="shared" si="43"/>
        <v>#DIV/0!</v>
      </c>
      <c r="M89" s="208" t="e">
        <f t="shared" si="43"/>
        <v>#DIV/0!</v>
      </c>
    </row>
    <row r="90" spans="1:30">
      <c r="A90" s="17" t="str">
        <f t="shared" ref="A90:A95" si="44">+A76</f>
        <v>GENERAL</v>
      </c>
      <c r="B90" s="16"/>
      <c r="C90" s="208" t="e">
        <f t="shared" ref="C90:C96" si="45">+C63/B63-1</f>
        <v>#DIV/0!</v>
      </c>
      <c r="D90" s="208" t="e">
        <f t="shared" si="43"/>
        <v>#DIV/0!</v>
      </c>
      <c r="E90" s="208" t="e">
        <f t="shared" si="43"/>
        <v>#DIV/0!</v>
      </c>
      <c r="F90" s="208" t="e">
        <f t="shared" si="43"/>
        <v>#DIV/0!</v>
      </c>
      <c r="G90" s="208" t="e">
        <f t="shared" si="43"/>
        <v>#DIV/0!</v>
      </c>
      <c r="H90" s="208" t="e">
        <f t="shared" si="43"/>
        <v>#DIV/0!</v>
      </c>
      <c r="I90" s="208" t="e">
        <f t="shared" si="43"/>
        <v>#DIV/0!</v>
      </c>
      <c r="J90" s="208" t="e">
        <f t="shared" si="43"/>
        <v>#DIV/0!</v>
      </c>
      <c r="K90" s="208" t="e">
        <f t="shared" si="43"/>
        <v>#DIV/0!</v>
      </c>
      <c r="L90" s="208" t="e">
        <f t="shared" si="43"/>
        <v>#DIV/0!</v>
      </c>
      <c r="M90" s="208" t="e">
        <f t="shared" si="43"/>
        <v>#DIV/0!</v>
      </c>
    </row>
    <row r="91" spans="1:30">
      <c r="A91" s="17" t="str">
        <f t="shared" si="44"/>
        <v>COMERCIAL</v>
      </c>
      <c r="B91" s="16"/>
      <c r="C91" s="208" t="e">
        <f t="shared" si="45"/>
        <v>#DIV/0!</v>
      </c>
      <c r="D91" s="208" t="e">
        <f t="shared" si="43"/>
        <v>#DIV/0!</v>
      </c>
      <c r="E91" s="208" t="e">
        <f t="shared" si="43"/>
        <v>#DIV/0!</v>
      </c>
      <c r="F91" s="208" t="e">
        <f t="shared" si="43"/>
        <v>#DIV/0!</v>
      </c>
      <c r="G91" s="208" t="e">
        <f t="shared" si="43"/>
        <v>#DIV/0!</v>
      </c>
      <c r="H91" s="208" t="e">
        <f t="shared" si="43"/>
        <v>#DIV/0!</v>
      </c>
      <c r="I91" s="208" t="e">
        <f t="shared" si="43"/>
        <v>#DIV/0!</v>
      </c>
      <c r="J91" s="208" t="e">
        <f t="shared" si="43"/>
        <v>#DIV/0!</v>
      </c>
      <c r="K91" s="208" t="e">
        <f t="shared" si="43"/>
        <v>#DIV/0!</v>
      </c>
      <c r="L91" s="208" t="e">
        <f t="shared" si="43"/>
        <v>#DIV/0!</v>
      </c>
      <c r="M91" s="208" t="e">
        <f t="shared" si="43"/>
        <v>#DIV/0!</v>
      </c>
    </row>
    <row r="92" spans="1:30">
      <c r="A92" s="17" t="str">
        <f t="shared" si="44"/>
        <v>INDUSTRIAL</v>
      </c>
      <c r="B92" s="16"/>
      <c r="C92" s="208" t="e">
        <f t="shared" si="45"/>
        <v>#DIV/0!</v>
      </c>
      <c r="D92" s="208" t="e">
        <f t="shared" si="43"/>
        <v>#DIV/0!</v>
      </c>
      <c r="E92" s="208" t="e">
        <f t="shared" si="43"/>
        <v>#DIV/0!</v>
      </c>
      <c r="F92" s="208" t="e">
        <f t="shared" si="43"/>
        <v>#DIV/0!</v>
      </c>
      <c r="G92" s="208" t="e">
        <f t="shared" si="43"/>
        <v>#DIV/0!</v>
      </c>
      <c r="H92" s="208" t="e">
        <f t="shared" si="43"/>
        <v>#DIV/0!</v>
      </c>
      <c r="I92" s="208" t="e">
        <f t="shared" si="43"/>
        <v>#DIV/0!</v>
      </c>
      <c r="J92" s="208" t="e">
        <f t="shared" si="43"/>
        <v>#DIV/0!</v>
      </c>
      <c r="K92" s="208" t="e">
        <f t="shared" si="43"/>
        <v>#DIV/0!</v>
      </c>
      <c r="L92" s="208" t="e">
        <f t="shared" si="43"/>
        <v>#DIV/0!</v>
      </c>
      <c r="M92" s="208" t="e">
        <f t="shared" si="43"/>
        <v>#DIV/0!</v>
      </c>
    </row>
    <row r="93" spans="1:30">
      <c r="A93" s="17" t="str">
        <f t="shared" si="44"/>
        <v>ALUMBRADO PUBLICO</v>
      </c>
      <c r="B93" s="16"/>
      <c r="C93" s="208" t="e">
        <f t="shared" si="45"/>
        <v>#DIV/0!</v>
      </c>
      <c r="D93" s="208" t="e">
        <f t="shared" si="43"/>
        <v>#DIV/0!</v>
      </c>
      <c r="E93" s="208" t="e">
        <f t="shared" si="43"/>
        <v>#DIV/0!</v>
      </c>
      <c r="F93" s="208" t="e">
        <f t="shared" si="43"/>
        <v>#DIV/0!</v>
      </c>
      <c r="G93" s="208" t="e">
        <f t="shared" si="43"/>
        <v>#DIV/0!</v>
      </c>
      <c r="H93" s="208" t="e">
        <f t="shared" si="43"/>
        <v>#DIV/0!</v>
      </c>
      <c r="I93" s="208" t="e">
        <f t="shared" si="43"/>
        <v>#DIV/0!</v>
      </c>
      <c r="J93" s="208" t="e">
        <f t="shared" si="43"/>
        <v>#DIV/0!</v>
      </c>
      <c r="K93" s="208" t="e">
        <f t="shared" si="43"/>
        <v>#DIV/0!</v>
      </c>
      <c r="L93" s="208" t="e">
        <f t="shared" si="43"/>
        <v>#DIV/0!</v>
      </c>
      <c r="M93" s="208" t="e">
        <f t="shared" si="43"/>
        <v>#DIV/0!</v>
      </c>
    </row>
    <row r="94" spans="1:30">
      <c r="A94" s="17" t="str">
        <f t="shared" si="44"/>
        <v>AGUA POTABLE</v>
      </c>
      <c r="B94" s="16"/>
      <c r="C94" s="208" t="e">
        <f t="shared" si="45"/>
        <v>#DIV/0!</v>
      </c>
      <c r="D94" s="208" t="e">
        <f t="shared" si="43"/>
        <v>#DIV/0!</v>
      </c>
      <c r="E94" s="208" t="e">
        <f t="shared" si="43"/>
        <v>#DIV/0!</v>
      </c>
      <c r="F94" s="208" t="e">
        <f t="shared" si="43"/>
        <v>#DIV/0!</v>
      </c>
      <c r="G94" s="208" t="e">
        <f t="shared" si="43"/>
        <v>#DIV/0!</v>
      </c>
      <c r="H94" s="208" t="e">
        <f t="shared" si="43"/>
        <v>#DIV/0!</v>
      </c>
      <c r="I94" s="208" t="e">
        <f t="shared" si="43"/>
        <v>#DIV/0!</v>
      </c>
      <c r="J94" s="208" t="e">
        <f t="shared" si="43"/>
        <v>#DIV/0!</v>
      </c>
      <c r="K94" s="208" t="e">
        <f t="shared" si="43"/>
        <v>#DIV/0!</v>
      </c>
      <c r="L94" s="208" t="e">
        <f t="shared" si="43"/>
        <v>#DIV/0!</v>
      </c>
      <c r="M94" s="208" t="e">
        <f t="shared" si="43"/>
        <v>#DIV/0!</v>
      </c>
    </row>
    <row r="95" spans="1:30">
      <c r="A95" s="17" t="str">
        <f t="shared" si="44"/>
        <v>SEGURIDAD CIUDADANA</v>
      </c>
      <c r="B95" s="209"/>
      <c r="C95" s="208" t="e">
        <f t="shared" si="45"/>
        <v>#DIV/0!</v>
      </c>
      <c r="D95" s="208" t="e">
        <f t="shared" si="43"/>
        <v>#DIV/0!</v>
      </c>
      <c r="E95" s="208" t="e">
        <f t="shared" si="43"/>
        <v>#DIV/0!</v>
      </c>
      <c r="F95" s="208" t="e">
        <f t="shared" si="43"/>
        <v>#DIV/0!</v>
      </c>
      <c r="G95" s="208" t="e">
        <f t="shared" si="43"/>
        <v>#DIV/0!</v>
      </c>
      <c r="H95" s="208" t="e">
        <f t="shared" si="43"/>
        <v>#DIV/0!</v>
      </c>
      <c r="I95" s="208" t="e">
        <f t="shared" si="43"/>
        <v>#DIV/0!</v>
      </c>
      <c r="J95" s="208" t="e">
        <f t="shared" si="43"/>
        <v>#DIV/0!</v>
      </c>
      <c r="K95" s="208" t="e">
        <f t="shared" si="43"/>
        <v>#DIV/0!</v>
      </c>
      <c r="L95" s="208" t="e">
        <f t="shared" si="43"/>
        <v>#DIV/0!</v>
      </c>
      <c r="M95" s="208" t="e">
        <f t="shared" si="43"/>
        <v>#DIV/0!</v>
      </c>
    </row>
    <row r="96" spans="1:30">
      <c r="A96" s="209" t="s">
        <v>14</v>
      </c>
      <c r="B96" s="69"/>
      <c r="C96" s="210" t="e">
        <f t="shared" si="45"/>
        <v>#DIV/0!</v>
      </c>
      <c r="D96" s="210" t="e">
        <f t="shared" si="43"/>
        <v>#DIV/0!</v>
      </c>
      <c r="E96" s="210" t="e">
        <f t="shared" si="43"/>
        <v>#DIV/0!</v>
      </c>
      <c r="F96" s="210" t="e">
        <f t="shared" si="43"/>
        <v>#DIV/0!</v>
      </c>
      <c r="G96" s="210" t="e">
        <f t="shared" si="43"/>
        <v>#DIV/0!</v>
      </c>
      <c r="H96" s="210" t="e">
        <f t="shared" si="43"/>
        <v>#DIV/0!</v>
      </c>
      <c r="I96" s="210" t="e">
        <f t="shared" si="43"/>
        <v>#DIV/0!</v>
      </c>
      <c r="J96" s="210" t="e">
        <f t="shared" si="43"/>
        <v>#DIV/0!</v>
      </c>
      <c r="K96" s="210" t="e">
        <f t="shared" si="43"/>
        <v>#DIV/0!</v>
      </c>
      <c r="L96" s="210" t="e">
        <f t="shared" si="43"/>
        <v>#DIV/0!</v>
      </c>
      <c r="M96" s="211" t="e">
        <f t="shared" si="43"/>
        <v>#DIV/0!</v>
      </c>
    </row>
    <row r="97" spans="1:30">
      <c r="A97" s="10" t="s">
        <v>119</v>
      </c>
      <c r="B97" s="113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5"/>
    </row>
    <row r="98" spans="1:30" s="242" customFormat="1">
      <c r="A98" s="239" t="s">
        <v>15</v>
      </c>
      <c r="B98" s="240" t="s">
        <v>2</v>
      </c>
      <c r="C98" s="240" t="s">
        <v>3</v>
      </c>
      <c r="D98" s="240" t="s">
        <v>4</v>
      </c>
      <c r="E98" s="241" t="s">
        <v>104</v>
      </c>
      <c r="F98" s="241" t="s">
        <v>105</v>
      </c>
      <c r="G98" s="241" t="s">
        <v>106</v>
      </c>
      <c r="H98" s="241" t="s">
        <v>8</v>
      </c>
      <c r="I98" s="241" t="s">
        <v>9</v>
      </c>
      <c r="J98" s="241" t="s">
        <v>171</v>
      </c>
      <c r="K98" s="241" t="s">
        <v>121</v>
      </c>
      <c r="L98" s="241" t="s">
        <v>122</v>
      </c>
      <c r="M98" s="241" t="s">
        <v>123</v>
      </c>
      <c r="N98" s="2"/>
      <c r="Q98" s="2"/>
      <c r="R98" s="16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</row>
    <row r="99" spans="1:30">
      <c r="A99" s="17" t="str">
        <f>+A89</f>
        <v>RESIDENCIAL</v>
      </c>
      <c r="B99" s="109"/>
      <c r="C99" s="118" t="e">
        <f t="shared" ref="C99:M106" si="46">(C23/B23)-1</f>
        <v>#DIV/0!</v>
      </c>
      <c r="D99" s="118" t="e">
        <f t="shared" si="46"/>
        <v>#DIV/0!</v>
      </c>
      <c r="E99" s="118" t="e">
        <f t="shared" si="46"/>
        <v>#DIV/0!</v>
      </c>
      <c r="F99" s="118" t="e">
        <f t="shared" si="46"/>
        <v>#DIV/0!</v>
      </c>
      <c r="G99" s="118" t="e">
        <f t="shared" si="46"/>
        <v>#DIV/0!</v>
      </c>
      <c r="H99" s="118" t="e">
        <f t="shared" si="46"/>
        <v>#DIV/0!</v>
      </c>
      <c r="I99" s="118" t="e">
        <f t="shared" si="46"/>
        <v>#DIV/0!</v>
      </c>
      <c r="J99" s="118" t="e">
        <f t="shared" si="46"/>
        <v>#DIV/0!</v>
      </c>
      <c r="K99" s="118" t="e">
        <f t="shared" si="46"/>
        <v>#DIV/0!</v>
      </c>
      <c r="L99" s="118" t="e">
        <f t="shared" si="46"/>
        <v>#DIV/0!</v>
      </c>
      <c r="M99" s="118" t="e">
        <f t="shared" si="46"/>
        <v>#DIV/0!</v>
      </c>
    </row>
    <row r="100" spans="1:30">
      <c r="A100" s="17" t="str">
        <f t="shared" ref="A100:A105" si="47">+A90</f>
        <v>GENERAL</v>
      </c>
      <c r="B100" s="109"/>
      <c r="C100" s="118" t="e">
        <f t="shared" si="46"/>
        <v>#DIV/0!</v>
      </c>
      <c r="D100" s="118" t="e">
        <f t="shared" si="46"/>
        <v>#DIV/0!</v>
      </c>
      <c r="E100" s="118" t="e">
        <f t="shared" si="46"/>
        <v>#DIV/0!</v>
      </c>
      <c r="F100" s="118" t="e">
        <f t="shared" si="46"/>
        <v>#DIV/0!</v>
      </c>
      <c r="G100" s="118" t="e">
        <f t="shared" si="46"/>
        <v>#DIV/0!</v>
      </c>
      <c r="H100" s="118" t="e">
        <f t="shared" si="46"/>
        <v>#DIV/0!</v>
      </c>
      <c r="I100" s="118" t="e">
        <f t="shared" si="46"/>
        <v>#DIV/0!</v>
      </c>
      <c r="J100" s="118" t="e">
        <f t="shared" si="46"/>
        <v>#DIV/0!</v>
      </c>
      <c r="K100" s="118" t="e">
        <f t="shared" si="46"/>
        <v>#DIV/0!</v>
      </c>
      <c r="L100" s="118" t="e">
        <f t="shared" si="46"/>
        <v>#DIV/0!</v>
      </c>
      <c r="M100" s="118" t="e">
        <f t="shared" si="46"/>
        <v>#DIV/0!</v>
      </c>
    </row>
    <row r="101" spans="1:30">
      <c r="A101" s="17" t="str">
        <f t="shared" si="47"/>
        <v>COMERCIAL</v>
      </c>
      <c r="B101" s="109"/>
      <c r="C101" s="118" t="e">
        <f t="shared" si="46"/>
        <v>#DIV/0!</v>
      </c>
      <c r="D101" s="118" t="e">
        <f t="shared" si="46"/>
        <v>#DIV/0!</v>
      </c>
      <c r="E101" s="118" t="e">
        <f t="shared" si="46"/>
        <v>#DIV/0!</v>
      </c>
      <c r="F101" s="118" t="e">
        <f t="shared" si="46"/>
        <v>#DIV/0!</v>
      </c>
      <c r="G101" s="118" t="e">
        <f t="shared" si="46"/>
        <v>#DIV/0!</v>
      </c>
      <c r="H101" s="118" t="e">
        <f t="shared" si="46"/>
        <v>#DIV/0!</v>
      </c>
      <c r="I101" s="118" t="e">
        <f t="shared" si="46"/>
        <v>#DIV/0!</v>
      </c>
      <c r="J101" s="118" t="e">
        <f t="shared" si="46"/>
        <v>#DIV/0!</v>
      </c>
      <c r="K101" s="118" t="e">
        <f t="shared" si="46"/>
        <v>#DIV/0!</v>
      </c>
      <c r="L101" s="118" t="e">
        <f t="shared" si="46"/>
        <v>#DIV/0!</v>
      </c>
      <c r="M101" s="118" t="e">
        <f t="shared" si="46"/>
        <v>#DIV/0!</v>
      </c>
    </row>
    <row r="102" spans="1:30">
      <c r="A102" s="17" t="str">
        <f t="shared" si="47"/>
        <v>INDUSTRIAL</v>
      </c>
      <c r="B102" s="109"/>
      <c r="C102" s="118" t="e">
        <f t="shared" si="46"/>
        <v>#DIV/0!</v>
      </c>
      <c r="D102" s="118" t="e">
        <f t="shared" si="46"/>
        <v>#DIV/0!</v>
      </c>
      <c r="E102" s="118" t="e">
        <f t="shared" si="46"/>
        <v>#DIV/0!</v>
      </c>
      <c r="F102" s="118" t="e">
        <f t="shared" si="46"/>
        <v>#DIV/0!</v>
      </c>
      <c r="G102" s="118" t="e">
        <f t="shared" si="46"/>
        <v>#DIV/0!</v>
      </c>
      <c r="H102" s="118" t="e">
        <f t="shared" si="46"/>
        <v>#DIV/0!</v>
      </c>
      <c r="I102" s="118" t="e">
        <f t="shared" si="46"/>
        <v>#DIV/0!</v>
      </c>
      <c r="J102" s="118" t="e">
        <f t="shared" si="46"/>
        <v>#DIV/0!</v>
      </c>
      <c r="K102" s="118" t="e">
        <f t="shared" si="46"/>
        <v>#DIV/0!</v>
      </c>
      <c r="L102" s="118" t="e">
        <f t="shared" si="46"/>
        <v>#DIV/0!</v>
      </c>
      <c r="M102" s="118" t="e">
        <f t="shared" si="46"/>
        <v>#DIV/0!</v>
      </c>
    </row>
    <row r="103" spans="1:30">
      <c r="A103" s="17" t="str">
        <f t="shared" si="47"/>
        <v>ALUMBRADO PUBLICO</v>
      </c>
      <c r="B103" s="109"/>
      <c r="C103" s="118" t="e">
        <f t="shared" si="46"/>
        <v>#DIV/0!</v>
      </c>
      <c r="D103" s="118" t="e">
        <f t="shared" si="46"/>
        <v>#DIV/0!</v>
      </c>
      <c r="E103" s="118" t="e">
        <f t="shared" si="46"/>
        <v>#DIV/0!</v>
      </c>
      <c r="F103" s="118" t="e">
        <f t="shared" si="46"/>
        <v>#DIV/0!</v>
      </c>
      <c r="G103" s="118" t="e">
        <f t="shared" si="46"/>
        <v>#DIV/0!</v>
      </c>
      <c r="H103" s="118" t="e">
        <f t="shared" si="46"/>
        <v>#DIV/0!</v>
      </c>
      <c r="I103" s="118" t="e">
        <f t="shared" si="46"/>
        <v>#DIV/0!</v>
      </c>
      <c r="J103" s="118" t="e">
        <f t="shared" si="46"/>
        <v>#DIV/0!</v>
      </c>
      <c r="K103" s="118" t="e">
        <f t="shared" si="46"/>
        <v>#DIV/0!</v>
      </c>
      <c r="L103" s="118" t="e">
        <f t="shared" si="46"/>
        <v>#DIV/0!</v>
      </c>
      <c r="M103" s="118" t="e">
        <f t="shared" si="46"/>
        <v>#DIV/0!</v>
      </c>
    </row>
    <row r="104" spans="1:30">
      <c r="A104" s="17" t="str">
        <f t="shared" si="47"/>
        <v>AGUA POTABLE</v>
      </c>
      <c r="B104" s="109"/>
      <c r="C104" s="118" t="e">
        <f t="shared" si="46"/>
        <v>#DIV/0!</v>
      </c>
      <c r="D104" s="118" t="e">
        <f t="shared" si="46"/>
        <v>#DIV/0!</v>
      </c>
      <c r="E104" s="118" t="e">
        <f t="shared" si="46"/>
        <v>#DIV/0!</v>
      </c>
      <c r="F104" s="118" t="e">
        <f t="shared" si="46"/>
        <v>#DIV/0!</v>
      </c>
      <c r="G104" s="118" t="e">
        <f t="shared" si="46"/>
        <v>#DIV/0!</v>
      </c>
      <c r="H104" s="118" t="e">
        <f t="shared" si="46"/>
        <v>#DIV/0!</v>
      </c>
      <c r="I104" s="118" t="e">
        <f t="shared" si="46"/>
        <v>#DIV/0!</v>
      </c>
      <c r="J104" s="118" t="e">
        <f t="shared" si="46"/>
        <v>#DIV/0!</v>
      </c>
      <c r="K104" s="118" t="e">
        <f t="shared" si="46"/>
        <v>#DIV/0!</v>
      </c>
      <c r="L104" s="118" t="e">
        <f t="shared" si="46"/>
        <v>#DIV/0!</v>
      </c>
      <c r="M104" s="118" t="e">
        <f t="shared" si="46"/>
        <v>#DIV/0!</v>
      </c>
    </row>
    <row r="105" spans="1:30">
      <c r="A105" s="17" t="str">
        <f t="shared" si="47"/>
        <v>SEGURIDAD CIUDADANA</v>
      </c>
      <c r="B105" s="101"/>
      <c r="C105" s="118" t="e">
        <f t="shared" si="46"/>
        <v>#DIV/0!</v>
      </c>
      <c r="D105" s="118" t="e">
        <f t="shared" si="46"/>
        <v>#DIV/0!</v>
      </c>
      <c r="E105" s="118" t="e">
        <f t="shared" si="46"/>
        <v>#DIV/0!</v>
      </c>
      <c r="F105" s="118" t="e">
        <f t="shared" si="46"/>
        <v>#DIV/0!</v>
      </c>
      <c r="G105" s="118" t="e">
        <f t="shared" si="46"/>
        <v>#DIV/0!</v>
      </c>
      <c r="H105" s="118" t="e">
        <f t="shared" si="46"/>
        <v>#DIV/0!</v>
      </c>
      <c r="I105" s="118" t="e">
        <f t="shared" si="46"/>
        <v>#DIV/0!</v>
      </c>
      <c r="J105" s="118" t="e">
        <f t="shared" si="46"/>
        <v>#DIV/0!</v>
      </c>
      <c r="K105" s="118" t="e">
        <f t="shared" si="46"/>
        <v>#DIV/0!</v>
      </c>
      <c r="L105" s="118" t="e">
        <f t="shared" si="46"/>
        <v>#DIV/0!</v>
      </c>
      <c r="M105" s="118" t="e">
        <f t="shared" si="46"/>
        <v>#DIV/0!</v>
      </c>
    </row>
    <row r="106" spans="1:30">
      <c r="A106" s="26" t="s">
        <v>14</v>
      </c>
      <c r="B106" s="119"/>
      <c r="C106" s="212" t="e">
        <f t="shared" si="46"/>
        <v>#DIV/0!</v>
      </c>
      <c r="D106" s="212" t="e">
        <f t="shared" si="46"/>
        <v>#DIV/0!</v>
      </c>
      <c r="E106" s="212" t="e">
        <f t="shared" si="46"/>
        <v>#DIV/0!</v>
      </c>
      <c r="F106" s="212" t="e">
        <f t="shared" si="46"/>
        <v>#DIV/0!</v>
      </c>
      <c r="G106" s="212" t="e">
        <f t="shared" si="46"/>
        <v>#DIV/0!</v>
      </c>
      <c r="H106" s="212" t="e">
        <f t="shared" si="46"/>
        <v>#DIV/0!</v>
      </c>
      <c r="I106" s="212" t="e">
        <f t="shared" si="46"/>
        <v>#DIV/0!</v>
      </c>
      <c r="J106" s="212" t="e">
        <f t="shared" si="46"/>
        <v>#DIV/0!</v>
      </c>
      <c r="K106" s="212" t="e">
        <f t="shared" si="46"/>
        <v>#DIV/0!</v>
      </c>
      <c r="L106" s="212" t="e">
        <f t="shared" si="46"/>
        <v>#DIV/0!</v>
      </c>
      <c r="M106" s="213" t="e">
        <f t="shared" si="46"/>
        <v>#DIV/0!</v>
      </c>
    </row>
    <row r="108" spans="1:30">
      <c r="A108" s="10" t="s">
        <v>172</v>
      </c>
    </row>
    <row r="109" spans="1:30" s="242" customFormat="1">
      <c r="A109" s="239" t="s">
        <v>15</v>
      </c>
      <c r="B109" s="240" t="s">
        <v>2</v>
      </c>
      <c r="C109" s="240" t="s">
        <v>3</v>
      </c>
      <c r="D109" s="240" t="s">
        <v>4</v>
      </c>
      <c r="E109" s="241" t="s">
        <v>104</v>
      </c>
      <c r="F109" s="241" t="s">
        <v>105</v>
      </c>
      <c r="G109" s="241" t="s">
        <v>106</v>
      </c>
      <c r="H109" s="241" t="s">
        <v>8</v>
      </c>
      <c r="I109" s="241" t="s">
        <v>9</v>
      </c>
      <c r="J109" s="241" t="s">
        <v>120</v>
      </c>
      <c r="K109" s="241" t="s">
        <v>121</v>
      </c>
      <c r="L109" s="241" t="s">
        <v>122</v>
      </c>
      <c r="M109" s="241" t="s">
        <v>123</v>
      </c>
      <c r="N109" s="2"/>
      <c r="Q109" s="2"/>
      <c r="R109" s="16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  <c r="AD109" s="243"/>
    </row>
    <row r="110" spans="1:30">
      <c r="A110" s="17" t="str">
        <f>+A99</f>
        <v>RESIDENCIAL</v>
      </c>
      <c r="B110" s="109"/>
      <c r="C110" s="118" t="e">
        <f>(C36/B36)-1</f>
        <v>#DIV/0!</v>
      </c>
      <c r="D110" s="118" t="e">
        <f t="shared" ref="D110:F117" si="48">(D36/C36)-1</f>
        <v>#DIV/0!</v>
      </c>
      <c r="E110" s="118" t="e">
        <f t="shared" si="48"/>
        <v>#DIV/0!</v>
      </c>
      <c r="F110" s="118" t="e">
        <f t="shared" si="48"/>
        <v>#DIV/0!</v>
      </c>
      <c r="G110" s="118" t="e">
        <f t="shared" ref="G110:M117" si="49">(W36/V36)-1</f>
        <v>#DIV/0!</v>
      </c>
      <c r="H110" s="118" t="e">
        <f t="shared" si="49"/>
        <v>#DIV/0!</v>
      </c>
      <c r="I110" s="118" t="e">
        <f t="shared" si="49"/>
        <v>#DIV/0!</v>
      </c>
      <c r="J110" s="118" t="e">
        <f t="shared" si="49"/>
        <v>#DIV/0!</v>
      </c>
      <c r="K110" s="118" t="e">
        <f t="shared" si="49"/>
        <v>#DIV/0!</v>
      </c>
      <c r="L110" s="118" t="e">
        <f t="shared" si="49"/>
        <v>#DIV/0!</v>
      </c>
      <c r="M110" s="118" t="e">
        <f t="shared" si="49"/>
        <v>#DIV/0!</v>
      </c>
    </row>
    <row r="111" spans="1:30">
      <c r="A111" s="17" t="str">
        <f t="shared" ref="A111:A116" si="50">+A100</f>
        <v>GENERAL</v>
      </c>
      <c r="B111" s="109"/>
      <c r="C111" s="118" t="e">
        <f t="shared" ref="C111:C117" si="51">(C37/B37)-1</f>
        <v>#DIV/0!</v>
      </c>
      <c r="D111" s="118" t="e">
        <f t="shared" si="48"/>
        <v>#DIV/0!</v>
      </c>
      <c r="E111" s="118" t="e">
        <f t="shared" si="48"/>
        <v>#DIV/0!</v>
      </c>
      <c r="F111" s="118" t="e">
        <f t="shared" si="48"/>
        <v>#DIV/0!</v>
      </c>
      <c r="G111" s="118" t="e">
        <f t="shared" si="49"/>
        <v>#DIV/0!</v>
      </c>
      <c r="H111" s="118" t="e">
        <f t="shared" si="49"/>
        <v>#DIV/0!</v>
      </c>
      <c r="I111" s="118" t="e">
        <f t="shared" si="49"/>
        <v>#DIV/0!</v>
      </c>
      <c r="J111" s="118" t="e">
        <f t="shared" si="49"/>
        <v>#DIV/0!</v>
      </c>
      <c r="K111" s="118" t="e">
        <f t="shared" si="49"/>
        <v>#DIV/0!</v>
      </c>
      <c r="L111" s="118" t="e">
        <f t="shared" si="49"/>
        <v>#DIV/0!</v>
      </c>
      <c r="M111" s="118" t="e">
        <f t="shared" si="49"/>
        <v>#DIV/0!</v>
      </c>
    </row>
    <row r="112" spans="1:30">
      <c r="A112" s="17" t="str">
        <f t="shared" si="50"/>
        <v>COMERCIAL</v>
      </c>
      <c r="B112" s="109"/>
      <c r="C112" s="118" t="e">
        <f t="shared" si="51"/>
        <v>#DIV/0!</v>
      </c>
      <c r="D112" s="118" t="e">
        <f t="shared" si="48"/>
        <v>#DIV/0!</v>
      </c>
      <c r="E112" s="118" t="e">
        <f t="shared" si="48"/>
        <v>#DIV/0!</v>
      </c>
      <c r="F112" s="118" t="e">
        <f t="shared" si="48"/>
        <v>#DIV/0!</v>
      </c>
      <c r="G112" s="118" t="e">
        <f t="shared" si="49"/>
        <v>#DIV/0!</v>
      </c>
      <c r="H112" s="118" t="e">
        <f t="shared" si="49"/>
        <v>#DIV/0!</v>
      </c>
      <c r="I112" s="118" t="e">
        <f t="shared" si="49"/>
        <v>#DIV/0!</v>
      </c>
      <c r="J112" s="118" t="e">
        <f t="shared" si="49"/>
        <v>#DIV/0!</v>
      </c>
      <c r="K112" s="118" t="e">
        <f t="shared" si="49"/>
        <v>#DIV/0!</v>
      </c>
      <c r="L112" s="118" t="e">
        <f t="shared" si="49"/>
        <v>#DIV/0!</v>
      </c>
      <c r="M112" s="118" t="e">
        <f t="shared" si="49"/>
        <v>#DIV/0!</v>
      </c>
    </row>
    <row r="113" spans="1:13">
      <c r="A113" s="17" t="str">
        <f t="shared" si="50"/>
        <v>INDUSTRIAL</v>
      </c>
      <c r="B113" s="109"/>
      <c r="C113" s="118" t="e">
        <f t="shared" si="51"/>
        <v>#DIV/0!</v>
      </c>
      <c r="D113" s="118" t="e">
        <f t="shared" si="48"/>
        <v>#DIV/0!</v>
      </c>
      <c r="E113" s="118" t="e">
        <f t="shared" si="48"/>
        <v>#DIV/0!</v>
      </c>
      <c r="F113" s="118" t="e">
        <f t="shared" si="48"/>
        <v>#DIV/0!</v>
      </c>
      <c r="G113" s="118" t="e">
        <f t="shared" si="49"/>
        <v>#DIV/0!</v>
      </c>
      <c r="H113" s="118" t="e">
        <f t="shared" si="49"/>
        <v>#DIV/0!</v>
      </c>
      <c r="I113" s="118" t="e">
        <f t="shared" si="49"/>
        <v>#DIV/0!</v>
      </c>
      <c r="J113" s="118" t="e">
        <f t="shared" si="49"/>
        <v>#DIV/0!</v>
      </c>
      <c r="K113" s="118" t="e">
        <f t="shared" si="49"/>
        <v>#DIV/0!</v>
      </c>
      <c r="L113" s="118" t="e">
        <f t="shared" si="49"/>
        <v>#DIV/0!</v>
      </c>
      <c r="M113" s="118" t="e">
        <f t="shared" si="49"/>
        <v>#DIV/0!</v>
      </c>
    </row>
    <row r="114" spans="1:13">
      <c r="A114" s="17" t="str">
        <f t="shared" si="50"/>
        <v>ALUMBRADO PUBLICO</v>
      </c>
      <c r="B114" s="109"/>
      <c r="C114" s="118" t="e">
        <f t="shared" si="51"/>
        <v>#DIV/0!</v>
      </c>
      <c r="D114" s="118" t="e">
        <f t="shared" si="48"/>
        <v>#DIV/0!</v>
      </c>
      <c r="E114" s="118" t="e">
        <f t="shared" si="48"/>
        <v>#DIV/0!</v>
      </c>
      <c r="F114" s="118" t="e">
        <f t="shared" si="48"/>
        <v>#DIV/0!</v>
      </c>
      <c r="G114" s="118" t="e">
        <f t="shared" si="49"/>
        <v>#DIV/0!</v>
      </c>
      <c r="H114" s="118" t="e">
        <f t="shared" si="49"/>
        <v>#DIV/0!</v>
      </c>
      <c r="I114" s="118" t="e">
        <f t="shared" si="49"/>
        <v>#DIV/0!</v>
      </c>
      <c r="J114" s="118" t="e">
        <f t="shared" si="49"/>
        <v>#DIV/0!</v>
      </c>
      <c r="K114" s="118" t="e">
        <f t="shared" si="49"/>
        <v>#DIV/0!</v>
      </c>
      <c r="L114" s="118" t="e">
        <f t="shared" si="49"/>
        <v>#DIV/0!</v>
      </c>
      <c r="M114" s="118" t="e">
        <f t="shared" si="49"/>
        <v>#DIV/0!</v>
      </c>
    </row>
    <row r="115" spans="1:13">
      <c r="A115" s="17" t="str">
        <f t="shared" si="50"/>
        <v>AGUA POTABLE</v>
      </c>
      <c r="B115" s="109"/>
      <c r="C115" s="118" t="e">
        <f t="shared" si="51"/>
        <v>#DIV/0!</v>
      </c>
      <c r="D115" s="118" t="e">
        <f t="shared" si="48"/>
        <v>#DIV/0!</v>
      </c>
      <c r="E115" s="118" t="e">
        <f t="shared" si="48"/>
        <v>#DIV/0!</v>
      </c>
      <c r="F115" s="118" t="e">
        <f t="shared" si="48"/>
        <v>#DIV/0!</v>
      </c>
      <c r="G115" s="118" t="e">
        <f t="shared" si="49"/>
        <v>#DIV/0!</v>
      </c>
      <c r="H115" s="118" t="e">
        <f t="shared" si="49"/>
        <v>#DIV/0!</v>
      </c>
      <c r="I115" s="118" t="e">
        <f t="shared" si="49"/>
        <v>#DIV/0!</v>
      </c>
      <c r="J115" s="118" t="e">
        <f t="shared" si="49"/>
        <v>#DIV/0!</v>
      </c>
      <c r="K115" s="118" t="e">
        <f t="shared" si="49"/>
        <v>#DIV/0!</v>
      </c>
      <c r="L115" s="118" t="e">
        <f t="shared" si="49"/>
        <v>#DIV/0!</v>
      </c>
      <c r="M115" s="118" t="e">
        <f t="shared" si="49"/>
        <v>#DIV/0!</v>
      </c>
    </row>
    <row r="116" spans="1:13">
      <c r="A116" s="17" t="str">
        <f t="shared" si="50"/>
        <v>SEGURIDAD CIUDADANA</v>
      </c>
      <c r="B116" s="101"/>
      <c r="C116" s="118" t="e">
        <f t="shared" si="51"/>
        <v>#DIV/0!</v>
      </c>
      <c r="D116" s="118" t="e">
        <f t="shared" si="48"/>
        <v>#DIV/0!</v>
      </c>
      <c r="E116" s="118" t="e">
        <f t="shared" si="48"/>
        <v>#DIV/0!</v>
      </c>
      <c r="F116" s="118" t="e">
        <f t="shared" si="48"/>
        <v>#DIV/0!</v>
      </c>
      <c r="G116" s="118" t="e">
        <f t="shared" si="49"/>
        <v>#DIV/0!</v>
      </c>
      <c r="H116" s="118" t="e">
        <f t="shared" si="49"/>
        <v>#DIV/0!</v>
      </c>
      <c r="I116" s="118" t="e">
        <f t="shared" si="49"/>
        <v>#DIV/0!</v>
      </c>
      <c r="J116" s="118" t="e">
        <f t="shared" si="49"/>
        <v>#DIV/0!</v>
      </c>
      <c r="K116" s="118" t="e">
        <f t="shared" si="49"/>
        <v>#DIV/0!</v>
      </c>
      <c r="L116" s="118" t="e">
        <f t="shared" si="49"/>
        <v>#DIV/0!</v>
      </c>
      <c r="M116" s="118" t="e">
        <f t="shared" si="49"/>
        <v>#DIV/0!</v>
      </c>
    </row>
    <row r="117" spans="1:13">
      <c r="A117" s="26" t="s">
        <v>14</v>
      </c>
      <c r="B117" s="119"/>
      <c r="C117" s="120" t="e">
        <f t="shared" si="51"/>
        <v>#DIV/0!</v>
      </c>
      <c r="D117" s="120" t="e">
        <f t="shared" si="48"/>
        <v>#DIV/0!</v>
      </c>
      <c r="E117" s="120" t="e">
        <f t="shared" si="48"/>
        <v>#DIV/0!</v>
      </c>
      <c r="F117" s="120" t="e">
        <f t="shared" si="48"/>
        <v>#DIV/0!</v>
      </c>
      <c r="G117" s="120" t="e">
        <f t="shared" si="49"/>
        <v>#DIV/0!</v>
      </c>
      <c r="H117" s="120" t="e">
        <f t="shared" si="49"/>
        <v>#DIV/0!</v>
      </c>
      <c r="I117" s="120" t="e">
        <f t="shared" si="49"/>
        <v>#DIV/0!</v>
      </c>
      <c r="J117" s="120" t="e">
        <f t="shared" si="49"/>
        <v>#DIV/0!</v>
      </c>
      <c r="K117" s="120" t="e">
        <f t="shared" si="49"/>
        <v>#DIV/0!</v>
      </c>
      <c r="L117" s="120" t="e">
        <f t="shared" si="49"/>
        <v>#DIV/0!</v>
      </c>
      <c r="M117" s="121" t="e">
        <f t="shared" si="49"/>
        <v>#DIV/0!</v>
      </c>
    </row>
  </sheetData>
  <conditionalFormatting sqref="E131:M65549 E20:M22 E32:M35 E45:M48 E58:M61 E97:M98 E107:M109 E69:M74 E82:M88 E1:M9">
    <cfRule type="containsText" dxfId="181" priority="2" stopIfTrue="1" operator="containsText" text="*">
      <formula>NOT(ISERROR(SEARCH("*",E1)))</formula>
    </cfRule>
  </conditionalFormatting>
  <conditionalFormatting sqref="B123:D1048576 D45 B20:D22 B32:D35 B46:D48 B58:D61 B69:D74 B107:D109 B97:D98 B82:D88 B1:D9 B49:M57 B62:M68 B75:M81 B99:M106 B89:M96 B110:M117 B10:M18 B23:M31 B36:M44">
    <cfRule type="containsText" dxfId="180" priority="1" operator="containsText" text="*">
      <formula>NOT(ISERROR(SEARCH("*",B1)))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91"/>
  <sheetViews>
    <sheetView showGridLines="0" topLeftCell="A10" zoomScale="70" zoomScaleNormal="70" workbookViewId="0">
      <selection activeCell="C32" sqref="C32:I37"/>
    </sheetView>
  </sheetViews>
  <sheetFormatPr baseColWidth="10" defaultRowHeight="15.75"/>
  <cols>
    <col min="1" max="1" width="2.42578125" style="2" customWidth="1"/>
    <col min="2" max="2" width="40" style="2" customWidth="1"/>
    <col min="3" max="12" width="13.42578125" style="2" customWidth="1"/>
    <col min="13" max="13" width="13.140625" style="2" customWidth="1"/>
    <col min="14" max="14" width="13.7109375" style="2" customWidth="1"/>
    <col min="15" max="15" width="12.7109375" style="2" customWidth="1"/>
    <col min="16" max="16" width="3.7109375" style="2" customWidth="1"/>
    <col min="17" max="17" width="4.140625" style="2" customWidth="1"/>
    <col min="18" max="18" width="33.5703125" style="2" customWidth="1"/>
    <col min="19" max="19" width="12.5703125" style="2" bestFit="1" customWidth="1"/>
    <col min="20" max="20" width="13.5703125" style="2" bestFit="1" customWidth="1"/>
    <col min="21" max="22" width="12.5703125" style="2" bestFit="1" customWidth="1"/>
    <col min="23" max="24" width="12.42578125" style="2" bestFit="1" customWidth="1"/>
    <col min="25" max="25" width="13.85546875" style="2" customWidth="1"/>
    <col min="26" max="29" width="12.42578125" style="2" customWidth="1"/>
    <col min="30" max="30" width="11.5703125" style="2" bestFit="1" customWidth="1"/>
    <col min="31" max="31" width="15.140625" style="2" bestFit="1" customWidth="1"/>
    <col min="32" max="256" width="11.42578125" style="2"/>
    <col min="257" max="257" width="2.42578125" style="2" customWidth="1"/>
    <col min="258" max="258" width="40" style="2" customWidth="1"/>
    <col min="259" max="268" width="13.42578125" style="2" customWidth="1"/>
    <col min="269" max="269" width="13.140625" style="2" customWidth="1"/>
    <col min="270" max="270" width="13.7109375" style="2" customWidth="1"/>
    <col min="271" max="271" width="12.7109375" style="2" customWidth="1"/>
    <col min="272" max="272" width="3.7109375" style="2" customWidth="1"/>
    <col min="273" max="273" width="4.140625" style="2" customWidth="1"/>
    <col min="274" max="274" width="33.5703125" style="2" customWidth="1"/>
    <col min="275" max="275" width="12.5703125" style="2" bestFit="1" customWidth="1"/>
    <col min="276" max="276" width="13.5703125" style="2" bestFit="1" customWidth="1"/>
    <col min="277" max="278" width="12.5703125" style="2" bestFit="1" customWidth="1"/>
    <col min="279" max="280" width="12.42578125" style="2" bestFit="1" customWidth="1"/>
    <col min="281" max="281" width="13.85546875" style="2" customWidth="1"/>
    <col min="282" max="285" width="12.42578125" style="2" customWidth="1"/>
    <col min="286" max="286" width="11.5703125" style="2" bestFit="1" customWidth="1"/>
    <col min="287" max="287" width="15.140625" style="2" bestFit="1" customWidth="1"/>
    <col min="288" max="512" width="11.42578125" style="2"/>
    <col min="513" max="513" width="2.42578125" style="2" customWidth="1"/>
    <col min="514" max="514" width="40" style="2" customWidth="1"/>
    <col min="515" max="524" width="13.42578125" style="2" customWidth="1"/>
    <col min="525" max="525" width="13.140625" style="2" customWidth="1"/>
    <col min="526" max="526" width="13.7109375" style="2" customWidth="1"/>
    <col min="527" max="527" width="12.7109375" style="2" customWidth="1"/>
    <col min="528" max="528" width="3.7109375" style="2" customWidth="1"/>
    <col min="529" max="529" width="4.140625" style="2" customWidth="1"/>
    <col min="530" max="530" width="33.5703125" style="2" customWidth="1"/>
    <col min="531" max="531" width="12.5703125" style="2" bestFit="1" customWidth="1"/>
    <col min="532" max="532" width="13.5703125" style="2" bestFit="1" customWidth="1"/>
    <col min="533" max="534" width="12.5703125" style="2" bestFit="1" customWidth="1"/>
    <col min="535" max="536" width="12.42578125" style="2" bestFit="1" customWidth="1"/>
    <col min="537" max="537" width="13.85546875" style="2" customWidth="1"/>
    <col min="538" max="541" width="12.42578125" style="2" customWidth="1"/>
    <col min="542" max="542" width="11.5703125" style="2" bestFit="1" customWidth="1"/>
    <col min="543" max="543" width="15.140625" style="2" bestFit="1" customWidth="1"/>
    <col min="544" max="768" width="11.42578125" style="2"/>
    <col min="769" max="769" width="2.42578125" style="2" customWidth="1"/>
    <col min="770" max="770" width="40" style="2" customWidth="1"/>
    <col min="771" max="780" width="13.42578125" style="2" customWidth="1"/>
    <col min="781" max="781" width="13.140625" style="2" customWidth="1"/>
    <col min="782" max="782" width="13.7109375" style="2" customWidth="1"/>
    <col min="783" max="783" width="12.7109375" style="2" customWidth="1"/>
    <col min="784" max="784" width="3.7109375" style="2" customWidth="1"/>
    <col min="785" max="785" width="4.140625" style="2" customWidth="1"/>
    <col min="786" max="786" width="33.5703125" style="2" customWidth="1"/>
    <col min="787" max="787" width="12.5703125" style="2" bestFit="1" customWidth="1"/>
    <col min="788" max="788" width="13.5703125" style="2" bestFit="1" customWidth="1"/>
    <col min="789" max="790" width="12.5703125" style="2" bestFit="1" customWidth="1"/>
    <col min="791" max="792" width="12.42578125" style="2" bestFit="1" customWidth="1"/>
    <col min="793" max="793" width="13.85546875" style="2" customWidth="1"/>
    <col min="794" max="797" width="12.42578125" style="2" customWidth="1"/>
    <col min="798" max="798" width="11.5703125" style="2" bestFit="1" customWidth="1"/>
    <col min="799" max="799" width="15.140625" style="2" bestFit="1" customWidth="1"/>
    <col min="800" max="1024" width="11.42578125" style="2"/>
    <col min="1025" max="1025" width="2.42578125" style="2" customWidth="1"/>
    <col min="1026" max="1026" width="40" style="2" customWidth="1"/>
    <col min="1027" max="1036" width="13.42578125" style="2" customWidth="1"/>
    <col min="1037" max="1037" width="13.140625" style="2" customWidth="1"/>
    <col min="1038" max="1038" width="13.7109375" style="2" customWidth="1"/>
    <col min="1039" max="1039" width="12.7109375" style="2" customWidth="1"/>
    <col min="1040" max="1040" width="3.7109375" style="2" customWidth="1"/>
    <col min="1041" max="1041" width="4.140625" style="2" customWidth="1"/>
    <col min="1042" max="1042" width="33.5703125" style="2" customWidth="1"/>
    <col min="1043" max="1043" width="12.5703125" style="2" bestFit="1" customWidth="1"/>
    <col min="1044" max="1044" width="13.5703125" style="2" bestFit="1" customWidth="1"/>
    <col min="1045" max="1046" width="12.5703125" style="2" bestFit="1" customWidth="1"/>
    <col min="1047" max="1048" width="12.42578125" style="2" bestFit="1" customWidth="1"/>
    <col min="1049" max="1049" width="13.85546875" style="2" customWidth="1"/>
    <col min="1050" max="1053" width="12.42578125" style="2" customWidth="1"/>
    <col min="1054" max="1054" width="11.5703125" style="2" bestFit="1" customWidth="1"/>
    <col min="1055" max="1055" width="15.140625" style="2" bestFit="1" customWidth="1"/>
    <col min="1056" max="1280" width="11.42578125" style="2"/>
    <col min="1281" max="1281" width="2.42578125" style="2" customWidth="1"/>
    <col min="1282" max="1282" width="40" style="2" customWidth="1"/>
    <col min="1283" max="1292" width="13.42578125" style="2" customWidth="1"/>
    <col min="1293" max="1293" width="13.140625" style="2" customWidth="1"/>
    <col min="1294" max="1294" width="13.7109375" style="2" customWidth="1"/>
    <col min="1295" max="1295" width="12.7109375" style="2" customWidth="1"/>
    <col min="1296" max="1296" width="3.7109375" style="2" customWidth="1"/>
    <col min="1297" max="1297" width="4.140625" style="2" customWidth="1"/>
    <col min="1298" max="1298" width="33.5703125" style="2" customWidth="1"/>
    <col min="1299" max="1299" width="12.5703125" style="2" bestFit="1" customWidth="1"/>
    <col min="1300" max="1300" width="13.5703125" style="2" bestFit="1" customWidth="1"/>
    <col min="1301" max="1302" width="12.5703125" style="2" bestFit="1" customWidth="1"/>
    <col min="1303" max="1304" width="12.42578125" style="2" bestFit="1" customWidth="1"/>
    <col min="1305" max="1305" width="13.85546875" style="2" customWidth="1"/>
    <col min="1306" max="1309" width="12.42578125" style="2" customWidth="1"/>
    <col min="1310" max="1310" width="11.5703125" style="2" bestFit="1" customWidth="1"/>
    <col min="1311" max="1311" width="15.140625" style="2" bestFit="1" customWidth="1"/>
    <col min="1312" max="1536" width="11.42578125" style="2"/>
    <col min="1537" max="1537" width="2.42578125" style="2" customWidth="1"/>
    <col min="1538" max="1538" width="40" style="2" customWidth="1"/>
    <col min="1539" max="1548" width="13.42578125" style="2" customWidth="1"/>
    <col min="1549" max="1549" width="13.140625" style="2" customWidth="1"/>
    <col min="1550" max="1550" width="13.7109375" style="2" customWidth="1"/>
    <col min="1551" max="1551" width="12.7109375" style="2" customWidth="1"/>
    <col min="1552" max="1552" width="3.7109375" style="2" customWidth="1"/>
    <col min="1553" max="1553" width="4.140625" style="2" customWidth="1"/>
    <col min="1554" max="1554" width="33.5703125" style="2" customWidth="1"/>
    <col min="1555" max="1555" width="12.5703125" style="2" bestFit="1" customWidth="1"/>
    <col min="1556" max="1556" width="13.5703125" style="2" bestFit="1" customWidth="1"/>
    <col min="1557" max="1558" width="12.5703125" style="2" bestFit="1" customWidth="1"/>
    <col min="1559" max="1560" width="12.42578125" style="2" bestFit="1" customWidth="1"/>
    <col min="1561" max="1561" width="13.85546875" style="2" customWidth="1"/>
    <col min="1562" max="1565" width="12.42578125" style="2" customWidth="1"/>
    <col min="1566" max="1566" width="11.5703125" style="2" bestFit="1" customWidth="1"/>
    <col min="1567" max="1567" width="15.140625" style="2" bestFit="1" customWidth="1"/>
    <col min="1568" max="1792" width="11.42578125" style="2"/>
    <col min="1793" max="1793" width="2.42578125" style="2" customWidth="1"/>
    <col min="1794" max="1794" width="40" style="2" customWidth="1"/>
    <col min="1795" max="1804" width="13.42578125" style="2" customWidth="1"/>
    <col min="1805" max="1805" width="13.140625" style="2" customWidth="1"/>
    <col min="1806" max="1806" width="13.7109375" style="2" customWidth="1"/>
    <col min="1807" max="1807" width="12.7109375" style="2" customWidth="1"/>
    <col min="1808" max="1808" width="3.7109375" style="2" customWidth="1"/>
    <col min="1809" max="1809" width="4.140625" style="2" customWidth="1"/>
    <col min="1810" max="1810" width="33.5703125" style="2" customWidth="1"/>
    <col min="1811" max="1811" width="12.5703125" style="2" bestFit="1" customWidth="1"/>
    <col min="1812" max="1812" width="13.5703125" style="2" bestFit="1" customWidth="1"/>
    <col min="1813" max="1814" width="12.5703125" style="2" bestFit="1" customWidth="1"/>
    <col min="1815" max="1816" width="12.42578125" style="2" bestFit="1" customWidth="1"/>
    <col min="1817" max="1817" width="13.85546875" style="2" customWidth="1"/>
    <col min="1818" max="1821" width="12.42578125" style="2" customWidth="1"/>
    <col min="1822" max="1822" width="11.5703125" style="2" bestFit="1" customWidth="1"/>
    <col min="1823" max="1823" width="15.140625" style="2" bestFit="1" customWidth="1"/>
    <col min="1824" max="2048" width="11.42578125" style="2"/>
    <col min="2049" max="2049" width="2.42578125" style="2" customWidth="1"/>
    <col min="2050" max="2050" width="40" style="2" customWidth="1"/>
    <col min="2051" max="2060" width="13.42578125" style="2" customWidth="1"/>
    <col min="2061" max="2061" width="13.140625" style="2" customWidth="1"/>
    <col min="2062" max="2062" width="13.7109375" style="2" customWidth="1"/>
    <col min="2063" max="2063" width="12.7109375" style="2" customWidth="1"/>
    <col min="2064" max="2064" width="3.7109375" style="2" customWidth="1"/>
    <col min="2065" max="2065" width="4.140625" style="2" customWidth="1"/>
    <col min="2066" max="2066" width="33.5703125" style="2" customWidth="1"/>
    <col min="2067" max="2067" width="12.5703125" style="2" bestFit="1" customWidth="1"/>
    <col min="2068" max="2068" width="13.5703125" style="2" bestFit="1" customWidth="1"/>
    <col min="2069" max="2070" width="12.5703125" style="2" bestFit="1" customWidth="1"/>
    <col min="2071" max="2072" width="12.42578125" style="2" bestFit="1" customWidth="1"/>
    <col min="2073" max="2073" width="13.85546875" style="2" customWidth="1"/>
    <col min="2074" max="2077" width="12.42578125" style="2" customWidth="1"/>
    <col min="2078" max="2078" width="11.5703125" style="2" bestFit="1" customWidth="1"/>
    <col min="2079" max="2079" width="15.140625" style="2" bestFit="1" customWidth="1"/>
    <col min="2080" max="2304" width="11.42578125" style="2"/>
    <col min="2305" max="2305" width="2.42578125" style="2" customWidth="1"/>
    <col min="2306" max="2306" width="40" style="2" customWidth="1"/>
    <col min="2307" max="2316" width="13.42578125" style="2" customWidth="1"/>
    <col min="2317" max="2317" width="13.140625" style="2" customWidth="1"/>
    <col min="2318" max="2318" width="13.7109375" style="2" customWidth="1"/>
    <col min="2319" max="2319" width="12.7109375" style="2" customWidth="1"/>
    <col min="2320" max="2320" width="3.7109375" style="2" customWidth="1"/>
    <col min="2321" max="2321" width="4.140625" style="2" customWidth="1"/>
    <col min="2322" max="2322" width="33.5703125" style="2" customWidth="1"/>
    <col min="2323" max="2323" width="12.5703125" style="2" bestFit="1" customWidth="1"/>
    <col min="2324" max="2324" width="13.5703125" style="2" bestFit="1" customWidth="1"/>
    <col min="2325" max="2326" width="12.5703125" style="2" bestFit="1" customWidth="1"/>
    <col min="2327" max="2328" width="12.42578125" style="2" bestFit="1" customWidth="1"/>
    <col min="2329" max="2329" width="13.85546875" style="2" customWidth="1"/>
    <col min="2330" max="2333" width="12.42578125" style="2" customWidth="1"/>
    <col min="2334" max="2334" width="11.5703125" style="2" bestFit="1" customWidth="1"/>
    <col min="2335" max="2335" width="15.140625" style="2" bestFit="1" customWidth="1"/>
    <col min="2336" max="2560" width="11.42578125" style="2"/>
    <col min="2561" max="2561" width="2.42578125" style="2" customWidth="1"/>
    <col min="2562" max="2562" width="40" style="2" customWidth="1"/>
    <col min="2563" max="2572" width="13.42578125" style="2" customWidth="1"/>
    <col min="2573" max="2573" width="13.140625" style="2" customWidth="1"/>
    <col min="2574" max="2574" width="13.7109375" style="2" customWidth="1"/>
    <col min="2575" max="2575" width="12.7109375" style="2" customWidth="1"/>
    <col min="2576" max="2576" width="3.7109375" style="2" customWidth="1"/>
    <col min="2577" max="2577" width="4.140625" style="2" customWidth="1"/>
    <col min="2578" max="2578" width="33.5703125" style="2" customWidth="1"/>
    <col min="2579" max="2579" width="12.5703125" style="2" bestFit="1" customWidth="1"/>
    <col min="2580" max="2580" width="13.5703125" style="2" bestFit="1" customWidth="1"/>
    <col min="2581" max="2582" width="12.5703125" style="2" bestFit="1" customWidth="1"/>
    <col min="2583" max="2584" width="12.42578125" style="2" bestFit="1" customWidth="1"/>
    <col min="2585" max="2585" width="13.85546875" style="2" customWidth="1"/>
    <col min="2586" max="2589" width="12.42578125" style="2" customWidth="1"/>
    <col min="2590" max="2590" width="11.5703125" style="2" bestFit="1" customWidth="1"/>
    <col min="2591" max="2591" width="15.140625" style="2" bestFit="1" customWidth="1"/>
    <col min="2592" max="2816" width="11.42578125" style="2"/>
    <col min="2817" max="2817" width="2.42578125" style="2" customWidth="1"/>
    <col min="2818" max="2818" width="40" style="2" customWidth="1"/>
    <col min="2819" max="2828" width="13.42578125" style="2" customWidth="1"/>
    <col min="2829" max="2829" width="13.140625" style="2" customWidth="1"/>
    <col min="2830" max="2830" width="13.7109375" style="2" customWidth="1"/>
    <col min="2831" max="2831" width="12.7109375" style="2" customWidth="1"/>
    <col min="2832" max="2832" width="3.7109375" style="2" customWidth="1"/>
    <col min="2833" max="2833" width="4.140625" style="2" customWidth="1"/>
    <col min="2834" max="2834" width="33.5703125" style="2" customWidth="1"/>
    <col min="2835" max="2835" width="12.5703125" style="2" bestFit="1" customWidth="1"/>
    <col min="2836" max="2836" width="13.5703125" style="2" bestFit="1" customWidth="1"/>
    <col min="2837" max="2838" width="12.5703125" style="2" bestFit="1" customWidth="1"/>
    <col min="2839" max="2840" width="12.42578125" style="2" bestFit="1" customWidth="1"/>
    <col min="2841" max="2841" width="13.85546875" style="2" customWidth="1"/>
    <col min="2842" max="2845" width="12.42578125" style="2" customWidth="1"/>
    <col min="2846" max="2846" width="11.5703125" style="2" bestFit="1" customWidth="1"/>
    <col min="2847" max="2847" width="15.140625" style="2" bestFit="1" customWidth="1"/>
    <col min="2848" max="3072" width="11.42578125" style="2"/>
    <col min="3073" max="3073" width="2.42578125" style="2" customWidth="1"/>
    <col min="3074" max="3074" width="40" style="2" customWidth="1"/>
    <col min="3075" max="3084" width="13.42578125" style="2" customWidth="1"/>
    <col min="3085" max="3085" width="13.140625" style="2" customWidth="1"/>
    <col min="3086" max="3086" width="13.7109375" style="2" customWidth="1"/>
    <col min="3087" max="3087" width="12.7109375" style="2" customWidth="1"/>
    <col min="3088" max="3088" width="3.7109375" style="2" customWidth="1"/>
    <col min="3089" max="3089" width="4.140625" style="2" customWidth="1"/>
    <col min="3090" max="3090" width="33.5703125" style="2" customWidth="1"/>
    <col min="3091" max="3091" width="12.5703125" style="2" bestFit="1" customWidth="1"/>
    <col min="3092" max="3092" width="13.5703125" style="2" bestFit="1" customWidth="1"/>
    <col min="3093" max="3094" width="12.5703125" style="2" bestFit="1" customWidth="1"/>
    <col min="3095" max="3096" width="12.42578125" style="2" bestFit="1" customWidth="1"/>
    <col min="3097" max="3097" width="13.85546875" style="2" customWidth="1"/>
    <col min="3098" max="3101" width="12.42578125" style="2" customWidth="1"/>
    <col min="3102" max="3102" width="11.5703125" style="2" bestFit="1" customWidth="1"/>
    <col min="3103" max="3103" width="15.140625" style="2" bestFit="1" customWidth="1"/>
    <col min="3104" max="3328" width="11.42578125" style="2"/>
    <col min="3329" max="3329" width="2.42578125" style="2" customWidth="1"/>
    <col min="3330" max="3330" width="40" style="2" customWidth="1"/>
    <col min="3331" max="3340" width="13.42578125" style="2" customWidth="1"/>
    <col min="3341" max="3341" width="13.140625" style="2" customWidth="1"/>
    <col min="3342" max="3342" width="13.7109375" style="2" customWidth="1"/>
    <col min="3343" max="3343" width="12.7109375" style="2" customWidth="1"/>
    <col min="3344" max="3344" width="3.7109375" style="2" customWidth="1"/>
    <col min="3345" max="3345" width="4.140625" style="2" customWidth="1"/>
    <col min="3346" max="3346" width="33.5703125" style="2" customWidth="1"/>
    <col min="3347" max="3347" width="12.5703125" style="2" bestFit="1" customWidth="1"/>
    <col min="3348" max="3348" width="13.5703125" style="2" bestFit="1" customWidth="1"/>
    <col min="3349" max="3350" width="12.5703125" style="2" bestFit="1" customWidth="1"/>
    <col min="3351" max="3352" width="12.42578125" style="2" bestFit="1" customWidth="1"/>
    <col min="3353" max="3353" width="13.85546875" style="2" customWidth="1"/>
    <col min="3354" max="3357" width="12.42578125" style="2" customWidth="1"/>
    <col min="3358" max="3358" width="11.5703125" style="2" bestFit="1" customWidth="1"/>
    <col min="3359" max="3359" width="15.140625" style="2" bestFit="1" customWidth="1"/>
    <col min="3360" max="3584" width="11.42578125" style="2"/>
    <col min="3585" max="3585" width="2.42578125" style="2" customWidth="1"/>
    <col min="3586" max="3586" width="40" style="2" customWidth="1"/>
    <col min="3587" max="3596" width="13.42578125" style="2" customWidth="1"/>
    <col min="3597" max="3597" width="13.140625" style="2" customWidth="1"/>
    <col min="3598" max="3598" width="13.7109375" style="2" customWidth="1"/>
    <col min="3599" max="3599" width="12.7109375" style="2" customWidth="1"/>
    <col min="3600" max="3600" width="3.7109375" style="2" customWidth="1"/>
    <col min="3601" max="3601" width="4.140625" style="2" customWidth="1"/>
    <col min="3602" max="3602" width="33.5703125" style="2" customWidth="1"/>
    <col min="3603" max="3603" width="12.5703125" style="2" bestFit="1" customWidth="1"/>
    <col min="3604" max="3604" width="13.5703125" style="2" bestFit="1" customWidth="1"/>
    <col min="3605" max="3606" width="12.5703125" style="2" bestFit="1" customWidth="1"/>
    <col min="3607" max="3608" width="12.42578125" style="2" bestFit="1" customWidth="1"/>
    <col min="3609" max="3609" width="13.85546875" style="2" customWidth="1"/>
    <col min="3610" max="3613" width="12.42578125" style="2" customWidth="1"/>
    <col min="3614" max="3614" width="11.5703125" style="2" bestFit="1" customWidth="1"/>
    <col min="3615" max="3615" width="15.140625" style="2" bestFit="1" customWidth="1"/>
    <col min="3616" max="3840" width="11.42578125" style="2"/>
    <col min="3841" max="3841" width="2.42578125" style="2" customWidth="1"/>
    <col min="3842" max="3842" width="40" style="2" customWidth="1"/>
    <col min="3843" max="3852" width="13.42578125" style="2" customWidth="1"/>
    <col min="3853" max="3853" width="13.140625" style="2" customWidth="1"/>
    <col min="3854" max="3854" width="13.7109375" style="2" customWidth="1"/>
    <col min="3855" max="3855" width="12.7109375" style="2" customWidth="1"/>
    <col min="3856" max="3856" width="3.7109375" style="2" customWidth="1"/>
    <col min="3857" max="3857" width="4.140625" style="2" customWidth="1"/>
    <col min="3858" max="3858" width="33.5703125" style="2" customWidth="1"/>
    <col min="3859" max="3859" width="12.5703125" style="2" bestFit="1" customWidth="1"/>
    <col min="3860" max="3860" width="13.5703125" style="2" bestFit="1" customWidth="1"/>
    <col min="3861" max="3862" width="12.5703125" style="2" bestFit="1" customWidth="1"/>
    <col min="3863" max="3864" width="12.42578125" style="2" bestFit="1" customWidth="1"/>
    <col min="3865" max="3865" width="13.85546875" style="2" customWidth="1"/>
    <col min="3866" max="3869" width="12.42578125" style="2" customWidth="1"/>
    <col min="3870" max="3870" width="11.5703125" style="2" bestFit="1" customWidth="1"/>
    <col min="3871" max="3871" width="15.140625" style="2" bestFit="1" customWidth="1"/>
    <col min="3872" max="4096" width="11.42578125" style="2"/>
    <col min="4097" max="4097" width="2.42578125" style="2" customWidth="1"/>
    <col min="4098" max="4098" width="40" style="2" customWidth="1"/>
    <col min="4099" max="4108" width="13.42578125" style="2" customWidth="1"/>
    <col min="4109" max="4109" width="13.140625" style="2" customWidth="1"/>
    <col min="4110" max="4110" width="13.7109375" style="2" customWidth="1"/>
    <col min="4111" max="4111" width="12.7109375" style="2" customWidth="1"/>
    <col min="4112" max="4112" width="3.7109375" style="2" customWidth="1"/>
    <col min="4113" max="4113" width="4.140625" style="2" customWidth="1"/>
    <col min="4114" max="4114" width="33.5703125" style="2" customWidth="1"/>
    <col min="4115" max="4115" width="12.5703125" style="2" bestFit="1" customWidth="1"/>
    <col min="4116" max="4116" width="13.5703125" style="2" bestFit="1" customWidth="1"/>
    <col min="4117" max="4118" width="12.5703125" style="2" bestFit="1" customWidth="1"/>
    <col min="4119" max="4120" width="12.42578125" style="2" bestFit="1" customWidth="1"/>
    <col min="4121" max="4121" width="13.85546875" style="2" customWidth="1"/>
    <col min="4122" max="4125" width="12.42578125" style="2" customWidth="1"/>
    <col min="4126" max="4126" width="11.5703125" style="2" bestFit="1" customWidth="1"/>
    <col min="4127" max="4127" width="15.140625" style="2" bestFit="1" customWidth="1"/>
    <col min="4128" max="4352" width="11.42578125" style="2"/>
    <col min="4353" max="4353" width="2.42578125" style="2" customWidth="1"/>
    <col min="4354" max="4354" width="40" style="2" customWidth="1"/>
    <col min="4355" max="4364" width="13.42578125" style="2" customWidth="1"/>
    <col min="4365" max="4365" width="13.140625" style="2" customWidth="1"/>
    <col min="4366" max="4366" width="13.7109375" style="2" customWidth="1"/>
    <col min="4367" max="4367" width="12.7109375" style="2" customWidth="1"/>
    <col min="4368" max="4368" width="3.7109375" style="2" customWidth="1"/>
    <col min="4369" max="4369" width="4.140625" style="2" customWidth="1"/>
    <col min="4370" max="4370" width="33.5703125" style="2" customWidth="1"/>
    <col min="4371" max="4371" width="12.5703125" style="2" bestFit="1" customWidth="1"/>
    <col min="4372" max="4372" width="13.5703125" style="2" bestFit="1" customWidth="1"/>
    <col min="4373" max="4374" width="12.5703125" style="2" bestFit="1" customWidth="1"/>
    <col min="4375" max="4376" width="12.42578125" style="2" bestFit="1" customWidth="1"/>
    <col min="4377" max="4377" width="13.85546875" style="2" customWidth="1"/>
    <col min="4378" max="4381" width="12.42578125" style="2" customWidth="1"/>
    <col min="4382" max="4382" width="11.5703125" style="2" bestFit="1" customWidth="1"/>
    <col min="4383" max="4383" width="15.140625" style="2" bestFit="1" customWidth="1"/>
    <col min="4384" max="4608" width="11.42578125" style="2"/>
    <col min="4609" max="4609" width="2.42578125" style="2" customWidth="1"/>
    <col min="4610" max="4610" width="40" style="2" customWidth="1"/>
    <col min="4611" max="4620" width="13.42578125" style="2" customWidth="1"/>
    <col min="4621" max="4621" width="13.140625" style="2" customWidth="1"/>
    <col min="4622" max="4622" width="13.7109375" style="2" customWidth="1"/>
    <col min="4623" max="4623" width="12.7109375" style="2" customWidth="1"/>
    <col min="4624" max="4624" width="3.7109375" style="2" customWidth="1"/>
    <col min="4625" max="4625" width="4.140625" style="2" customWidth="1"/>
    <col min="4626" max="4626" width="33.5703125" style="2" customWidth="1"/>
    <col min="4627" max="4627" width="12.5703125" style="2" bestFit="1" customWidth="1"/>
    <col min="4628" max="4628" width="13.5703125" style="2" bestFit="1" customWidth="1"/>
    <col min="4629" max="4630" width="12.5703125" style="2" bestFit="1" customWidth="1"/>
    <col min="4631" max="4632" width="12.42578125" style="2" bestFit="1" customWidth="1"/>
    <col min="4633" max="4633" width="13.85546875" style="2" customWidth="1"/>
    <col min="4634" max="4637" width="12.42578125" style="2" customWidth="1"/>
    <col min="4638" max="4638" width="11.5703125" style="2" bestFit="1" customWidth="1"/>
    <col min="4639" max="4639" width="15.140625" style="2" bestFit="1" customWidth="1"/>
    <col min="4640" max="4864" width="11.42578125" style="2"/>
    <col min="4865" max="4865" width="2.42578125" style="2" customWidth="1"/>
    <col min="4866" max="4866" width="40" style="2" customWidth="1"/>
    <col min="4867" max="4876" width="13.42578125" style="2" customWidth="1"/>
    <col min="4877" max="4877" width="13.140625" style="2" customWidth="1"/>
    <col min="4878" max="4878" width="13.7109375" style="2" customWidth="1"/>
    <col min="4879" max="4879" width="12.7109375" style="2" customWidth="1"/>
    <col min="4880" max="4880" width="3.7109375" style="2" customWidth="1"/>
    <col min="4881" max="4881" width="4.140625" style="2" customWidth="1"/>
    <col min="4882" max="4882" width="33.5703125" style="2" customWidth="1"/>
    <col min="4883" max="4883" width="12.5703125" style="2" bestFit="1" customWidth="1"/>
    <col min="4884" max="4884" width="13.5703125" style="2" bestFit="1" customWidth="1"/>
    <col min="4885" max="4886" width="12.5703125" style="2" bestFit="1" customWidth="1"/>
    <col min="4887" max="4888" width="12.42578125" style="2" bestFit="1" customWidth="1"/>
    <col min="4889" max="4889" width="13.85546875" style="2" customWidth="1"/>
    <col min="4890" max="4893" width="12.42578125" style="2" customWidth="1"/>
    <col min="4894" max="4894" width="11.5703125" style="2" bestFit="1" customWidth="1"/>
    <col min="4895" max="4895" width="15.140625" style="2" bestFit="1" customWidth="1"/>
    <col min="4896" max="5120" width="11.42578125" style="2"/>
    <col min="5121" max="5121" width="2.42578125" style="2" customWidth="1"/>
    <col min="5122" max="5122" width="40" style="2" customWidth="1"/>
    <col min="5123" max="5132" width="13.42578125" style="2" customWidth="1"/>
    <col min="5133" max="5133" width="13.140625" style="2" customWidth="1"/>
    <col min="5134" max="5134" width="13.7109375" style="2" customWidth="1"/>
    <col min="5135" max="5135" width="12.7109375" style="2" customWidth="1"/>
    <col min="5136" max="5136" width="3.7109375" style="2" customWidth="1"/>
    <col min="5137" max="5137" width="4.140625" style="2" customWidth="1"/>
    <col min="5138" max="5138" width="33.5703125" style="2" customWidth="1"/>
    <col min="5139" max="5139" width="12.5703125" style="2" bestFit="1" customWidth="1"/>
    <col min="5140" max="5140" width="13.5703125" style="2" bestFit="1" customWidth="1"/>
    <col min="5141" max="5142" width="12.5703125" style="2" bestFit="1" customWidth="1"/>
    <col min="5143" max="5144" width="12.42578125" style="2" bestFit="1" customWidth="1"/>
    <col min="5145" max="5145" width="13.85546875" style="2" customWidth="1"/>
    <col min="5146" max="5149" width="12.42578125" style="2" customWidth="1"/>
    <col min="5150" max="5150" width="11.5703125" style="2" bestFit="1" customWidth="1"/>
    <col min="5151" max="5151" width="15.140625" style="2" bestFit="1" customWidth="1"/>
    <col min="5152" max="5376" width="11.42578125" style="2"/>
    <col min="5377" max="5377" width="2.42578125" style="2" customWidth="1"/>
    <col min="5378" max="5378" width="40" style="2" customWidth="1"/>
    <col min="5379" max="5388" width="13.42578125" style="2" customWidth="1"/>
    <col min="5389" max="5389" width="13.140625" style="2" customWidth="1"/>
    <col min="5390" max="5390" width="13.7109375" style="2" customWidth="1"/>
    <col min="5391" max="5391" width="12.7109375" style="2" customWidth="1"/>
    <col min="5392" max="5392" width="3.7109375" style="2" customWidth="1"/>
    <col min="5393" max="5393" width="4.140625" style="2" customWidth="1"/>
    <col min="5394" max="5394" width="33.5703125" style="2" customWidth="1"/>
    <col min="5395" max="5395" width="12.5703125" style="2" bestFit="1" customWidth="1"/>
    <col min="5396" max="5396" width="13.5703125" style="2" bestFit="1" customWidth="1"/>
    <col min="5397" max="5398" width="12.5703125" style="2" bestFit="1" customWidth="1"/>
    <col min="5399" max="5400" width="12.42578125" style="2" bestFit="1" customWidth="1"/>
    <col min="5401" max="5401" width="13.85546875" style="2" customWidth="1"/>
    <col min="5402" max="5405" width="12.42578125" style="2" customWidth="1"/>
    <col min="5406" max="5406" width="11.5703125" style="2" bestFit="1" customWidth="1"/>
    <col min="5407" max="5407" width="15.140625" style="2" bestFit="1" customWidth="1"/>
    <col min="5408" max="5632" width="11.42578125" style="2"/>
    <col min="5633" max="5633" width="2.42578125" style="2" customWidth="1"/>
    <col min="5634" max="5634" width="40" style="2" customWidth="1"/>
    <col min="5635" max="5644" width="13.42578125" style="2" customWidth="1"/>
    <col min="5645" max="5645" width="13.140625" style="2" customWidth="1"/>
    <col min="5646" max="5646" width="13.7109375" style="2" customWidth="1"/>
    <col min="5647" max="5647" width="12.7109375" style="2" customWidth="1"/>
    <col min="5648" max="5648" width="3.7109375" style="2" customWidth="1"/>
    <col min="5649" max="5649" width="4.140625" style="2" customWidth="1"/>
    <col min="5650" max="5650" width="33.5703125" style="2" customWidth="1"/>
    <col min="5651" max="5651" width="12.5703125" style="2" bestFit="1" customWidth="1"/>
    <col min="5652" max="5652" width="13.5703125" style="2" bestFit="1" customWidth="1"/>
    <col min="5653" max="5654" width="12.5703125" style="2" bestFit="1" customWidth="1"/>
    <col min="5655" max="5656" width="12.42578125" style="2" bestFit="1" customWidth="1"/>
    <col min="5657" max="5657" width="13.85546875" style="2" customWidth="1"/>
    <col min="5658" max="5661" width="12.42578125" style="2" customWidth="1"/>
    <col min="5662" max="5662" width="11.5703125" style="2" bestFit="1" customWidth="1"/>
    <col min="5663" max="5663" width="15.140625" style="2" bestFit="1" customWidth="1"/>
    <col min="5664" max="5888" width="11.42578125" style="2"/>
    <col min="5889" max="5889" width="2.42578125" style="2" customWidth="1"/>
    <col min="5890" max="5890" width="40" style="2" customWidth="1"/>
    <col min="5891" max="5900" width="13.42578125" style="2" customWidth="1"/>
    <col min="5901" max="5901" width="13.140625" style="2" customWidth="1"/>
    <col min="5902" max="5902" width="13.7109375" style="2" customWidth="1"/>
    <col min="5903" max="5903" width="12.7109375" style="2" customWidth="1"/>
    <col min="5904" max="5904" width="3.7109375" style="2" customWidth="1"/>
    <col min="5905" max="5905" width="4.140625" style="2" customWidth="1"/>
    <col min="5906" max="5906" width="33.5703125" style="2" customWidth="1"/>
    <col min="5907" max="5907" width="12.5703125" style="2" bestFit="1" customWidth="1"/>
    <col min="5908" max="5908" width="13.5703125" style="2" bestFit="1" customWidth="1"/>
    <col min="5909" max="5910" width="12.5703125" style="2" bestFit="1" customWidth="1"/>
    <col min="5911" max="5912" width="12.42578125" style="2" bestFit="1" customWidth="1"/>
    <col min="5913" max="5913" width="13.85546875" style="2" customWidth="1"/>
    <col min="5914" max="5917" width="12.42578125" style="2" customWidth="1"/>
    <col min="5918" max="5918" width="11.5703125" style="2" bestFit="1" customWidth="1"/>
    <col min="5919" max="5919" width="15.140625" style="2" bestFit="1" customWidth="1"/>
    <col min="5920" max="6144" width="11.42578125" style="2"/>
    <col min="6145" max="6145" width="2.42578125" style="2" customWidth="1"/>
    <col min="6146" max="6146" width="40" style="2" customWidth="1"/>
    <col min="6147" max="6156" width="13.42578125" style="2" customWidth="1"/>
    <col min="6157" max="6157" width="13.140625" style="2" customWidth="1"/>
    <col min="6158" max="6158" width="13.7109375" style="2" customWidth="1"/>
    <col min="6159" max="6159" width="12.7109375" style="2" customWidth="1"/>
    <col min="6160" max="6160" width="3.7109375" style="2" customWidth="1"/>
    <col min="6161" max="6161" width="4.140625" style="2" customWidth="1"/>
    <col min="6162" max="6162" width="33.5703125" style="2" customWidth="1"/>
    <col min="6163" max="6163" width="12.5703125" style="2" bestFit="1" customWidth="1"/>
    <col min="6164" max="6164" width="13.5703125" style="2" bestFit="1" customWidth="1"/>
    <col min="6165" max="6166" width="12.5703125" style="2" bestFit="1" customWidth="1"/>
    <col min="6167" max="6168" width="12.42578125" style="2" bestFit="1" customWidth="1"/>
    <col min="6169" max="6169" width="13.85546875" style="2" customWidth="1"/>
    <col min="6170" max="6173" width="12.42578125" style="2" customWidth="1"/>
    <col min="6174" max="6174" width="11.5703125" style="2" bestFit="1" customWidth="1"/>
    <col min="6175" max="6175" width="15.140625" style="2" bestFit="1" customWidth="1"/>
    <col min="6176" max="6400" width="11.42578125" style="2"/>
    <col min="6401" max="6401" width="2.42578125" style="2" customWidth="1"/>
    <col min="6402" max="6402" width="40" style="2" customWidth="1"/>
    <col min="6403" max="6412" width="13.42578125" style="2" customWidth="1"/>
    <col min="6413" max="6413" width="13.140625" style="2" customWidth="1"/>
    <col min="6414" max="6414" width="13.7109375" style="2" customWidth="1"/>
    <col min="6415" max="6415" width="12.7109375" style="2" customWidth="1"/>
    <col min="6416" max="6416" width="3.7109375" style="2" customWidth="1"/>
    <col min="6417" max="6417" width="4.140625" style="2" customWidth="1"/>
    <col min="6418" max="6418" width="33.5703125" style="2" customWidth="1"/>
    <col min="6419" max="6419" width="12.5703125" style="2" bestFit="1" customWidth="1"/>
    <col min="6420" max="6420" width="13.5703125" style="2" bestFit="1" customWidth="1"/>
    <col min="6421" max="6422" width="12.5703125" style="2" bestFit="1" customWidth="1"/>
    <col min="6423" max="6424" width="12.42578125" style="2" bestFit="1" customWidth="1"/>
    <col min="6425" max="6425" width="13.85546875" style="2" customWidth="1"/>
    <col min="6426" max="6429" width="12.42578125" style="2" customWidth="1"/>
    <col min="6430" max="6430" width="11.5703125" style="2" bestFit="1" customWidth="1"/>
    <col min="6431" max="6431" width="15.140625" style="2" bestFit="1" customWidth="1"/>
    <col min="6432" max="6656" width="11.42578125" style="2"/>
    <col min="6657" max="6657" width="2.42578125" style="2" customWidth="1"/>
    <col min="6658" max="6658" width="40" style="2" customWidth="1"/>
    <col min="6659" max="6668" width="13.42578125" style="2" customWidth="1"/>
    <col min="6669" max="6669" width="13.140625" style="2" customWidth="1"/>
    <col min="6670" max="6670" width="13.7109375" style="2" customWidth="1"/>
    <col min="6671" max="6671" width="12.7109375" style="2" customWidth="1"/>
    <col min="6672" max="6672" width="3.7109375" style="2" customWidth="1"/>
    <col min="6673" max="6673" width="4.140625" style="2" customWidth="1"/>
    <col min="6674" max="6674" width="33.5703125" style="2" customWidth="1"/>
    <col min="6675" max="6675" width="12.5703125" style="2" bestFit="1" customWidth="1"/>
    <col min="6676" max="6676" width="13.5703125" style="2" bestFit="1" customWidth="1"/>
    <col min="6677" max="6678" width="12.5703125" style="2" bestFit="1" customWidth="1"/>
    <col min="6679" max="6680" width="12.42578125" style="2" bestFit="1" customWidth="1"/>
    <col min="6681" max="6681" width="13.85546875" style="2" customWidth="1"/>
    <col min="6682" max="6685" width="12.42578125" style="2" customWidth="1"/>
    <col min="6686" max="6686" width="11.5703125" style="2" bestFit="1" customWidth="1"/>
    <col min="6687" max="6687" width="15.140625" style="2" bestFit="1" customWidth="1"/>
    <col min="6688" max="6912" width="11.42578125" style="2"/>
    <col min="6913" max="6913" width="2.42578125" style="2" customWidth="1"/>
    <col min="6914" max="6914" width="40" style="2" customWidth="1"/>
    <col min="6915" max="6924" width="13.42578125" style="2" customWidth="1"/>
    <col min="6925" max="6925" width="13.140625" style="2" customWidth="1"/>
    <col min="6926" max="6926" width="13.7109375" style="2" customWidth="1"/>
    <col min="6927" max="6927" width="12.7109375" style="2" customWidth="1"/>
    <col min="6928" max="6928" width="3.7109375" style="2" customWidth="1"/>
    <col min="6929" max="6929" width="4.140625" style="2" customWidth="1"/>
    <col min="6930" max="6930" width="33.5703125" style="2" customWidth="1"/>
    <col min="6931" max="6931" width="12.5703125" style="2" bestFit="1" customWidth="1"/>
    <col min="6932" max="6932" width="13.5703125" style="2" bestFit="1" customWidth="1"/>
    <col min="6933" max="6934" width="12.5703125" style="2" bestFit="1" customWidth="1"/>
    <col min="6935" max="6936" width="12.42578125" style="2" bestFit="1" customWidth="1"/>
    <col min="6937" max="6937" width="13.85546875" style="2" customWidth="1"/>
    <col min="6938" max="6941" width="12.42578125" style="2" customWidth="1"/>
    <col min="6942" max="6942" width="11.5703125" style="2" bestFit="1" customWidth="1"/>
    <col min="6943" max="6943" width="15.140625" style="2" bestFit="1" customWidth="1"/>
    <col min="6944" max="7168" width="11.42578125" style="2"/>
    <col min="7169" max="7169" width="2.42578125" style="2" customWidth="1"/>
    <col min="7170" max="7170" width="40" style="2" customWidth="1"/>
    <col min="7171" max="7180" width="13.42578125" style="2" customWidth="1"/>
    <col min="7181" max="7181" width="13.140625" style="2" customWidth="1"/>
    <col min="7182" max="7182" width="13.7109375" style="2" customWidth="1"/>
    <col min="7183" max="7183" width="12.7109375" style="2" customWidth="1"/>
    <col min="7184" max="7184" width="3.7109375" style="2" customWidth="1"/>
    <col min="7185" max="7185" width="4.140625" style="2" customWidth="1"/>
    <col min="7186" max="7186" width="33.5703125" style="2" customWidth="1"/>
    <col min="7187" max="7187" width="12.5703125" style="2" bestFit="1" customWidth="1"/>
    <col min="7188" max="7188" width="13.5703125" style="2" bestFit="1" customWidth="1"/>
    <col min="7189" max="7190" width="12.5703125" style="2" bestFit="1" customWidth="1"/>
    <col min="7191" max="7192" width="12.42578125" style="2" bestFit="1" customWidth="1"/>
    <col min="7193" max="7193" width="13.85546875" style="2" customWidth="1"/>
    <col min="7194" max="7197" width="12.42578125" style="2" customWidth="1"/>
    <col min="7198" max="7198" width="11.5703125" style="2" bestFit="1" customWidth="1"/>
    <col min="7199" max="7199" width="15.140625" style="2" bestFit="1" customWidth="1"/>
    <col min="7200" max="7424" width="11.42578125" style="2"/>
    <col min="7425" max="7425" width="2.42578125" style="2" customWidth="1"/>
    <col min="7426" max="7426" width="40" style="2" customWidth="1"/>
    <col min="7427" max="7436" width="13.42578125" style="2" customWidth="1"/>
    <col min="7437" max="7437" width="13.140625" style="2" customWidth="1"/>
    <col min="7438" max="7438" width="13.7109375" style="2" customWidth="1"/>
    <col min="7439" max="7439" width="12.7109375" style="2" customWidth="1"/>
    <col min="7440" max="7440" width="3.7109375" style="2" customWidth="1"/>
    <col min="7441" max="7441" width="4.140625" style="2" customWidth="1"/>
    <col min="7442" max="7442" width="33.5703125" style="2" customWidth="1"/>
    <col min="7443" max="7443" width="12.5703125" style="2" bestFit="1" customWidth="1"/>
    <col min="7444" max="7444" width="13.5703125" style="2" bestFit="1" customWidth="1"/>
    <col min="7445" max="7446" width="12.5703125" style="2" bestFit="1" customWidth="1"/>
    <col min="7447" max="7448" width="12.42578125" style="2" bestFit="1" customWidth="1"/>
    <col min="7449" max="7449" width="13.85546875" style="2" customWidth="1"/>
    <col min="7450" max="7453" width="12.42578125" style="2" customWidth="1"/>
    <col min="7454" max="7454" width="11.5703125" style="2" bestFit="1" customWidth="1"/>
    <col min="7455" max="7455" width="15.140625" style="2" bestFit="1" customWidth="1"/>
    <col min="7456" max="7680" width="11.42578125" style="2"/>
    <col min="7681" max="7681" width="2.42578125" style="2" customWidth="1"/>
    <col min="7682" max="7682" width="40" style="2" customWidth="1"/>
    <col min="7683" max="7692" width="13.42578125" style="2" customWidth="1"/>
    <col min="7693" max="7693" width="13.140625" style="2" customWidth="1"/>
    <col min="7694" max="7694" width="13.7109375" style="2" customWidth="1"/>
    <col min="7695" max="7695" width="12.7109375" style="2" customWidth="1"/>
    <col min="7696" max="7696" width="3.7109375" style="2" customWidth="1"/>
    <col min="7697" max="7697" width="4.140625" style="2" customWidth="1"/>
    <col min="7698" max="7698" width="33.5703125" style="2" customWidth="1"/>
    <col min="7699" max="7699" width="12.5703125" style="2" bestFit="1" customWidth="1"/>
    <col min="7700" max="7700" width="13.5703125" style="2" bestFit="1" customWidth="1"/>
    <col min="7701" max="7702" width="12.5703125" style="2" bestFit="1" customWidth="1"/>
    <col min="7703" max="7704" width="12.42578125" style="2" bestFit="1" customWidth="1"/>
    <col min="7705" max="7705" width="13.85546875" style="2" customWidth="1"/>
    <col min="7706" max="7709" width="12.42578125" style="2" customWidth="1"/>
    <col min="7710" max="7710" width="11.5703125" style="2" bestFit="1" customWidth="1"/>
    <col min="7711" max="7711" width="15.140625" style="2" bestFit="1" customWidth="1"/>
    <col min="7712" max="7936" width="11.42578125" style="2"/>
    <col min="7937" max="7937" width="2.42578125" style="2" customWidth="1"/>
    <col min="7938" max="7938" width="40" style="2" customWidth="1"/>
    <col min="7939" max="7948" width="13.42578125" style="2" customWidth="1"/>
    <col min="7949" max="7949" width="13.140625" style="2" customWidth="1"/>
    <col min="7950" max="7950" width="13.7109375" style="2" customWidth="1"/>
    <col min="7951" max="7951" width="12.7109375" style="2" customWidth="1"/>
    <col min="7952" max="7952" width="3.7109375" style="2" customWidth="1"/>
    <col min="7953" max="7953" width="4.140625" style="2" customWidth="1"/>
    <col min="7954" max="7954" width="33.5703125" style="2" customWidth="1"/>
    <col min="7955" max="7955" width="12.5703125" style="2" bestFit="1" customWidth="1"/>
    <col min="7956" max="7956" width="13.5703125" style="2" bestFit="1" customWidth="1"/>
    <col min="7957" max="7958" width="12.5703125" style="2" bestFit="1" customWidth="1"/>
    <col min="7959" max="7960" width="12.42578125" style="2" bestFit="1" customWidth="1"/>
    <col min="7961" max="7961" width="13.85546875" style="2" customWidth="1"/>
    <col min="7962" max="7965" width="12.42578125" style="2" customWidth="1"/>
    <col min="7966" max="7966" width="11.5703125" style="2" bestFit="1" customWidth="1"/>
    <col min="7967" max="7967" width="15.140625" style="2" bestFit="1" customWidth="1"/>
    <col min="7968" max="8192" width="11.42578125" style="2"/>
    <col min="8193" max="8193" width="2.42578125" style="2" customWidth="1"/>
    <col min="8194" max="8194" width="40" style="2" customWidth="1"/>
    <col min="8195" max="8204" width="13.42578125" style="2" customWidth="1"/>
    <col min="8205" max="8205" width="13.140625" style="2" customWidth="1"/>
    <col min="8206" max="8206" width="13.7109375" style="2" customWidth="1"/>
    <col min="8207" max="8207" width="12.7109375" style="2" customWidth="1"/>
    <col min="8208" max="8208" width="3.7109375" style="2" customWidth="1"/>
    <col min="8209" max="8209" width="4.140625" style="2" customWidth="1"/>
    <col min="8210" max="8210" width="33.5703125" style="2" customWidth="1"/>
    <col min="8211" max="8211" width="12.5703125" style="2" bestFit="1" customWidth="1"/>
    <col min="8212" max="8212" width="13.5703125" style="2" bestFit="1" customWidth="1"/>
    <col min="8213" max="8214" width="12.5703125" style="2" bestFit="1" customWidth="1"/>
    <col min="8215" max="8216" width="12.42578125" style="2" bestFit="1" customWidth="1"/>
    <col min="8217" max="8217" width="13.85546875" style="2" customWidth="1"/>
    <col min="8218" max="8221" width="12.42578125" style="2" customWidth="1"/>
    <col min="8222" max="8222" width="11.5703125" style="2" bestFit="1" customWidth="1"/>
    <col min="8223" max="8223" width="15.140625" style="2" bestFit="1" customWidth="1"/>
    <col min="8224" max="8448" width="11.42578125" style="2"/>
    <col min="8449" max="8449" width="2.42578125" style="2" customWidth="1"/>
    <col min="8450" max="8450" width="40" style="2" customWidth="1"/>
    <col min="8451" max="8460" width="13.42578125" style="2" customWidth="1"/>
    <col min="8461" max="8461" width="13.140625" style="2" customWidth="1"/>
    <col min="8462" max="8462" width="13.7109375" style="2" customWidth="1"/>
    <col min="8463" max="8463" width="12.7109375" style="2" customWidth="1"/>
    <col min="8464" max="8464" width="3.7109375" style="2" customWidth="1"/>
    <col min="8465" max="8465" width="4.140625" style="2" customWidth="1"/>
    <col min="8466" max="8466" width="33.5703125" style="2" customWidth="1"/>
    <col min="8467" max="8467" width="12.5703125" style="2" bestFit="1" customWidth="1"/>
    <col min="8468" max="8468" width="13.5703125" style="2" bestFit="1" customWidth="1"/>
    <col min="8469" max="8470" width="12.5703125" style="2" bestFit="1" customWidth="1"/>
    <col min="8471" max="8472" width="12.42578125" style="2" bestFit="1" customWidth="1"/>
    <col min="8473" max="8473" width="13.85546875" style="2" customWidth="1"/>
    <col min="8474" max="8477" width="12.42578125" style="2" customWidth="1"/>
    <col min="8478" max="8478" width="11.5703125" style="2" bestFit="1" customWidth="1"/>
    <col min="8479" max="8479" width="15.140625" style="2" bestFit="1" customWidth="1"/>
    <col min="8480" max="8704" width="11.42578125" style="2"/>
    <col min="8705" max="8705" width="2.42578125" style="2" customWidth="1"/>
    <col min="8706" max="8706" width="40" style="2" customWidth="1"/>
    <col min="8707" max="8716" width="13.42578125" style="2" customWidth="1"/>
    <col min="8717" max="8717" width="13.140625" style="2" customWidth="1"/>
    <col min="8718" max="8718" width="13.7109375" style="2" customWidth="1"/>
    <col min="8719" max="8719" width="12.7109375" style="2" customWidth="1"/>
    <col min="8720" max="8720" width="3.7109375" style="2" customWidth="1"/>
    <col min="8721" max="8721" width="4.140625" style="2" customWidth="1"/>
    <col min="8722" max="8722" width="33.5703125" style="2" customWidth="1"/>
    <col min="8723" max="8723" width="12.5703125" style="2" bestFit="1" customWidth="1"/>
    <col min="8724" max="8724" width="13.5703125" style="2" bestFit="1" customWidth="1"/>
    <col min="8725" max="8726" width="12.5703125" style="2" bestFit="1" customWidth="1"/>
    <col min="8727" max="8728" width="12.42578125" style="2" bestFit="1" customWidth="1"/>
    <col min="8729" max="8729" width="13.85546875" style="2" customWidth="1"/>
    <col min="8730" max="8733" width="12.42578125" style="2" customWidth="1"/>
    <col min="8734" max="8734" width="11.5703125" style="2" bestFit="1" customWidth="1"/>
    <col min="8735" max="8735" width="15.140625" style="2" bestFit="1" customWidth="1"/>
    <col min="8736" max="8960" width="11.42578125" style="2"/>
    <col min="8961" max="8961" width="2.42578125" style="2" customWidth="1"/>
    <col min="8962" max="8962" width="40" style="2" customWidth="1"/>
    <col min="8963" max="8972" width="13.42578125" style="2" customWidth="1"/>
    <col min="8973" max="8973" width="13.140625" style="2" customWidth="1"/>
    <col min="8974" max="8974" width="13.7109375" style="2" customWidth="1"/>
    <col min="8975" max="8975" width="12.7109375" style="2" customWidth="1"/>
    <col min="8976" max="8976" width="3.7109375" style="2" customWidth="1"/>
    <col min="8977" max="8977" width="4.140625" style="2" customWidth="1"/>
    <col min="8978" max="8978" width="33.5703125" style="2" customWidth="1"/>
    <col min="8979" max="8979" width="12.5703125" style="2" bestFit="1" customWidth="1"/>
    <col min="8980" max="8980" width="13.5703125" style="2" bestFit="1" customWidth="1"/>
    <col min="8981" max="8982" width="12.5703125" style="2" bestFit="1" customWidth="1"/>
    <col min="8983" max="8984" width="12.42578125" style="2" bestFit="1" customWidth="1"/>
    <col min="8985" max="8985" width="13.85546875" style="2" customWidth="1"/>
    <col min="8986" max="8989" width="12.42578125" style="2" customWidth="1"/>
    <col min="8990" max="8990" width="11.5703125" style="2" bestFit="1" customWidth="1"/>
    <col min="8991" max="8991" width="15.140625" style="2" bestFit="1" customWidth="1"/>
    <col min="8992" max="9216" width="11.42578125" style="2"/>
    <col min="9217" max="9217" width="2.42578125" style="2" customWidth="1"/>
    <col min="9218" max="9218" width="40" style="2" customWidth="1"/>
    <col min="9219" max="9228" width="13.42578125" style="2" customWidth="1"/>
    <col min="9229" max="9229" width="13.140625" style="2" customWidth="1"/>
    <col min="9230" max="9230" width="13.7109375" style="2" customWidth="1"/>
    <col min="9231" max="9231" width="12.7109375" style="2" customWidth="1"/>
    <col min="9232" max="9232" width="3.7109375" style="2" customWidth="1"/>
    <col min="9233" max="9233" width="4.140625" style="2" customWidth="1"/>
    <col min="9234" max="9234" width="33.5703125" style="2" customWidth="1"/>
    <col min="9235" max="9235" width="12.5703125" style="2" bestFit="1" customWidth="1"/>
    <col min="9236" max="9236" width="13.5703125" style="2" bestFit="1" customWidth="1"/>
    <col min="9237" max="9238" width="12.5703125" style="2" bestFit="1" customWidth="1"/>
    <col min="9239" max="9240" width="12.42578125" style="2" bestFit="1" customWidth="1"/>
    <col min="9241" max="9241" width="13.85546875" style="2" customWidth="1"/>
    <col min="9242" max="9245" width="12.42578125" style="2" customWidth="1"/>
    <col min="9246" max="9246" width="11.5703125" style="2" bestFit="1" customWidth="1"/>
    <col min="9247" max="9247" width="15.140625" style="2" bestFit="1" customWidth="1"/>
    <col min="9248" max="9472" width="11.42578125" style="2"/>
    <col min="9473" max="9473" width="2.42578125" style="2" customWidth="1"/>
    <col min="9474" max="9474" width="40" style="2" customWidth="1"/>
    <col min="9475" max="9484" width="13.42578125" style="2" customWidth="1"/>
    <col min="9485" max="9485" width="13.140625" style="2" customWidth="1"/>
    <col min="9486" max="9486" width="13.7109375" style="2" customWidth="1"/>
    <col min="9487" max="9487" width="12.7109375" style="2" customWidth="1"/>
    <col min="9488" max="9488" width="3.7109375" style="2" customWidth="1"/>
    <col min="9489" max="9489" width="4.140625" style="2" customWidth="1"/>
    <col min="9490" max="9490" width="33.5703125" style="2" customWidth="1"/>
    <col min="9491" max="9491" width="12.5703125" style="2" bestFit="1" customWidth="1"/>
    <col min="9492" max="9492" width="13.5703125" style="2" bestFit="1" customWidth="1"/>
    <col min="9493" max="9494" width="12.5703125" style="2" bestFit="1" customWidth="1"/>
    <col min="9495" max="9496" width="12.42578125" style="2" bestFit="1" customWidth="1"/>
    <col min="9497" max="9497" width="13.85546875" style="2" customWidth="1"/>
    <col min="9498" max="9501" width="12.42578125" style="2" customWidth="1"/>
    <col min="9502" max="9502" width="11.5703125" style="2" bestFit="1" customWidth="1"/>
    <col min="9503" max="9503" width="15.140625" style="2" bestFit="1" customWidth="1"/>
    <col min="9504" max="9728" width="11.42578125" style="2"/>
    <col min="9729" max="9729" width="2.42578125" style="2" customWidth="1"/>
    <col min="9730" max="9730" width="40" style="2" customWidth="1"/>
    <col min="9731" max="9740" width="13.42578125" style="2" customWidth="1"/>
    <col min="9741" max="9741" width="13.140625" style="2" customWidth="1"/>
    <col min="9742" max="9742" width="13.7109375" style="2" customWidth="1"/>
    <col min="9743" max="9743" width="12.7109375" style="2" customWidth="1"/>
    <col min="9744" max="9744" width="3.7109375" style="2" customWidth="1"/>
    <col min="9745" max="9745" width="4.140625" style="2" customWidth="1"/>
    <col min="9746" max="9746" width="33.5703125" style="2" customWidth="1"/>
    <col min="9747" max="9747" width="12.5703125" style="2" bestFit="1" customWidth="1"/>
    <col min="9748" max="9748" width="13.5703125" style="2" bestFit="1" customWidth="1"/>
    <col min="9749" max="9750" width="12.5703125" style="2" bestFit="1" customWidth="1"/>
    <col min="9751" max="9752" width="12.42578125" style="2" bestFit="1" customWidth="1"/>
    <col min="9753" max="9753" width="13.85546875" style="2" customWidth="1"/>
    <col min="9754" max="9757" width="12.42578125" style="2" customWidth="1"/>
    <col min="9758" max="9758" width="11.5703125" style="2" bestFit="1" customWidth="1"/>
    <col min="9759" max="9759" width="15.140625" style="2" bestFit="1" customWidth="1"/>
    <col min="9760" max="9984" width="11.42578125" style="2"/>
    <col min="9985" max="9985" width="2.42578125" style="2" customWidth="1"/>
    <col min="9986" max="9986" width="40" style="2" customWidth="1"/>
    <col min="9987" max="9996" width="13.42578125" style="2" customWidth="1"/>
    <col min="9997" max="9997" width="13.140625" style="2" customWidth="1"/>
    <col min="9998" max="9998" width="13.7109375" style="2" customWidth="1"/>
    <col min="9999" max="9999" width="12.7109375" style="2" customWidth="1"/>
    <col min="10000" max="10000" width="3.7109375" style="2" customWidth="1"/>
    <col min="10001" max="10001" width="4.140625" style="2" customWidth="1"/>
    <col min="10002" max="10002" width="33.5703125" style="2" customWidth="1"/>
    <col min="10003" max="10003" width="12.5703125" style="2" bestFit="1" customWidth="1"/>
    <col min="10004" max="10004" width="13.5703125" style="2" bestFit="1" customWidth="1"/>
    <col min="10005" max="10006" width="12.5703125" style="2" bestFit="1" customWidth="1"/>
    <col min="10007" max="10008" width="12.42578125" style="2" bestFit="1" customWidth="1"/>
    <col min="10009" max="10009" width="13.85546875" style="2" customWidth="1"/>
    <col min="10010" max="10013" width="12.42578125" style="2" customWidth="1"/>
    <col min="10014" max="10014" width="11.5703125" style="2" bestFit="1" customWidth="1"/>
    <col min="10015" max="10015" width="15.140625" style="2" bestFit="1" customWidth="1"/>
    <col min="10016" max="10240" width="11.42578125" style="2"/>
    <col min="10241" max="10241" width="2.42578125" style="2" customWidth="1"/>
    <col min="10242" max="10242" width="40" style="2" customWidth="1"/>
    <col min="10243" max="10252" width="13.42578125" style="2" customWidth="1"/>
    <col min="10253" max="10253" width="13.140625" style="2" customWidth="1"/>
    <col min="10254" max="10254" width="13.7109375" style="2" customWidth="1"/>
    <col min="10255" max="10255" width="12.7109375" style="2" customWidth="1"/>
    <col min="10256" max="10256" width="3.7109375" style="2" customWidth="1"/>
    <col min="10257" max="10257" width="4.140625" style="2" customWidth="1"/>
    <col min="10258" max="10258" width="33.5703125" style="2" customWidth="1"/>
    <col min="10259" max="10259" width="12.5703125" style="2" bestFit="1" customWidth="1"/>
    <col min="10260" max="10260" width="13.5703125" style="2" bestFit="1" customWidth="1"/>
    <col min="10261" max="10262" width="12.5703125" style="2" bestFit="1" customWidth="1"/>
    <col min="10263" max="10264" width="12.42578125" style="2" bestFit="1" customWidth="1"/>
    <col min="10265" max="10265" width="13.85546875" style="2" customWidth="1"/>
    <col min="10266" max="10269" width="12.42578125" style="2" customWidth="1"/>
    <col min="10270" max="10270" width="11.5703125" style="2" bestFit="1" customWidth="1"/>
    <col min="10271" max="10271" width="15.140625" style="2" bestFit="1" customWidth="1"/>
    <col min="10272" max="10496" width="11.42578125" style="2"/>
    <col min="10497" max="10497" width="2.42578125" style="2" customWidth="1"/>
    <col min="10498" max="10498" width="40" style="2" customWidth="1"/>
    <col min="10499" max="10508" width="13.42578125" style="2" customWidth="1"/>
    <col min="10509" max="10509" width="13.140625" style="2" customWidth="1"/>
    <col min="10510" max="10510" width="13.7109375" style="2" customWidth="1"/>
    <col min="10511" max="10511" width="12.7109375" style="2" customWidth="1"/>
    <col min="10512" max="10512" width="3.7109375" style="2" customWidth="1"/>
    <col min="10513" max="10513" width="4.140625" style="2" customWidth="1"/>
    <col min="10514" max="10514" width="33.5703125" style="2" customWidth="1"/>
    <col min="10515" max="10515" width="12.5703125" style="2" bestFit="1" customWidth="1"/>
    <col min="10516" max="10516" width="13.5703125" style="2" bestFit="1" customWidth="1"/>
    <col min="10517" max="10518" width="12.5703125" style="2" bestFit="1" customWidth="1"/>
    <col min="10519" max="10520" width="12.42578125" style="2" bestFit="1" customWidth="1"/>
    <col min="10521" max="10521" width="13.85546875" style="2" customWidth="1"/>
    <col min="10522" max="10525" width="12.42578125" style="2" customWidth="1"/>
    <col min="10526" max="10526" width="11.5703125" style="2" bestFit="1" customWidth="1"/>
    <col min="10527" max="10527" width="15.140625" style="2" bestFit="1" customWidth="1"/>
    <col min="10528" max="10752" width="11.42578125" style="2"/>
    <col min="10753" max="10753" width="2.42578125" style="2" customWidth="1"/>
    <col min="10754" max="10754" width="40" style="2" customWidth="1"/>
    <col min="10755" max="10764" width="13.42578125" style="2" customWidth="1"/>
    <col min="10765" max="10765" width="13.140625" style="2" customWidth="1"/>
    <col min="10766" max="10766" width="13.7109375" style="2" customWidth="1"/>
    <col min="10767" max="10767" width="12.7109375" style="2" customWidth="1"/>
    <col min="10768" max="10768" width="3.7109375" style="2" customWidth="1"/>
    <col min="10769" max="10769" width="4.140625" style="2" customWidth="1"/>
    <col min="10770" max="10770" width="33.5703125" style="2" customWidth="1"/>
    <col min="10771" max="10771" width="12.5703125" style="2" bestFit="1" customWidth="1"/>
    <col min="10772" max="10772" width="13.5703125" style="2" bestFit="1" customWidth="1"/>
    <col min="10773" max="10774" width="12.5703125" style="2" bestFit="1" customWidth="1"/>
    <col min="10775" max="10776" width="12.42578125" style="2" bestFit="1" customWidth="1"/>
    <col min="10777" max="10777" width="13.85546875" style="2" customWidth="1"/>
    <col min="10778" max="10781" width="12.42578125" style="2" customWidth="1"/>
    <col min="10782" max="10782" width="11.5703125" style="2" bestFit="1" customWidth="1"/>
    <col min="10783" max="10783" width="15.140625" style="2" bestFit="1" customWidth="1"/>
    <col min="10784" max="11008" width="11.42578125" style="2"/>
    <col min="11009" max="11009" width="2.42578125" style="2" customWidth="1"/>
    <col min="11010" max="11010" width="40" style="2" customWidth="1"/>
    <col min="11011" max="11020" width="13.42578125" style="2" customWidth="1"/>
    <col min="11021" max="11021" width="13.140625" style="2" customWidth="1"/>
    <col min="11022" max="11022" width="13.7109375" style="2" customWidth="1"/>
    <col min="11023" max="11023" width="12.7109375" style="2" customWidth="1"/>
    <col min="11024" max="11024" width="3.7109375" style="2" customWidth="1"/>
    <col min="11025" max="11025" width="4.140625" style="2" customWidth="1"/>
    <col min="11026" max="11026" width="33.5703125" style="2" customWidth="1"/>
    <col min="11027" max="11027" width="12.5703125" style="2" bestFit="1" customWidth="1"/>
    <col min="11028" max="11028" width="13.5703125" style="2" bestFit="1" customWidth="1"/>
    <col min="11029" max="11030" width="12.5703125" style="2" bestFit="1" customWidth="1"/>
    <col min="11031" max="11032" width="12.42578125" style="2" bestFit="1" customWidth="1"/>
    <col min="11033" max="11033" width="13.85546875" style="2" customWidth="1"/>
    <col min="11034" max="11037" width="12.42578125" style="2" customWidth="1"/>
    <col min="11038" max="11038" width="11.5703125" style="2" bestFit="1" customWidth="1"/>
    <col min="11039" max="11039" width="15.140625" style="2" bestFit="1" customWidth="1"/>
    <col min="11040" max="11264" width="11.42578125" style="2"/>
    <col min="11265" max="11265" width="2.42578125" style="2" customWidth="1"/>
    <col min="11266" max="11266" width="40" style="2" customWidth="1"/>
    <col min="11267" max="11276" width="13.42578125" style="2" customWidth="1"/>
    <col min="11277" max="11277" width="13.140625" style="2" customWidth="1"/>
    <col min="11278" max="11278" width="13.7109375" style="2" customWidth="1"/>
    <col min="11279" max="11279" width="12.7109375" style="2" customWidth="1"/>
    <col min="11280" max="11280" width="3.7109375" style="2" customWidth="1"/>
    <col min="11281" max="11281" width="4.140625" style="2" customWidth="1"/>
    <col min="11282" max="11282" width="33.5703125" style="2" customWidth="1"/>
    <col min="11283" max="11283" width="12.5703125" style="2" bestFit="1" customWidth="1"/>
    <col min="11284" max="11284" width="13.5703125" style="2" bestFit="1" customWidth="1"/>
    <col min="11285" max="11286" width="12.5703125" style="2" bestFit="1" customWidth="1"/>
    <col min="11287" max="11288" width="12.42578125" style="2" bestFit="1" customWidth="1"/>
    <col min="11289" max="11289" width="13.85546875" style="2" customWidth="1"/>
    <col min="11290" max="11293" width="12.42578125" style="2" customWidth="1"/>
    <col min="11294" max="11294" width="11.5703125" style="2" bestFit="1" customWidth="1"/>
    <col min="11295" max="11295" width="15.140625" style="2" bestFit="1" customWidth="1"/>
    <col min="11296" max="11520" width="11.42578125" style="2"/>
    <col min="11521" max="11521" width="2.42578125" style="2" customWidth="1"/>
    <col min="11522" max="11522" width="40" style="2" customWidth="1"/>
    <col min="11523" max="11532" width="13.42578125" style="2" customWidth="1"/>
    <col min="11533" max="11533" width="13.140625" style="2" customWidth="1"/>
    <col min="11534" max="11534" width="13.7109375" style="2" customWidth="1"/>
    <col min="11535" max="11535" width="12.7109375" style="2" customWidth="1"/>
    <col min="11536" max="11536" width="3.7109375" style="2" customWidth="1"/>
    <col min="11537" max="11537" width="4.140625" style="2" customWidth="1"/>
    <col min="11538" max="11538" width="33.5703125" style="2" customWidth="1"/>
    <col min="11539" max="11539" width="12.5703125" style="2" bestFit="1" customWidth="1"/>
    <col min="11540" max="11540" width="13.5703125" style="2" bestFit="1" customWidth="1"/>
    <col min="11541" max="11542" width="12.5703125" style="2" bestFit="1" customWidth="1"/>
    <col min="11543" max="11544" width="12.42578125" style="2" bestFit="1" customWidth="1"/>
    <col min="11545" max="11545" width="13.85546875" style="2" customWidth="1"/>
    <col min="11546" max="11549" width="12.42578125" style="2" customWidth="1"/>
    <col min="11550" max="11550" width="11.5703125" style="2" bestFit="1" customWidth="1"/>
    <col min="11551" max="11551" width="15.140625" style="2" bestFit="1" customWidth="1"/>
    <col min="11552" max="11776" width="11.42578125" style="2"/>
    <col min="11777" max="11777" width="2.42578125" style="2" customWidth="1"/>
    <col min="11778" max="11778" width="40" style="2" customWidth="1"/>
    <col min="11779" max="11788" width="13.42578125" style="2" customWidth="1"/>
    <col min="11789" max="11789" width="13.140625" style="2" customWidth="1"/>
    <col min="11790" max="11790" width="13.7109375" style="2" customWidth="1"/>
    <col min="11791" max="11791" width="12.7109375" style="2" customWidth="1"/>
    <col min="11792" max="11792" width="3.7109375" style="2" customWidth="1"/>
    <col min="11793" max="11793" width="4.140625" style="2" customWidth="1"/>
    <col min="11794" max="11794" width="33.5703125" style="2" customWidth="1"/>
    <col min="11795" max="11795" width="12.5703125" style="2" bestFit="1" customWidth="1"/>
    <col min="11796" max="11796" width="13.5703125" style="2" bestFit="1" customWidth="1"/>
    <col min="11797" max="11798" width="12.5703125" style="2" bestFit="1" customWidth="1"/>
    <col min="11799" max="11800" width="12.42578125" style="2" bestFit="1" customWidth="1"/>
    <col min="11801" max="11801" width="13.85546875" style="2" customWidth="1"/>
    <col min="11802" max="11805" width="12.42578125" style="2" customWidth="1"/>
    <col min="11806" max="11806" width="11.5703125" style="2" bestFit="1" customWidth="1"/>
    <col min="11807" max="11807" width="15.140625" style="2" bestFit="1" customWidth="1"/>
    <col min="11808" max="12032" width="11.42578125" style="2"/>
    <col min="12033" max="12033" width="2.42578125" style="2" customWidth="1"/>
    <col min="12034" max="12034" width="40" style="2" customWidth="1"/>
    <col min="12035" max="12044" width="13.42578125" style="2" customWidth="1"/>
    <col min="12045" max="12045" width="13.140625" style="2" customWidth="1"/>
    <col min="12046" max="12046" width="13.7109375" style="2" customWidth="1"/>
    <col min="12047" max="12047" width="12.7109375" style="2" customWidth="1"/>
    <col min="12048" max="12048" width="3.7109375" style="2" customWidth="1"/>
    <col min="12049" max="12049" width="4.140625" style="2" customWidth="1"/>
    <col min="12050" max="12050" width="33.5703125" style="2" customWidth="1"/>
    <col min="12051" max="12051" width="12.5703125" style="2" bestFit="1" customWidth="1"/>
    <col min="12052" max="12052" width="13.5703125" style="2" bestFit="1" customWidth="1"/>
    <col min="12053" max="12054" width="12.5703125" style="2" bestFit="1" customWidth="1"/>
    <col min="12055" max="12056" width="12.42578125" style="2" bestFit="1" customWidth="1"/>
    <col min="12057" max="12057" width="13.85546875" style="2" customWidth="1"/>
    <col min="12058" max="12061" width="12.42578125" style="2" customWidth="1"/>
    <col min="12062" max="12062" width="11.5703125" style="2" bestFit="1" customWidth="1"/>
    <col min="12063" max="12063" width="15.140625" style="2" bestFit="1" customWidth="1"/>
    <col min="12064" max="12288" width="11.42578125" style="2"/>
    <col min="12289" max="12289" width="2.42578125" style="2" customWidth="1"/>
    <col min="12290" max="12290" width="40" style="2" customWidth="1"/>
    <col min="12291" max="12300" width="13.42578125" style="2" customWidth="1"/>
    <col min="12301" max="12301" width="13.140625" style="2" customWidth="1"/>
    <col min="12302" max="12302" width="13.7109375" style="2" customWidth="1"/>
    <col min="12303" max="12303" width="12.7109375" style="2" customWidth="1"/>
    <col min="12304" max="12304" width="3.7109375" style="2" customWidth="1"/>
    <col min="12305" max="12305" width="4.140625" style="2" customWidth="1"/>
    <col min="12306" max="12306" width="33.5703125" style="2" customWidth="1"/>
    <col min="12307" max="12307" width="12.5703125" style="2" bestFit="1" customWidth="1"/>
    <col min="12308" max="12308" width="13.5703125" style="2" bestFit="1" customWidth="1"/>
    <col min="12309" max="12310" width="12.5703125" style="2" bestFit="1" customWidth="1"/>
    <col min="12311" max="12312" width="12.42578125" style="2" bestFit="1" customWidth="1"/>
    <col min="12313" max="12313" width="13.85546875" style="2" customWidth="1"/>
    <col min="12314" max="12317" width="12.42578125" style="2" customWidth="1"/>
    <col min="12318" max="12318" width="11.5703125" style="2" bestFit="1" customWidth="1"/>
    <col min="12319" max="12319" width="15.140625" style="2" bestFit="1" customWidth="1"/>
    <col min="12320" max="12544" width="11.42578125" style="2"/>
    <col min="12545" max="12545" width="2.42578125" style="2" customWidth="1"/>
    <col min="12546" max="12546" width="40" style="2" customWidth="1"/>
    <col min="12547" max="12556" width="13.42578125" style="2" customWidth="1"/>
    <col min="12557" max="12557" width="13.140625" style="2" customWidth="1"/>
    <col min="12558" max="12558" width="13.7109375" style="2" customWidth="1"/>
    <col min="12559" max="12559" width="12.7109375" style="2" customWidth="1"/>
    <col min="12560" max="12560" width="3.7109375" style="2" customWidth="1"/>
    <col min="12561" max="12561" width="4.140625" style="2" customWidth="1"/>
    <col min="12562" max="12562" width="33.5703125" style="2" customWidth="1"/>
    <col min="12563" max="12563" width="12.5703125" style="2" bestFit="1" customWidth="1"/>
    <col min="12564" max="12564" width="13.5703125" style="2" bestFit="1" customWidth="1"/>
    <col min="12565" max="12566" width="12.5703125" style="2" bestFit="1" customWidth="1"/>
    <col min="12567" max="12568" width="12.42578125" style="2" bestFit="1" customWidth="1"/>
    <col min="12569" max="12569" width="13.85546875" style="2" customWidth="1"/>
    <col min="12570" max="12573" width="12.42578125" style="2" customWidth="1"/>
    <col min="12574" max="12574" width="11.5703125" style="2" bestFit="1" customWidth="1"/>
    <col min="12575" max="12575" width="15.140625" style="2" bestFit="1" customWidth="1"/>
    <col min="12576" max="12800" width="11.42578125" style="2"/>
    <col min="12801" max="12801" width="2.42578125" style="2" customWidth="1"/>
    <col min="12802" max="12802" width="40" style="2" customWidth="1"/>
    <col min="12803" max="12812" width="13.42578125" style="2" customWidth="1"/>
    <col min="12813" max="12813" width="13.140625" style="2" customWidth="1"/>
    <col min="12814" max="12814" width="13.7109375" style="2" customWidth="1"/>
    <col min="12815" max="12815" width="12.7109375" style="2" customWidth="1"/>
    <col min="12816" max="12816" width="3.7109375" style="2" customWidth="1"/>
    <col min="12817" max="12817" width="4.140625" style="2" customWidth="1"/>
    <col min="12818" max="12818" width="33.5703125" style="2" customWidth="1"/>
    <col min="12819" max="12819" width="12.5703125" style="2" bestFit="1" customWidth="1"/>
    <col min="12820" max="12820" width="13.5703125" style="2" bestFit="1" customWidth="1"/>
    <col min="12821" max="12822" width="12.5703125" style="2" bestFit="1" customWidth="1"/>
    <col min="12823" max="12824" width="12.42578125" style="2" bestFit="1" customWidth="1"/>
    <col min="12825" max="12825" width="13.85546875" style="2" customWidth="1"/>
    <col min="12826" max="12829" width="12.42578125" style="2" customWidth="1"/>
    <col min="12830" max="12830" width="11.5703125" style="2" bestFit="1" customWidth="1"/>
    <col min="12831" max="12831" width="15.140625" style="2" bestFit="1" customWidth="1"/>
    <col min="12832" max="13056" width="11.42578125" style="2"/>
    <col min="13057" max="13057" width="2.42578125" style="2" customWidth="1"/>
    <col min="13058" max="13058" width="40" style="2" customWidth="1"/>
    <col min="13059" max="13068" width="13.42578125" style="2" customWidth="1"/>
    <col min="13069" max="13069" width="13.140625" style="2" customWidth="1"/>
    <col min="13070" max="13070" width="13.7109375" style="2" customWidth="1"/>
    <col min="13071" max="13071" width="12.7109375" style="2" customWidth="1"/>
    <col min="13072" max="13072" width="3.7109375" style="2" customWidth="1"/>
    <col min="13073" max="13073" width="4.140625" style="2" customWidth="1"/>
    <col min="13074" max="13074" width="33.5703125" style="2" customWidth="1"/>
    <col min="13075" max="13075" width="12.5703125" style="2" bestFit="1" customWidth="1"/>
    <col min="13076" max="13076" width="13.5703125" style="2" bestFit="1" customWidth="1"/>
    <col min="13077" max="13078" width="12.5703125" style="2" bestFit="1" customWidth="1"/>
    <col min="13079" max="13080" width="12.42578125" style="2" bestFit="1" customWidth="1"/>
    <col min="13081" max="13081" width="13.85546875" style="2" customWidth="1"/>
    <col min="13082" max="13085" width="12.42578125" style="2" customWidth="1"/>
    <col min="13086" max="13086" width="11.5703125" style="2" bestFit="1" customWidth="1"/>
    <col min="13087" max="13087" width="15.140625" style="2" bestFit="1" customWidth="1"/>
    <col min="13088" max="13312" width="11.42578125" style="2"/>
    <col min="13313" max="13313" width="2.42578125" style="2" customWidth="1"/>
    <col min="13314" max="13314" width="40" style="2" customWidth="1"/>
    <col min="13315" max="13324" width="13.42578125" style="2" customWidth="1"/>
    <col min="13325" max="13325" width="13.140625" style="2" customWidth="1"/>
    <col min="13326" max="13326" width="13.7109375" style="2" customWidth="1"/>
    <col min="13327" max="13327" width="12.7109375" style="2" customWidth="1"/>
    <col min="13328" max="13328" width="3.7109375" style="2" customWidth="1"/>
    <col min="13329" max="13329" width="4.140625" style="2" customWidth="1"/>
    <col min="13330" max="13330" width="33.5703125" style="2" customWidth="1"/>
    <col min="13331" max="13331" width="12.5703125" style="2" bestFit="1" customWidth="1"/>
    <col min="13332" max="13332" width="13.5703125" style="2" bestFit="1" customWidth="1"/>
    <col min="13333" max="13334" width="12.5703125" style="2" bestFit="1" customWidth="1"/>
    <col min="13335" max="13336" width="12.42578125" style="2" bestFit="1" customWidth="1"/>
    <col min="13337" max="13337" width="13.85546875" style="2" customWidth="1"/>
    <col min="13338" max="13341" width="12.42578125" style="2" customWidth="1"/>
    <col min="13342" max="13342" width="11.5703125" style="2" bestFit="1" customWidth="1"/>
    <col min="13343" max="13343" width="15.140625" style="2" bestFit="1" customWidth="1"/>
    <col min="13344" max="13568" width="11.42578125" style="2"/>
    <col min="13569" max="13569" width="2.42578125" style="2" customWidth="1"/>
    <col min="13570" max="13570" width="40" style="2" customWidth="1"/>
    <col min="13571" max="13580" width="13.42578125" style="2" customWidth="1"/>
    <col min="13581" max="13581" width="13.140625" style="2" customWidth="1"/>
    <col min="13582" max="13582" width="13.7109375" style="2" customWidth="1"/>
    <col min="13583" max="13583" width="12.7109375" style="2" customWidth="1"/>
    <col min="13584" max="13584" width="3.7109375" style="2" customWidth="1"/>
    <col min="13585" max="13585" width="4.140625" style="2" customWidth="1"/>
    <col min="13586" max="13586" width="33.5703125" style="2" customWidth="1"/>
    <col min="13587" max="13587" width="12.5703125" style="2" bestFit="1" customWidth="1"/>
    <col min="13588" max="13588" width="13.5703125" style="2" bestFit="1" customWidth="1"/>
    <col min="13589" max="13590" width="12.5703125" style="2" bestFit="1" customWidth="1"/>
    <col min="13591" max="13592" width="12.42578125" style="2" bestFit="1" customWidth="1"/>
    <col min="13593" max="13593" width="13.85546875" style="2" customWidth="1"/>
    <col min="13594" max="13597" width="12.42578125" style="2" customWidth="1"/>
    <col min="13598" max="13598" width="11.5703125" style="2" bestFit="1" customWidth="1"/>
    <col min="13599" max="13599" width="15.140625" style="2" bestFit="1" customWidth="1"/>
    <col min="13600" max="13824" width="11.42578125" style="2"/>
    <col min="13825" max="13825" width="2.42578125" style="2" customWidth="1"/>
    <col min="13826" max="13826" width="40" style="2" customWidth="1"/>
    <col min="13827" max="13836" width="13.42578125" style="2" customWidth="1"/>
    <col min="13837" max="13837" width="13.140625" style="2" customWidth="1"/>
    <col min="13838" max="13838" width="13.7109375" style="2" customWidth="1"/>
    <col min="13839" max="13839" width="12.7109375" style="2" customWidth="1"/>
    <col min="13840" max="13840" width="3.7109375" style="2" customWidth="1"/>
    <col min="13841" max="13841" width="4.140625" style="2" customWidth="1"/>
    <col min="13842" max="13842" width="33.5703125" style="2" customWidth="1"/>
    <col min="13843" max="13843" width="12.5703125" style="2" bestFit="1" customWidth="1"/>
    <col min="13844" max="13844" width="13.5703125" style="2" bestFit="1" customWidth="1"/>
    <col min="13845" max="13846" width="12.5703125" style="2" bestFit="1" customWidth="1"/>
    <col min="13847" max="13848" width="12.42578125" style="2" bestFit="1" customWidth="1"/>
    <col min="13849" max="13849" width="13.85546875" style="2" customWidth="1"/>
    <col min="13850" max="13853" width="12.42578125" style="2" customWidth="1"/>
    <col min="13854" max="13854" width="11.5703125" style="2" bestFit="1" customWidth="1"/>
    <col min="13855" max="13855" width="15.140625" style="2" bestFit="1" customWidth="1"/>
    <col min="13856" max="14080" width="11.42578125" style="2"/>
    <col min="14081" max="14081" width="2.42578125" style="2" customWidth="1"/>
    <col min="14082" max="14082" width="40" style="2" customWidth="1"/>
    <col min="14083" max="14092" width="13.42578125" style="2" customWidth="1"/>
    <col min="14093" max="14093" width="13.140625" style="2" customWidth="1"/>
    <col min="14094" max="14094" width="13.7109375" style="2" customWidth="1"/>
    <col min="14095" max="14095" width="12.7109375" style="2" customWidth="1"/>
    <col min="14096" max="14096" width="3.7109375" style="2" customWidth="1"/>
    <col min="14097" max="14097" width="4.140625" style="2" customWidth="1"/>
    <col min="14098" max="14098" width="33.5703125" style="2" customWidth="1"/>
    <col min="14099" max="14099" width="12.5703125" style="2" bestFit="1" customWidth="1"/>
    <col min="14100" max="14100" width="13.5703125" style="2" bestFit="1" customWidth="1"/>
    <col min="14101" max="14102" width="12.5703125" style="2" bestFit="1" customWidth="1"/>
    <col min="14103" max="14104" width="12.42578125" style="2" bestFit="1" customWidth="1"/>
    <col min="14105" max="14105" width="13.85546875" style="2" customWidth="1"/>
    <col min="14106" max="14109" width="12.42578125" style="2" customWidth="1"/>
    <col min="14110" max="14110" width="11.5703125" style="2" bestFit="1" customWidth="1"/>
    <col min="14111" max="14111" width="15.140625" style="2" bestFit="1" customWidth="1"/>
    <col min="14112" max="14336" width="11.42578125" style="2"/>
    <col min="14337" max="14337" width="2.42578125" style="2" customWidth="1"/>
    <col min="14338" max="14338" width="40" style="2" customWidth="1"/>
    <col min="14339" max="14348" width="13.42578125" style="2" customWidth="1"/>
    <col min="14349" max="14349" width="13.140625" style="2" customWidth="1"/>
    <col min="14350" max="14350" width="13.7109375" style="2" customWidth="1"/>
    <col min="14351" max="14351" width="12.7109375" style="2" customWidth="1"/>
    <col min="14352" max="14352" width="3.7109375" style="2" customWidth="1"/>
    <col min="14353" max="14353" width="4.140625" style="2" customWidth="1"/>
    <col min="14354" max="14354" width="33.5703125" style="2" customWidth="1"/>
    <col min="14355" max="14355" width="12.5703125" style="2" bestFit="1" customWidth="1"/>
    <col min="14356" max="14356" width="13.5703125" style="2" bestFit="1" customWidth="1"/>
    <col min="14357" max="14358" width="12.5703125" style="2" bestFit="1" customWidth="1"/>
    <col min="14359" max="14360" width="12.42578125" style="2" bestFit="1" customWidth="1"/>
    <col min="14361" max="14361" width="13.85546875" style="2" customWidth="1"/>
    <col min="14362" max="14365" width="12.42578125" style="2" customWidth="1"/>
    <col min="14366" max="14366" width="11.5703125" style="2" bestFit="1" customWidth="1"/>
    <col min="14367" max="14367" width="15.140625" style="2" bestFit="1" customWidth="1"/>
    <col min="14368" max="14592" width="11.42578125" style="2"/>
    <col min="14593" max="14593" width="2.42578125" style="2" customWidth="1"/>
    <col min="14594" max="14594" width="40" style="2" customWidth="1"/>
    <col min="14595" max="14604" width="13.42578125" style="2" customWidth="1"/>
    <col min="14605" max="14605" width="13.140625" style="2" customWidth="1"/>
    <col min="14606" max="14606" width="13.7109375" style="2" customWidth="1"/>
    <col min="14607" max="14607" width="12.7109375" style="2" customWidth="1"/>
    <col min="14608" max="14608" width="3.7109375" style="2" customWidth="1"/>
    <col min="14609" max="14609" width="4.140625" style="2" customWidth="1"/>
    <col min="14610" max="14610" width="33.5703125" style="2" customWidth="1"/>
    <col min="14611" max="14611" width="12.5703125" style="2" bestFit="1" customWidth="1"/>
    <col min="14612" max="14612" width="13.5703125" style="2" bestFit="1" customWidth="1"/>
    <col min="14613" max="14614" width="12.5703125" style="2" bestFit="1" customWidth="1"/>
    <col min="14615" max="14616" width="12.42578125" style="2" bestFit="1" customWidth="1"/>
    <col min="14617" max="14617" width="13.85546875" style="2" customWidth="1"/>
    <col min="14618" max="14621" width="12.42578125" style="2" customWidth="1"/>
    <col min="14622" max="14622" width="11.5703125" style="2" bestFit="1" customWidth="1"/>
    <col min="14623" max="14623" width="15.140625" style="2" bestFit="1" customWidth="1"/>
    <col min="14624" max="14848" width="11.42578125" style="2"/>
    <col min="14849" max="14849" width="2.42578125" style="2" customWidth="1"/>
    <col min="14850" max="14850" width="40" style="2" customWidth="1"/>
    <col min="14851" max="14860" width="13.42578125" style="2" customWidth="1"/>
    <col min="14861" max="14861" width="13.140625" style="2" customWidth="1"/>
    <col min="14862" max="14862" width="13.7109375" style="2" customWidth="1"/>
    <col min="14863" max="14863" width="12.7109375" style="2" customWidth="1"/>
    <col min="14864" max="14864" width="3.7109375" style="2" customWidth="1"/>
    <col min="14865" max="14865" width="4.140625" style="2" customWidth="1"/>
    <col min="14866" max="14866" width="33.5703125" style="2" customWidth="1"/>
    <col min="14867" max="14867" width="12.5703125" style="2" bestFit="1" customWidth="1"/>
    <col min="14868" max="14868" width="13.5703125" style="2" bestFit="1" customWidth="1"/>
    <col min="14869" max="14870" width="12.5703125" style="2" bestFit="1" customWidth="1"/>
    <col min="14871" max="14872" width="12.42578125" style="2" bestFit="1" customWidth="1"/>
    <col min="14873" max="14873" width="13.85546875" style="2" customWidth="1"/>
    <col min="14874" max="14877" width="12.42578125" style="2" customWidth="1"/>
    <col min="14878" max="14878" width="11.5703125" style="2" bestFit="1" customWidth="1"/>
    <col min="14879" max="14879" width="15.140625" style="2" bestFit="1" customWidth="1"/>
    <col min="14880" max="15104" width="11.42578125" style="2"/>
    <col min="15105" max="15105" width="2.42578125" style="2" customWidth="1"/>
    <col min="15106" max="15106" width="40" style="2" customWidth="1"/>
    <col min="15107" max="15116" width="13.42578125" style="2" customWidth="1"/>
    <col min="15117" max="15117" width="13.140625" style="2" customWidth="1"/>
    <col min="15118" max="15118" width="13.7109375" style="2" customWidth="1"/>
    <col min="15119" max="15119" width="12.7109375" style="2" customWidth="1"/>
    <col min="15120" max="15120" width="3.7109375" style="2" customWidth="1"/>
    <col min="15121" max="15121" width="4.140625" style="2" customWidth="1"/>
    <col min="15122" max="15122" width="33.5703125" style="2" customWidth="1"/>
    <col min="15123" max="15123" width="12.5703125" style="2" bestFit="1" customWidth="1"/>
    <col min="15124" max="15124" width="13.5703125" style="2" bestFit="1" customWidth="1"/>
    <col min="15125" max="15126" width="12.5703125" style="2" bestFit="1" customWidth="1"/>
    <col min="15127" max="15128" width="12.42578125" style="2" bestFit="1" customWidth="1"/>
    <col min="15129" max="15129" width="13.85546875" style="2" customWidth="1"/>
    <col min="15130" max="15133" width="12.42578125" style="2" customWidth="1"/>
    <col min="15134" max="15134" width="11.5703125" style="2" bestFit="1" customWidth="1"/>
    <col min="15135" max="15135" width="15.140625" style="2" bestFit="1" customWidth="1"/>
    <col min="15136" max="15360" width="11.42578125" style="2"/>
    <col min="15361" max="15361" width="2.42578125" style="2" customWidth="1"/>
    <col min="15362" max="15362" width="40" style="2" customWidth="1"/>
    <col min="15363" max="15372" width="13.42578125" style="2" customWidth="1"/>
    <col min="15373" max="15373" width="13.140625" style="2" customWidth="1"/>
    <col min="15374" max="15374" width="13.7109375" style="2" customWidth="1"/>
    <col min="15375" max="15375" width="12.7109375" style="2" customWidth="1"/>
    <col min="15376" max="15376" width="3.7109375" style="2" customWidth="1"/>
    <col min="15377" max="15377" width="4.140625" style="2" customWidth="1"/>
    <col min="15378" max="15378" width="33.5703125" style="2" customWidth="1"/>
    <col min="15379" max="15379" width="12.5703125" style="2" bestFit="1" customWidth="1"/>
    <col min="15380" max="15380" width="13.5703125" style="2" bestFit="1" customWidth="1"/>
    <col min="15381" max="15382" width="12.5703125" style="2" bestFit="1" customWidth="1"/>
    <col min="15383" max="15384" width="12.42578125" style="2" bestFit="1" customWidth="1"/>
    <col min="15385" max="15385" width="13.85546875" style="2" customWidth="1"/>
    <col min="15386" max="15389" width="12.42578125" style="2" customWidth="1"/>
    <col min="15390" max="15390" width="11.5703125" style="2" bestFit="1" customWidth="1"/>
    <col min="15391" max="15391" width="15.140625" style="2" bestFit="1" customWidth="1"/>
    <col min="15392" max="15616" width="11.42578125" style="2"/>
    <col min="15617" max="15617" width="2.42578125" style="2" customWidth="1"/>
    <col min="15618" max="15618" width="40" style="2" customWidth="1"/>
    <col min="15619" max="15628" width="13.42578125" style="2" customWidth="1"/>
    <col min="15629" max="15629" width="13.140625" style="2" customWidth="1"/>
    <col min="15630" max="15630" width="13.7109375" style="2" customWidth="1"/>
    <col min="15631" max="15631" width="12.7109375" style="2" customWidth="1"/>
    <col min="15632" max="15632" width="3.7109375" style="2" customWidth="1"/>
    <col min="15633" max="15633" width="4.140625" style="2" customWidth="1"/>
    <col min="15634" max="15634" width="33.5703125" style="2" customWidth="1"/>
    <col min="15635" max="15635" width="12.5703125" style="2" bestFit="1" customWidth="1"/>
    <col min="15636" max="15636" width="13.5703125" style="2" bestFit="1" customWidth="1"/>
    <col min="15637" max="15638" width="12.5703125" style="2" bestFit="1" customWidth="1"/>
    <col min="15639" max="15640" width="12.42578125" style="2" bestFit="1" customWidth="1"/>
    <col min="15641" max="15641" width="13.85546875" style="2" customWidth="1"/>
    <col min="15642" max="15645" width="12.42578125" style="2" customWidth="1"/>
    <col min="15646" max="15646" width="11.5703125" style="2" bestFit="1" customWidth="1"/>
    <col min="15647" max="15647" width="15.140625" style="2" bestFit="1" customWidth="1"/>
    <col min="15648" max="15872" width="11.42578125" style="2"/>
    <col min="15873" max="15873" width="2.42578125" style="2" customWidth="1"/>
    <col min="15874" max="15874" width="40" style="2" customWidth="1"/>
    <col min="15875" max="15884" width="13.42578125" style="2" customWidth="1"/>
    <col min="15885" max="15885" width="13.140625" style="2" customWidth="1"/>
    <col min="15886" max="15886" width="13.7109375" style="2" customWidth="1"/>
    <col min="15887" max="15887" width="12.7109375" style="2" customWidth="1"/>
    <col min="15888" max="15888" width="3.7109375" style="2" customWidth="1"/>
    <col min="15889" max="15889" width="4.140625" style="2" customWidth="1"/>
    <col min="15890" max="15890" width="33.5703125" style="2" customWidth="1"/>
    <col min="15891" max="15891" width="12.5703125" style="2" bestFit="1" customWidth="1"/>
    <col min="15892" max="15892" width="13.5703125" style="2" bestFit="1" customWidth="1"/>
    <col min="15893" max="15894" width="12.5703125" style="2" bestFit="1" customWidth="1"/>
    <col min="15895" max="15896" width="12.42578125" style="2" bestFit="1" customWidth="1"/>
    <col min="15897" max="15897" width="13.85546875" style="2" customWidth="1"/>
    <col min="15898" max="15901" width="12.42578125" style="2" customWidth="1"/>
    <col min="15902" max="15902" width="11.5703125" style="2" bestFit="1" customWidth="1"/>
    <col min="15903" max="15903" width="15.140625" style="2" bestFit="1" customWidth="1"/>
    <col min="15904" max="16128" width="11.42578125" style="2"/>
    <col min="16129" max="16129" width="2.42578125" style="2" customWidth="1"/>
    <col min="16130" max="16130" width="40" style="2" customWidth="1"/>
    <col min="16131" max="16140" width="13.42578125" style="2" customWidth="1"/>
    <col min="16141" max="16141" width="13.140625" style="2" customWidth="1"/>
    <col min="16142" max="16142" width="13.7109375" style="2" customWidth="1"/>
    <col min="16143" max="16143" width="12.7109375" style="2" customWidth="1"/>
    <col min="16144" max="16144" width="3.7109375" style="2" customWidth="1"/>
    <col min="16145" max="16145" width="4.140625" style="2" customWidth="1"/>
    <col min="16146" max="16146" width="33.5703125" style="2" customWidth="1"/>
    <col min="16147" max="16147" width="12.5703125" style="2" bestFit="1" customWidth="1"/>
    <col min="16148" max="16148" width="13.5703125" style="2" bestFit="1" customWidth="1"/>
    <col min="16149" max="16150" width="12.5703125" style="2" bestFit="1" customWidth="1"/>
    <col min="16151" max="16152" width="12.42578125" style="2" bestFit="1" customWidth="1"/>
    <col min="16153" max="16153" width="13.85546875" style="2" customWidth="1"/>
    <col min="16154" max="16157" width="12.42578125" style="2" customWidth="1"/>
    <col min="16158" max="16158" width="11.5703125" style="2" bestFit="1" customWidth="1"/>
    <col min="16159" max="16159" width="15.140625" style="2" bestFit="1" customWidth="1"/>
    <col min="16160" max="16384" width="11.42578125" style="2"/>
  </cols>
  <sheetData>
    <row r="1" spans="1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1">
      <c r="B2" s="249" t="s">
        <v>128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 R.L. - (Sistema Chiquitos)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1:31">
      <c r="B3" s="249" t="str">
        <f>+'Cre-Espino'!B3</f>
        <v>CONSOLIDADO - con IVA</v>
      </c>
      <c r="C3" s="250"/>
      <c r="D3" s="250"/>
      <c r="E3" s="250"/>
      <c r="F3" s="250"/>
      <c r="G3" s="250"/>
      <c r="H3" s="5"/>
      <c r="I3" s="5"/>
      <c r="J3" s="5"/>
      <c r="K3" s="5"/>
      <c r="L3" s="5"/>
      <c r="M3" s="5"/>
      <c r="N3" s="5"/>
      <c r="O3" s="5"/>
      <c r="R3" s="122" t="str">
        <f>+'Cre-Espino'!R3:V3</f>
        <v>CONSOLIDADO - sin IVA</v>
      </c>
      <c r="S3" s="216"/>
      <c r="T3" s="216"/>
      <c r="U3" s="216"/>
      <c r="V3" s="216"/>
      <c r="W3" s="6"/>
      <c r="X3" s="6"/>
      <c r="Y3" s="6"/>
      <c r="Z3" s="6"/>
      <c r="AA3" s="6"/>
      <c r="AB3" s="6"/>
      <c r="AC3" s="6"/>
      <c r="AD3" s="6"/>
      <c r="AE3" s="5"/>
    </row>
    <row r="4" spans="1:31">
      <c r="B4" s="249" t="str">
        <f>+'Cre-Espino'!B4</f>
        <v>ESTADÍSTICAS GESTIÓN 2025</v>
      </c>
      <c r="C4" s="250"/>
      <c r="D4" s="250"/>
      <c r="E4" s="250"/>
      <c r="F4" s="250"/>
      <c r="G4" s="7"/>
      <c r="H4" s="5"/>
      <c r="I4" s="5"/>
      <c r="J4" s="5"/>
      <c r="K4" s="5"/>
      <c r="L4" s="5"/>
      <c r="M4" s="5"/>
      <c r="N4" s="5"/>
      <c r="O4" s="5"/>
      <c r="R4" s="122" t="str">
        <f>+'Cre-Espino'!R4:V4</f>
        <v>ESTADÍSTICAS GESTIÓN 2025</v>
      </c>
      <c r="S4" s="216"/>
      <c r="T4" s="216"/>
      <c r="U4" s="216"/>
      <c r="V4" s="216"/>
      <c r="W4" s="6"/>
      <c r="X4" s="6"/>
      <c r="Y4" s="6"/>
      <c r="Z4" s="6"/>
      <c r="AA4" s="6"/>
      <c r="AB4" s="6"/>
      <c r="AC4" s="6"/>
      <c r="AD4" s="6"/>
      <c r="AE4" s="5"/>
    </row>
    <row r="5" spans="1:31" ht="12.75" customHeight="1">
      <c r="R5" s="12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11" t="s">
        <v>1</v>
      </c>
      <c r="S8" s="12" t="s">
        <v>2</v>
      </c>
      <c r="T8" s="13" t="s">
        <v>3</v>
      </c>
      <c r="U8" s="13" t="s">
        <v>4</v>
      </c>
      <c r="V8" s="13" t="s">
        <v>5</v>
      </c>
      <c r="W8" s="13" t="s">
        <v>6</v>
      </c>
      <c r="X8" s="13" t="s">
        <v>7</v>
      </c>
      <c r="Y8" s="13" t="s">
        <v>8</v>
      </c>
      <c r="Z8" s="13" t="s">
        <v>9</v>
      </c>
      <c r="AA8" s="13" t="s">
        <v>10</v>
      </c>
      <c r="AB8" s="13" t="s">
        <v>11</v>
      </c>
      <c r="AC8" s="13" t="s">
        <v>12</v>
      </c>
      <c r="AD8" s="13" t="s">
        <v>13</v>
      </c>
      <c r="AE8" s="14" t="s">
        <v>14</v>
      </c>
    </row>
    <row r="9" spans="1:31">
      <c r="B9" s="15" t="s">
        <v>15</v>
      </c>
      <c r="C9" s="16"/>
      <c r="D9" s="4"/>
      <c r="E9" s="4"/>
      <c r="F9" s="4"/>
      <c r="G9" s="16"/>
      <c r="H9" s="4"/>
      <c r="I9" s="4"/>
      <c r="J9" s="4"/>
      <c r="K9" s="4"/>
      <c r="L9" s="4"/>
      <c r="M9" s="4"/>
      <c r="N9" s="4"/>
      <c r="O9" s="17"/>
      <c r="R9" s="15" t="s">
        <v>15</v>
      </c>
      <c r="S9" s="16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7"/>
    </row>
    <row r="10" spans="1:31">
      <c r="A10" s="19"/>
      <c r="B10" s="20" t="s">
        <v>16</v>
      </c>
      <c r="C10" s="21">
        <f>+'[36]CONSOLIDADO (2)'!C10</f>
        <v>8938</v>
      </c>
      <c r="D10" s="21">
        <f>+'[36]CONSOLIDADO (2)'!D10</f>
        <v>8963</v>
      </c>
      <c r="E10" s="21">
        <f>+'[36]CONSOLIDADO (2)'!E10</f>
        <v>8986</v>
      </c>
      <c r="F10" s="21">
        <f>+'[36]CONSOLIDADO (2)'!F10</f>
        <v>9004</v>
      </c>
      <c r="G10" s="21">
        <f>+'[36]CONSOLIDADO (2)'!G10</f>
        <v>9009</v>
      </c>
      <c r="H10" s="21">
        <f>+'[36]CONSOLIDADO (2)'!H10</f>
        <v>9029</v>
      </c>
      <c r="I10" s="21">
        <f>+'[36]CONSOLIDADO (2)'!I10</f>
        <v>9049</v>
      </c>
      <c r="J10" s="21">
        <f>+'[36]CONSOLIDADO (2)'!J10</f>
        <v>0</v>
      </c>
      <c r="K10" s="21">
        <f>+'[36]CONSOLIDADO (2)'!K10</f>
        <v>0</v>
      </c>
      <c r="L10" s="21">
        <f>+'[36]CONSOLIDADO (2)'!L10</f>
        <v>0</v>
      </c>
      <c r="M10" s="21">
        <f>+'[36]CONSOLIDADO (2)'!M10</f>
        <v>0</v>
      </c>
      <c r="N10" s="21">
        <f>+'[36]CONSOLIDADO (2)'!N10</f>
        <v>0</v>
      </c>
      <c r="O10" s="22">
        <f>+N10</f>
        <v>0</v>
      </c>
      <c r="R10" s="20" t="s">
        <v>16</v>
      </c>
      <c r="S10" s="23">
        <f>+C10</f>
        <v>8938</v>
      </c>
      <c r="T10" s="23">
        <f t="shared" ref="T10:T14" si="0">+D10</f>
        <v>8963</v>
      </c>
      <c r="U10" s="23">
        <f t="shared" ref="U10:U14" si="1">+E10</f>
        <v>8986</v>
      </c>
      <c r="V10" s="23">
        <f t="shared" ref="V10:V14" si="2">+F10</f>
        <v>9004</v>
      </c>
      <c r="W10" s="23">
        <f t="shared" ref="W10:W14" si="3">+G10</f>
        <v>9009</v>
      </c>
      <c r="X10" s="23">
        <f t="shared" ref="X10:X14" si="4">+H10</f>
        <v>9029</v>
      </c>
      <c r="Y10" s="23">
        <f t="shared" ref="Y10:Y14" si="5">+I10</f>
        <v>9049</v>
      </c>
      <c r="Z10" s="23">
        <f t="shared" ref="Z10:Z14" si="6">+J10</f>
        <v>0</v>
      </c>
      <c r="AA10" s="23">
        <f t="shared" ref="AA10:AA14" si="7">+K10</f>
        <v>0</v>
      </c>
      <c r="AB10" s="23">
        <f t="shared" ref="AB10:AB14" si="8">+L10</f>
        <v>0</v>
      </c>
      <c r="AC10" s="23">
        <f t="shared" ref="AC10:AC14" si="9">+M10</f>
        <v>0</v>
      </c>
      <c r="AD10" s="23">
        <f t="shared" ref="AD10:AD14" si="10">+N10</f>
        <v>0</v>
      </c>
      <c r="AE10" s="182">
        <f t="shared" ref="AE10:AE14" si="11">+O10</f>
        <v>0</v>
      </c>
    </row>
    <row r="11" spans="1:31">
      <c r="A11" s="19"/>
      <c r="B11" s="20" t="s">
        <v>17</v>
      </c>
      <c r="C11" s="21">
        <f>+'[36]CONSOLIDADO (2)'!C11</f>
        <v>1504</v>
      </c>
      <c r="D11" s="21">
        <f>+'[36]CONSOLIDADO (2)'!D11</f>
        <v>1503</v>
      </c>
      <c r="E11" s="21">
        <f>+'[36]CONSOLIDADO (2)'!E11</f>
        <v>1502</v>
      </c>
      <c r="F11" s="21">
        <f>+'[36]CONSOLIDADO (2)'!F11</f>
        <v>1502</v>
      </c>
      <c r="G11" s="21">
        <f>+'[36]CONSOLIDADO (2)'!G11</f>
        <v>1503</v>
      </c>
      <c r="H11" s="21">
        <f>+'[36]CONSOLIDADO (2)'!H11</f>
        <v>1505</v>
      </c>
      <c r="I11" s="21">
        <f>+'[36]CONSOLIDADO (2)'!I11</f>
        <v>1514</v>
      </c>
      <c r="J11" s="21">
        <f>+'[36]CONSOLIDADO (2)'!J11</f>
        <v>0</v>
      </c>
      <c r="K11" s="21">
        <f>+'[36]CONSOLIDADO (2)'!K11</f>
        <v>0</v>
      </c>
      <c r="L11" s="21">
        <f>+'[36]CONSOLIDADO (2)'!L11</f>
        <v>0</v>
      </c>
      <c r="M11" s="21">
        <f>+'[36]CONSOLIDADO (2)'!M11</f>
        <v>0</v>
      </c>
      <c r="N11" s="21">
        <f>+'[36]CONSOLIDADO (2)'!N11</f>
        <v>0</v>
      </c>
      <c r="O11" s="22">
        <f t="shared" ref="O11:O14" si="12">+N11</f>
        <v>0</v>
      </c>
      <c r="R11" s="20" t="s">
        <v>17</v>
      </c>
      <c r="S11" s="23">
        <f t="shared" ref="S11:S14" si="13">+C11</f>
        <v>1504</v>
      </c>
      <c r="T11" s="23">
        <f t="shared" si="0"/>
        <v>1503</v>
      </c>
      <c r="U11" s="23">
        <f t="shared" si="1"/>
        <v>1502</v>
      </c>
      <c r="V11" s="23">
        <f t="shared" si="2"/>
        <v>1502</v>
      </c>
      <c r="W11" s="23">
        <f t="shared" si="3"/>
        <v>1503</v>
      </c>
      <c r="X11" s="23">
        <f t="shared" si="4"/>
        <v>1505</v>
      </c>
      <c r="Y11" s="23">
        <f t="shared" si="5"/>
        <v>1514</v>
      </c>
      <c r="Z11" s="23">
        <f t="shared" si="6"/>
        <v>0</v>
      </c>
      <c r="AA11" s="23">
        <f t="shared" si="7"/>
        <v>0</v>
      </c>
      <c r="AB11" s="23">
        <f t="shared" si="8"/>
        <v>0</v>
      </c>
      <c r="AC11" s="23">
        <f t="shared" si="9"/>
        <v>0</v>
      </c>
      <c r="AD11" s="23">
        <f t="shared" si="10"/>
        <v>0</v>
      </c>
      <c r="AE11" s="182">
        <f t="shared" si="11"/>
        <v>0</v>
      </c>
    </row>
    <row r="12" spans="1:31">
      <c r="A12" s="19"/>
      <c r="B12" s="20" t="s">
        <v>18</v>
      </c>
      <c r="C12" s="21">
        <f>+'[36]CONSOLIDADO (2)'!C12</f>
        <v>75</v>
      </c>
      <c r="D12" s="21">
        <f>+'[36]CONSOLIDADO (2)'!D12</f>
        <v>74</v>
      </c>
      <c r="E12" s="21">
        <f>+'[36]CONSOLIDADO (2)'!E12</f>
        <v>74</v>
      </c>
      <c r="F12" s="21">
        <f>+'[36]CONSOLIDADO (2)'!F12</f>
        <v>74</v>
      </c>
      <c r="G12" s="21">
        <f>+'[36]CONSOLIDADO (2)'!G12</f>
        <v>74</v>
      </c>
      <c r="H12" s="21">
        <f>+'[36]CONSOLIDADO (2)'!H12</f>
        <v>76</v>
      </c>
      <c r="I12" s="21">
        <f>+'[36]CONSOLIDADO (2)'!I12</f>
        <v>76</v>
      </c>
      <c r="J12" s="21">
        <f>+'[36]CONSOLIDADO (2)'!J12</f>
        <v>0</v>
      </c>
      <c r="K12" s="21">
        <f>+'[36]CONSOLIDADO (2)'!K12</f>
        <v>0</v>
      </c>
      <c r="L12" s="21">
        <f>+'[36]CONSOLIDADO (2)'!L12</f>
        <v>0</v>
      </c>
      <c r="M12" s="21">
        <f>+'[36]CONSOLIDADO (2)'!M12</f>
        <v>0</v>
      </c>
      <c r="N12" s="21">
        <f>+'[36]CONSOLIDADO (2)'!N12</f>
        <v>0</v>
      </c>
      <c r="O12" s="22">
        <f t="shared" si="12"/>
        <v>0</v>
      </c>
      <c r="R12" s="20" t="s">
        <v>18</v>
      </c>
      <c r="S12" s="23">
        <f t="shared" si="13"/>
        <v>75</v>
      </c>
      <c r="T12" s="23">
        <f t="shared" si="0"/>
        <v>74</v>
      </c>
      <c r="U12" s="23">
        <f t="shared" si="1"/>
        <v>74</v>
      </c>
      <c r="V12" s="23">
        <f t="shared" si="2"/>
        <v>74</v>
      </c>
      <c r="W12" s="23">
        <f t="shared" si="3"/>
        <v>74</v>
      </c>
      <c r="X12" s="23">
        <f t="shared" si="4"/>
        <v>76</v>
      </c>
      <c r="Y12" s="23">
        <f t="shared" si="5"/>
        <v>76</v>
      </c>
      <c r="Z12" s="23">
        <f t="shared" si="6"/>
        <v>0</v>
      </c>
      <c r="AA12" s="23">
        <f t="shared" si="7"/>
        <v>0</v>
      </c>
      <c r="AB12" s="23">
        <f t="shared" si="8"/>
        <v>0</v>
      </c>
      <c r="AC12" s="23">
        <f t="shared" si="9"/>
        <v>0</v>
      </c>
      <c r="AD12" s="23">
        <f t="shared" si="10"/>
        <v>0</v>
      </c>
      <c r="AE12" s="182">
        <f t="shared" si="11"/>
        <v>0</v>
      </c>
    </row>
    <row r="13" spans="1:31">
      <c r="A13" s="19"/>
      <c r="B13" s="20" t="s">
        <v>19</v>
      </c>
      <c r="C13" s="21">
        <f>+'[36]CONSOLIDADO (2)'!C13</f>
        <v>27</v>
      </c>
      <c r="D13" s="21">
        <f>+'[36]CONSOLIDADO (2)'!D13</f>
        <v>27</v>
      </c>
      <c r="E13" s="21">
        <f>+'[36]CONSOLIDADO (2)'!E13</f>
        <v>27</v>
      </c>
      <c r="F13" s="21">
        <f>+'[36]CONSOLIDADO (2)'!F13</f>
        <v>27</v>
      </c>
      <c r="G13" s="21">
        <f>+'[36]CONSOLIDADO (2)'!G13</f>
        <v>27</v>
      </c>
      <c r="H13" s="21">
        <f>+'[36]CONSOLIDADO (2)'!H13</f>
        <v>27</v>
      </c>
      <c r="I13" s="21">
        <f>+'[36]CONSOLIDADO (2)'!I13</f>
        <v>27</v>
      </c>
      <c r="J13" s="21">
        <f>+'[36]CONSOLIDADO (2)'!J13</f>
        <v>0</v>
      </c>
      <c r="K13" s="21">
        <f>+'[36]CONSOLIDADO (2)'!K13</f>
        <v>0</v>
      </c>
      <c r="L13" s="21">
        <f>+'[36]CONSOLIDADO (2)'!L13</f>
        <v>0</v>
      </c>
      <c r="M13" s="21">
        <f>+'[36]CONSOLIDADO (2)'!M13</f>
        <v>0</v>
      </c>
      <c r="N13" s="21">
        <f>+'[36]CONSOLIDADO (2)'!N13</f>
        <v>0</v>
      </c>
      <c r="O13" s="22">
        <f t="shared" si="12"/>
        <v>0</v>
      </c>
      <c r="R13" s="20" t="s">
        <v>19</v>
      </c>
      <c r="S13" s="23">
        <f t="shared" si="13"/>
        <v>27</v>
      </c>
      <c r="T13" s="23">
        <f t="shared" si="0"/>
        <v>27</v>
      </c>
      <c r="U13" s="23">
        <f t="shared" si="1"/>
        <v>27</v>
      </c>
      <c r="V13" s="23">
        <f t="shared" si="2"/>
        <v>27</v>
      </c>
      <c r="W13" s="23">
        <f t="shared" si="3"/>
        <v>27</v>
      </c>
      <c r="X13" s="23">
        <f t="shared" si="4"/>
        <v>27</v>
      </c>
      <c r="Y13" s="23">
        <f t="shared" si="5"/>
        <v>27</v>
      </c>
      <c r="Z13" s="23">
        <f t="shared" si="6"/>
        <v>0</v>
      </c>
      <c r="AA13" s="23">
        <f t="shared" si="7"/>
        <v>0</v>
      </c>
      <c r="AB13" s="23">
        <f t="shared" si="8"/>
        <v>0</v>
      </c>
      <c r="AC13" s="23">
        <f t="shared" si="9"/>
        <v>0</v>
      </c>
      <c r="AD13" s="23">
        <f t="shared" si="10"/>
        <v>0</v>
      </c>
      <c r="AE13" s="182">
        <f t="shared" si="11"/>
        <v>0</v>
      </c>
    </row>
    <row r="14" spans="1:31">
      <c r="A14" s="4"/>
      <c r="B14" s="25" t="s">
        <v>20</v>
      </c>
      <c r="C14" s="21">
        <f>+'[36]CONSOLIDADO (2)'!C14</f>
        <v>154</v>
      </c>
      <c r="D14" s="21">
        <f>+'[36]CONSOLIDADO (2)'!D14</f>
        <v>154</v>
      </c>
      <c r="E14" s="21">
        <f>+'[36]CONSOLIDADO (2)'!E14</f>
        <v>154</v>
      </c>
      <c r="F14" s="21">
        <f>+'[36]CONSOLIDADO (2)'!F14</f>
        <v>154</v>
      </c>
      <c r="G14" s="21">
        <f>+'[36]CONSOLIDADO (2)'!G14</f>
        <v>155</v>
      </c>
      <c r="H14" s="21">
        <f>+'[36]CONSOLIDADO (2)'!H14</f>
        <v>156</v>
      </c>
      <c r="I14" s="21">
        <f>+'[36]CONSOLIDADO (2)'!I14</f>
        <v>156</v>
      </c>
      <c r="J14" s="21">
        <f>+'[36]CONSOLIDADO (2)'!J14</f>
        <v>0</v>
      </c>
      <c r="K14" s="21">
        <f>+'[36]CONSOLIDADO (2)'!K14</f>
        <v>0</v>
      </c>
      <c r="L14" s="21">
        <f>+'[36]CONSOLIDADO (2)'!L14</f>
        <v>0</v>
      </c>
      <c r="M14" s="21">
        <f>+'[36]CONSOLIDADO (2)'!M14</f>
        <v>0</v>
      </c>
      <c r="N14" s="21">
        <f>+'[36]CONSOLIDADO (2)'!N14</f>
        <v>0</v>
      </c>
      <c r="O14" s="22">
        <f t="shared" si="12"/>
        <v>0</v>
      </c>
      <c r="R14" s="25" t="s">
        <v>20</v>
      </c>
      <c r="S14" s="23">
        <f t="shared" si="13"/>
        <v>154</v>
      </c>
      <c r="T14" s="23">
        <f t="shared" si="0"/>
        <v>154</v>
      </c>
      <c r="U14" s="23">
        <f t="shared" si="1"/>
        <v>154</v>
      </c>
      <c r="V14" s="23">
        <f t="shared" si="2"/>
        <v>154</v>
      </c>
      <c r="W14" s="23">
        <f t="shared" si="3"/>
        <v>155</v>
      </c>
      <c r="X14" s="23">
        <f t="shared" si="4"/>
        <v>156</v>
      </c>
      <c r="Y14" s="23">
        <f t="shared" si="5"/>
        <v>156</v>
      </c>
      <c r="Z14" s="23">
        <f t="shared" si="6"/>
        <v>0</v>
      </c>
      <c r="AA14" s="23">
        <f t="shared" si="7"/>
        <v>0</v>
      </c>
      <c r="AB14" s="23">
        <f t="shared" si="8"/>
        <v>0</v>
      </c>
      <c r="AC14" s="23">
        <f t="shared" si="9"/>
        <v>0</v>
      </c>
      <c r="AD14" s="23">
        <f t="shared" si="10"/>
        <v>0</v>
      </c>
      <c r="AE14" s="182">
        <f t="shared" si="11"/>
        <v>0</v>
      </c>
    </row>
    <row r="15" spans="1:31">
      <c r="B15" s="26" t="s">
        <v>14</v>
      </c>
      <c r="C15" s="27">
        <f>+SUM(C10:C14)</f>
        <v>10698</v>
      </c>
      <c r="D15" s="27">
        <f t="shared" ref="D15:I15" si="14">+SUM(D10:D14)</f>
        <v>10721</v>
      </c>
      <c r="E15" s="27">
        <f t="shared" si="14"/>
        <v>10743</v>
      </c>
      <c r="F15" s="27">
        <f t="shared" si="14"/>
        <v>10761</v>
      </c>
      <c r="G15" s="27">
        <f t="shared" si="14"/>
        <v>10768</v>
      </c>
      <c r="H15" s="27">
        <f t="shared" si="14"/>
        <v>10793</v>
      </c>
      <c r="I15" s="27">
        <f t="shared" si="14"/>
        <v>10822</v>
      </c>
      <c r="J15" s="27">
        <f t="shared" ref="I15:N15" si="15">+SUM(J10:J14)</f>
        <v>0</v>
      </c>
      <c r="K15" s="27">
        <f t="shared" si="15"/>
        <v>0</v>
      </c>
      <c r="L15" s="27">
        <f t="shared" si="15"/>
        <v>0</v>
      </c>
      <c r="M15" s="27">
        <f t="shared" si="15"/>
        <v>0</v>
      </c>
      <c r="N15" s="27">
        <f t="shared" si="15"/>
        <v>0</v>
      </c>
      <c r="O15" s="30">
        <f t="shared" ref="O15" si="16">+SUM(O10:O14)</f>
        <v>0</v>
      </c>
      <c r="R15" s="26" t="s">
        <v>14</v>
      </c>
      <c r="S15" s="28">
        <f t="shared" ref="S15:AE15" si="17">SUM(S10:S14)</f>
        <v>10698</v>
      </c>
      <c r="T15" s="28">
        <f t="shared" si="17"/>
        <v>10721</v>
      </c>
      <c r="U15" s="28">
        <f t="shared" si="17"/>
        <v>10743</v>
      </c>
      <c r="V15" s="28">
        <f t="shared" si="17"/>
        <v>10761</v>
      </c>
      <c r="W15" s="28">
        <f t="shared" si="17"/>
        <v>10768</v>
      </c>
      <c r="X15" s="28">
        <f t="shared" si="17"/>
        <v>10793</v>
      </c>
      <c r="Y15" s="28">
        <f t="shared" si="17"/>
        <v>10822</v>
      </c>
      <c r="Z15" s="28">
        <f t="shared" si="17"/>
        <v>0</v>
      </c>
      <c r="AA15" s="28">
        <f t="shared" si="17"/>
        <v>0</v>
      </c>
      <c r="AB15" s="28">
        <f t="shared" si="17"/>
        <v>0</v>
      </c>
      <c r="AC15" s="28">
        <f t="shared" si="17"/>
        <v>0</v>
      </c>
      <c r="AD15" s="28">
        <f t="shared" si="17"/>
        <v>0</v>
      </c>
      <c r="AE15" s="183">
        <f t="shared" si="17"/>
        <v>0</v>
      </c>
    </row>
    <row r="16" spans="1:31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32" t="s">
        <v>1</v>
      </c>
      <c r="C19" s="12" t="s">
        <v>2</v>
      </c>
      <c r="D19" s="12" t="s">
        <v>3</v>
      </c>
      <c r="E19" s="12" t="s">
        <v>4</v>
      </c>
      <c r="F19" s="12" t="s">
        <v>5</v>
      </c>
      <c r="G19" s="12" t="s">
        <v>6</v>
      </c>
      <c r="H19" s="12" t="s">
        <v>7</v>
      </c>
      <c r="I19" s="12" t="s">
        <v>8</v>
      </c>
      <c r="J19" s="12" t="s">
        <v>9</v>
      </c>
      <c r="K19" s="12" t="s">
        <v>10</v>
      </c>
      <c r="L19" s="12" t="s">
        <v>11</v>
      </c>
      <c r="M19" s="12" t="s">
        <v>12</v>
      </c>
      <c r="N19" s="12" t="s">
        <v>13</v>
      </c>
      <c r="O19" s="34" t="s">
        <v>22</v>
      </c>
      <c r="R19" s="32" t="s">
        <v>1</v>
      </c>
      <c r="S19" s="35" t="s">
        <v>2</v>
      </c>
      <c r="T19" s="33" t="s">
        <v>3</v>
      </c>
      <c r="U19" s="33" t="s">
        <v>4</v>
      </c>
      <c r="V19" s="33" t="s">
        <v>5</v>
      </c>
      <c r="W19" s="33" t="s">
        <v>6</v>
      </c>
      <c r="X19" s="33" t="s">
        <v>7</v>
      </c>
      <c r="Y19" s="33" t="s">
        <v>8</v>
      </c>
      <c r="Z19" s="33" t="s">
        <v>9</v>
      </c>
      <c r="AA19" s="33" t="s">
        <v>10</v>
      </c>
      <c r="AB19" s="33" t="s">
        <v>11</v>
      </c>
      <c r="AC19" s="33" t="s">
        <v>12</v>
      </c>
      <c r="AD19" s="33" t="s">
        <v>13</v>
      </c>
      <c r="AE19" s="34" t="s">
        <v>14</v>
      </c>
    </row>
    <row r="20" spans="2:31">
      <c r="B20" s="36" t="s">
        <v>15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9"/>
      <c r="R20" s="36" t="s">
        <v>15</v>
      </c>
      <c r="S20" s="37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9"/>
    </row>
    <row r="21" spans="2:31">
      <c r="B21" s="20" t="s">
        <v>16</v>
      </c>
      <c r="C21" s="40">
        <f>+'[36]CONSOLIDADO (2)'!C21</f>
        <v>1107.2510000000002</v>
      </c>
      <c r="D21" s="40">
        <f>+'[36]CONSOLIDADO (2)'!D21</f>
        <v>1128.9590000000001</v>
      </c>
      <c r="E21" s="40">
        <f>+'[36]CONSOLIDADO (2)'!E21</f>
        <v>1035.008</v>
      </c>
      <c r="F21" s="40">
        <f>+'[36]CONSOLIDADO (2)'!F21</f>
        <v>890.077</v>
      </c>
      <c r="G21" s="40">
        <f>+'[36]CONSOLIDADO (2)'!G21</f>
        <v>895.48099999999999</v>
      </c>
      <c r="H21" s="40">
        <f>+'[36]CONSOLIDADO (2)'!H21</f>
        <v>792.48500000000001</v>
      </c>
      <c r="I21" s="40">
        <f>+'[36]CONSOLIDADO (2)'!I21</f>
        <v>717.71600000000001</v>
      </c>
      <c r="J21" s="40">
        <f>+'[36]CONSOLIDADO (2)'!J21</f>
        <v>0</v>
      </c>
      <c r="K21" s="40">
        <f>+'[36]CONSOLIDADO (2)'!K21</f>
        <v>0</v>
      </c>
      <c r="L21" s="40">
        <f>+'[36]CONSOLIDADO (2)'!L21</f>
        <v>0</v>
      </c>
      <c r="M21" s="40">
        <f>+'[36]CONSOLIDADO (2)'!M21</f>
        <v>0</v>
      </c>
      <c r="N21" s="40">
        <f>+'[36]CONSOLIDADO (2)'!N21</f>
        <v>0</v>
      </c>
      <c r="O21" s="44">
        <f>SUM(C21:N21)</f>
        <v>6566.9769999999999</v>
      </c>
      <c r="P21" s="43"/>
      <c r="Q21" s="43"/>
      <c r="R21" s="20" t="s">
        <v>16</v>
      </c>
      <c r="S21" s="39">
        <f>+C21</f>
        <v>1107.2510000000002</v>
      </c>
      <c r="T21" s="39">
        <f>+D21</f>
        <v>1128.9590000000001</v>
      </c>
      <c r="U21" s="39">
        <f>+E21</f>
        <v>1035.008</v>
      </c>
      <c r="V21" s="39">
        <f t="shared" ref="V21:AD25" si="18">+F21</f>
        <v>890.077</v>
      </c>
      <c r="W21" s="39">
        <f t="shared" si="18"/>
        <v>895.48099999999999</v>
      </c>
      <c r="X21" s="39">
        <f t="shared" si="18"/>
        <v>792.48500000000001</v>
      </c>
      <c r="Y21" s="39">
        <f t="shared" si="18"/>
        <v>717.71600000000001</v>
      </c>
      <c r="Z21" s="39">
        <f t="shared" si="18"/>
        <v>0</v>
      </c>
      <c r="AA21" s="39">
        <f t="shared" si="18"/>
        <v>0</v>
      </c>
      <c r="AB21" s="39">
        <f t="shared" si="18"/>
        <v>0</v>
      </c>
      <c r="AC21" s="39">
        <f t="shared" si="18"/>
        <v>0</v>
      </c>
      <c r="AD21" s="39">
        <f t="shared" si="18"/>
        <v>0</v>
      </c>
      <c r="AE21" s="42">
        <f>SUM(S21:AD21)</f>
        <v>6566.9769999999999</v>
      </c>
    </row>
    <row r="22" spans="2:31">
      <c r="B22" s="20" t="s">
        <v>17</v>
      </c>
      <c r="C22" s="40">
        <f>+'[36]CONSOLIDADO (2)'!C22</f>
        <v>691.06200000000001</v>
      </c>
      <c r="D22" s="40">
        <f>+'[36]CONSOLIDADO (2)'!D22</f>
        <v>708.12600000000009</v>
      </c>
      <c r="E22" s="40">
        <f>+'[36]CONSOLIDADO (2)'!E22</f>
        <v>638.37699999999973</v>
      </c>
      <c r="F22" s="40">
        <f>+'[36]CONSOLIDADO (2)'!F22</f>
        <v>555.61700000000008</v>
      </c>
      <c r="G22" s="40">
        <f>+'[36]CONSOLIDADO (2)'!G22</f>
        <v>576.36999999999989</v>
      </c>
      <c r="H22" s="40">
        <f>+'[36]CONSOLIDADO (2)'!H22</f>
        <v>492.96500000000003</v>
      </c>
      <c r="I22" s="40">
        <f>+'[36]CONSOLIDADO (2)'!I22</f>
        <v>436.13500000000022</v>
      </c>
      <c r="J22" s="40">
        <f>+'[36]CONSOLIDADO (2)'!J22</f>
        <v>0</v>
      </c>
      <c r="K22" s="40">
        <f>+'[36]CONSOLIDADO (2)'!K22</f>
        <v>0</v>
      </c>
      <c r="L22" s="40">
        <f>+'[36]CONSOLIDADO (2)'!L22</f>
        <v>0</v>
      </c>
      <c r="M22" s="40">
        <f>+'[36]CONSOLIDADO (2)'!M22</f>
        <v>0</v>
      </c>
      <c r="N22" s="40">
        <f>+'[36]CONSOLIDADO (2)'!N22</f>
        <v>0</v>
      </c>
      <c r="O22" s="44">
        <f t="shared" ref="O22:O25" si="19">SUM(C22:N22)</f>
        <v>4098.652</v>
      </c>
      <c r="P22" s="43"/>
      <c r="Q22" s="43"/>
      <c r="R22" s="20" t="s">
        <v>17</v>
      </c>
      <c r="S22" s="39">
        <f t="shared" ref="S22:U25" si="20">+C22</f>
        <v>691.06200000000001</v>
      </c>
      <c r="T22" s="39">
        <f t="shared" si="20"/>
        <v>708.12600000000009</v>
      </c>
      <c r="U22" s="39">
        <f>+E22</f>
        <v>638.37699999999973</v>
      </c>
      <c r="V22" s="39">
        <f t="shared" si="18"/>
        <v>555.61700000000008</v>
      </c>
      <c r="W22" s="39">
        <f t="shared" si="18"/>
        <v>576.36999999999989</v>
      </c>
      <c r="X22" s="39">
        <f t="shared" si="18"/>
        <v>492.96500000000003</v>
      </c>
      <c r="Y22" s="39">
        <f t="shared" si="18"/>
        <v>436.13500000000022</v>
      </c>
      <c r="Z22" s="39">
        <f t="shared" si="18"/>
        <v>0</v>
      </c>
      <c r="AA22" s="39">
        <f t="shared" si="18"/>
        <v>0</v>
      </c>
      <c r="AB22" s="39">
        <f t="shared" si="18"/>
        <v>0</v>
      </c>
      <c r="AC22" s="39">
        <f t="shared" si="18"/>
        <v>0</v>
      </c>
      <c r="AD22" s="39">
        <f t="shared" si="18"/>
        <v>0</v>
      </c>
      <c r="AE22" s="42">
        <f t="shared" ref="AE22:AE25" si="21">SUM(S22:AD22)</f>
        <v>4098.652</v>
      </c>
    </row>
    <row r="23" spans="2:31">
      <c r="B23" s="20" t="s">
        <v>18</v>
      </c>
      <c r="C23" s="40">
        <f>+'[36]CONSOLIDADO (2)'!C23</f>
        <v>120.11199999999999</v>
      </c>
      <c r="D23" s="40">
        <f>+'[36]CONSOLIDADO (2)'!D23</f>
        <v>118.71699999999998</v>
      </c>
      <c r="E23" s="40">
        <f>+'[36]CONSOLIDADO (2)'!E23</f>
        <v>121.32600000000001</v>
      </c>
      <c r="F23" s="40">
        <f>+'[36]CONSOLIDADO (2)'!F23</f>
        <v>131.69499999999999</v>
      </c>
      <c r="G23" s="40">
        <f>+'[36]CONSOLIDADO (2)'!G23</f>
        <v>130.95400000000001</v>
      </c>
      <c r="H23" s="40">
        <f>+'[36]CONSOLIDADO (2)'!H23</f>
        <v>133.23600000000002</v>
      </c>
      <c r="I23" s="40">
        <f>+'[36]CONSOLIDADO (2)'!I23</f>
        <v>116.16500000000001</v>
      </c>
      <c r="J23" s="40">
        <f>+'[36]CONSOLIDADO (2)'!J23</f>
        <v>0</v>
      </c>
      <c r="K23" s="40">
        <f>+'[36]CONSOLIDADO (2)'!K23</f>
        <v>0</v>
      </c>
      <c r="L23" s="40">
        <f>+'[36]CONSOLIDADO (2)'!L23</f>
        <v>0</v>
      </c>
      <c r="M23" s="40">
        <f>+'[36]CONSOLIDADO (2)'!M23</f>
        <v>0</v>
      </c>
      <c r="N23" s="40">
        <f>+'[36]CONSOLIDADO (2)'!N23</f>
        <v>0</v>
      </c>
      <c r="O23" s="44">
        <f t="shared" si="19"/>
        <v>872.20499999999993</v>
      </c>
      <c r="P23" s="43"/>
      <c r="Q23" s="43"/>
      <c r="R23" s="20" t="s">
        <v>18</v>
      </c>
      <c r="S23" s="39">
        <f t="shared" si="20"/>
        <v>120.11199999999999</v>
      </c>
      <c r="T23" s="39">
        <f t="shared" si="20"/>
        <v>118.71699999999998</v>
      </c>
      <c r="U23" s="39">
        <f t="shared" si="20"/>
        <v>121.32600000000001</v>
      </c>
      <c r="V23" s="39">
        <f t="shared" si="18"/>
        <v>131.69499999999999</v>
      </c>
      <c r="W23" s="39">
        <f t="shared" si="18"/>
        <v>130.95400000000001</v>
      </c>
      <c r="X23" s="39">
        <f t="shared" si="18"/>
        <v>133.23600000000002</v>
      </c>
      <c r="Y23" s="39">
        <f t="shared" si="18"/>
        <v>116.16500000000001</v>
      </c>
      <c r="Z23" s="39">
        <f t="shared" si="18"/>
        <v>0</v>
      </c>
      <c r="AA23" s="39">
        <f t="shared" si="18"/>
        <v>0</v>
      </c>
      <c r="AB23" s="39">
        <f t="shared" si="18"/>
        <v>0</v>
      </c>
      <c r="AC23" s="39">
        <f t="shared" si="18"/>
        <v>0</v>
      </c>
      <c r="AD23" s="39">
        <f t="shared" si="18"/>
        <v>0</v>
      </c>
      <c r="AE23" s="42">
        <f t="shared" si="21"/>
        <v>872.20499999999993</v>
      </c>
    </row>
    <row r="24" spans="2:31">
      <c r="B24" s="20" t="s">
        <v>19</v>
      </c>
      <c r="C24" s="40">
        <f>+'[36]CONSOLIDADO (2)'!C24</f>
        <v>200.98499999999999</v>
      </c>
      <c r="D24" s="40">
        <f>+'[36]CONSOLIDADO (2)'!D24</f>
        <v>180.62899999999999</v>
      </c>
      <c r="E24" s="40">
        <f>+'[36]CONSOLIDADO (2)'!E24</f>
        <v>199.66800000000001</v>
      </c>
      <c r="F24" s="40">
        <f>+'[36]CONSOLIDADO (2)'!F24</f>
        <v>193.76600000000002</v>
      </c>
      <c r="G24" s="40">
        <f>+'[36]CONSOLIDADO (2)'!G24</f>
        <v>199.654</v>
      </c>
      <c r="H24" s="40">
        <f>+'[36]CONSOLIDADO (2)'!H24</f>
        <v>193.30199999999999</v>
      </c>
      <c r="I24" s="40">
        <f>+'[36]CONSOLIDADO (2)'!I24</f>
        <v>202.96100000000001</v>
      </c>
      <c r="J24" s="40">
        <f>+'[36]CONSOLIDADO (2)'!J24</f>
        <v>0</v>
      </c>
      <c r="K24" s="40">
        <f>+'[36]CONSOLIDADO (2)'!K24</f>
        <v>0</v>
      </c>
      <c r="L24" s="40">
        <f>+'[36]CONSOLIDADO (2)'!L24</f>
        <v>0</v>
      </c>
      <c r="M24" s="40">
        <f>+'[36]CONSOLIDADO (2)'!M24</f>
        <v>0</v>
      </c>
      <c r="N24" s="40">
        <f>+'[36]CONSOLIDADO (2)'!N24</f>
        <v>0</v>
      </c>
      <c r="O24" s="44">
        <f t="shared" si="19"/>
        <v>1370.9649999999999</v>
      </c>
      <c r="P24" s="43"/>
      <c r="Q24" s="43"/>
      <c r="R24" s="20" t="s">
        <v>19</v>
      </c>
      <c r="S24" s="39">
        <f t="shared" si="20"/>
        <v>200.98499999999999</v>
      </c>
      <c r="T24" s="39">
        <f t="shared" si="20"/>
        <v>180.62899999999999</v>
      </c>
      <c r="U24" s="39">
        <f t="shared" si="20"/>
        <v>199.66800000000001</v>
      </c>
      <c r="V24" s="39">
        <f t="shared" si="18"/>
        <v>193.76600000000002</v>
      </c>
      <c r="W24" s="39">
        <f t="shared" si="18"/>
        <v>199.654</v>
      </c>
      <c r="X24" s="39">
        <f t="shared" si="18"/>
        <v>193.30199999999999</v>
      </c>
      <c r="Y24" s="39">
        <f t="shared" si="18"/>
        <v>202.96100000000001</v>
      </c>
      <c r="Z24" s="39">
        <f t="shared" si="18"/>
        <v>0</v>
      </c>
      <c r="AA24" s="39">
        <f t="shared" si="18"/>
        <v>0</v>
      </c>
      <c r="AB24" s="39">
        <f t="shared" si="18"/>
        <v>0</v>
      </c>
      <c r="AC24" s="39">
        <f t="shared" si="18"/>
        <v>0</v>
      </c>
      <c r="AD24" s="39">
        <f t="shared" si="18"/>
        <v>0</v>
      </c>
      <c r="AE24" s="42">
        <f t="shared" si="21"/>
        <v>1370.9649999999999</v>
      </c>
    </row>
    <row r="25" spans="2:31">
      <c r="B25" s="25" t="s">
        <v>20</v>
      </c>
      <c r="C25" s="40">
        <f>+'[36]CONSOLIDADO (2)'!C25</f>
        <v>183.947</v>
      </c>
      <c r="D25" s="40">
        <f>+'[36]CONSOLIDADO (2)'!D25</f>
        <v>192.99200000000002</v>
      </c>
      <c r="E25" s="40">
        <f>+'[36]CONSOLIDADO (2)'!E25</f>
        <v>175.595</v>
      </c>
      <c r="F25" s="40">
        <f>+'[36]CONSOLIDADO (2)'!F25</f>
        <v>158.10399999999998</v>
      </c>
      <c r="G25" s="40">
        <f>+'[36]CONSOLIDADO (2)'!G25</f>
        <v>164.75199999999998</v>
      </c>
      <c r="H25" s="40">
        <f>+'[36]CONSOLIDADO (2)'!H25</f>
        <v>148.43799999999999</v>
      </c>
      <c r="I25" s="40">
        <f>+'[36]CONSOLIDADO (2)'!I25</f>
        <v>150.88499999999999</v>
      </c>
      <c r="J25" s="40">
        <f>+'[36]CONSOLIDADO (2)'!J25</f>
        <v>0</v>
      </c>
      <c r="K25" s="40">
        <f>+'[36]CONSOLIDADO (2)'!K25</f>
        <v>0</v>
      </c>
      <c r="L25" s="40">
        <f>+'[36]CONSOLIDADO (2)'!L25</f>
        <v>0</v>
      </c>
      <c r="M25" s="40">
        <f>+'[36]CONSOLIDADO (2)'!M25</f>
        <v>0</v>
      </c>
      <c r="N25" s="40">
        <f>+'[36]CONSOLIDADO (2)'!N25</f>
        <v>0</v>
      </c>
      <c r="O25" s="44">
        <f t="shared" si="19"/>
        <v>1174.7129999999997</v>
      </c>
      <c r="P25" s="43"/>
      <c r="Q25" s="43"/>
      <c r="R25" s="25" t="s">
        <v>20</v>
      </c>
      <c r="S25" s="39">
        <f t="shared" si="20"/>
        <v>183.947</v>
      </c>
      <c r="T25" s="39">
        <f t="shared" si="20"/>
        <v>192.99200000000002</v>
      </c>
      <c r="U25" s="39">
        <f t="shared" si="20"/>
        <v>175.595</v>
      </c>
      <c r="V25" s="39">
        <f t="shared" si="18"/>
        <v>158.10399999999998</v>
      </c>
      <c r="W25" s="39">
        <f t="shared" si="18"/>
        <v>164.75199999999998</v>
      </c>
      <c r="X25" s="39">
        <f t="shared" si="18"/>
        <v>148.43799999999999</v>
      </c>
      <c r="Y25" s="39">
        <f t="shared" si="18"/>
        <v>150.88499999999999</v>
      </c>
      <c r="Z25" s="39">
        <f t="shared" si="18"/>
        <v>0</v>
      </c>
      <c r="AA25" s="39">
        <f t="shared" si="18"/>
        <v>0</v>
      </c>
      <c r="AB25" s="39">
        <f t="shared" si="18"/>
        <v>0</v>
      </c>
      <c r="AC25" s="39">
        <f t="shared" si="18"/>
        <v>0</v>
      </c>
      <c r="AD25" s="39">
        <f t="shared" si="18"/>
        <v>0</v>
      </c>
      <c r="AE25" s="42">
        <f t="shared" si="21"/>
        <v>1174.7129999999997</v>
      </c>
    </row>
    <row r="26" spans="2:31">
      <c r="B26" s="45" t="s">
        <v>14</v>
      </c>
      <c r="C26" s="48">
        <f>SUM(C21:C25)</f>
        <v>2303.3570000000004</v>
      </c>
      <c r="D26" s="48">
        <f t="shared" ref="D26:I26" si="22">SUM(D21:D25)</f>
        <v>2329.4230000000002</v>
      </c>
      <c r="E26" s="48">
        <f t="shared" si="22"/>
        <v>2169.9739999999997</v>
      </c>
      <c r="F26" s="48">
        <f t="shared" si="22"/>
        <v>1929.259</v>
      </c>
      <c r="G26" s="48">
        <f t="shared" si="22"/>
        <v>1967.2109999999998</v>
      </c>
      <c r="H26" s="48">
        <f t="shared" si="22"/>
        <v>1760.4259999999999</v>
      </c>
      <c r="I26" s="48">
        <f t="shared" si="22"/>
        <v>1623.8620000000001</v>
      </c>
      <c r="J26" s="48">
        <f t="shared" ref="I26:N26" si="23">SUM(J21:J25)</f>
        <v>0</v>
      </c>
      <c r="K26" s="48">
        <f t="shared" si="23"/>
        <v>0</v>
      </c>
      <c r="L26" s="48">
        <f t="shared" si="23"/>
        <v>0</v>
      </c>
      <c r="M26" s="48">
        <f t="shared" si="23"/>
        <v>0</v>
      </c>
      <c r="N26" s="48">
        <f t="shared" si="23"/>
        <v>0</v>
      </c>
      <c r="O26" s="30">
        <f>SUM(C26:N26)</f>
        <v>14083.511999999999</v>
      </c>
      <c r="P26" s="43"/>
      <c r="Q26" s="43"/>
      <c r="R26" s="45" t="s">
        <v>14</v>
      </c>
      <c r="S26" s="47">
        <f t="shared" ref="S26:AD26" si="24">SUM(S21:S25)</f>
        <v>2303.3570000000004</v>
      </c>
      <c r="T26" s="47">
        <f t="shared" si="24"/>
        <v>2329.4230000000002</v>
      </c>
      <c r="U26" s="47">
        <f t="shared" si="24"/>
        <v>2169.9739999999997</v>
      </c>
      <c r="V26" s="47">
        <f t="shared" si="24"/>
        <v>1929.259</v>
      </c>
      <c r="W26" s="47">
        <f t="shared" si="24"/>
        <v>1967.2109999999998</v>
      </c>
      <c r="X26" s="47">
        <f t="shared" si="24"/>
        <v>1760.4259999999999</v>
      </c>
      <c r="Y26" s="47">
        <f t="shared" si="24"/>
        <v>1623.8620000000001</v>
      </c>
      <c r="Z26" s="47">
        <f t="shared" si="24"/>
        <v>0</v>
      </c>
      <c r="AA26" s="47">
        <f t="shared" si="24"/>
        <v>0</v>
      </c>
      <c r="AB26" s="47">
        <f t="shared" si="24"/>
        <v>0</v>
      </c>
      <c r="AC26" s="47">
        <f t="shared" si="24"/>
        <v>0</v>
      </c>
      <c r="AD26" s="47">
        <f t="shared" si="24"/>
        <v>0</v>
      </c>
      <c r="AE26" s="47">
        <f>SUM(S26:AD26)</f>
        <v>14083.511999999999</v>
      </c>
    </row>
    <row r="27" spans="2:31"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43"/>
      <c r="Q27" s="43"/>
      <c r="S27" s="43"/>
      <c r="T27" s="43"/>
      <c r="U27" s="43"/>
      <c r="V27" s="52"/>
      <c r="W27" s="43"/>
      <c r="X27" s="43"/>
      <c r="Y27" s="43"/>
      <c r="Z27" s="43"/>
      <c r="AA27" s="43"/>
      <c r="AB27" s="43"/>
      <c r="AC27" s="43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32" t="s">
        <v>1</v>
      </c>
      <c r="C30" s="12" t="s">
        <v>2</v>
      </c>
      <c r="D30" s="12" t="s">
        <v>3</v>
      </c>
      <c r="E30" s="12" t="s">
        <v>4</v>
      </c>
      <c r="F30" s="12" t="s">
        <v>5</v>
      </c>
      <c r="G30" s="12" t="s">
        <v>6</v>
      </c>
      <c r="H30" s="12" t="s">
        <v>7</v>
      </c>
      <c r="I30" s="12" t="s">
        <v>8</v>
      </c>
      <c r="J30" s="12" t="s">
        <v>9</v>
      </c>
      <c r="K30" s="12" t="s">
        <v>10</v>
      </c>
      <c r="L30" s="12" t="s">
        <v>11</v>
      </c>
      <c r="M30" s="12" t="s">
        <v>12</v>
      </c>
      <c r="N30" s="12" t="s">
        <v>13</v>
      </c>
      <c r="O30" s="34" t="s">
        <v>14</v>
      </c>
      <c r="Q30" s="43"/>
      <c r="R30" s="32" t="s">
        <v>1</v>
      </c>
      <c r="S30" s="35" t="s">
        <v>2</v>
      </c>
      <c r="T30" s="33" t="s">
        <v>3</v>
      </c>
      <c r="U30" s="33" t="s">
        <v>4</v>
      </c>
      <c r="V30" s="33" t="s">
        <v>5</v>
      </c>
      <c r="W30" s="33" t="s">
        <v>6</v>
      </c>
      <c r="X30" s="33" t="s">
        <v>7</v>
      </c>
      <c r="Y30" s="33" t="s">
        <v>8</v>
      </c>
      <c r="Z30" s="33" t="s">
        <v>9</v>
      </c>
      <c r="AA30" s="33" t="s">
        <v>10</v>
      </c>
      <c r="AB30" s="33" t="s">
        <v>11</v>
      </c>
      <c r="AC30" s="33" t="s">
        <v>12</v>
      </c>
      <c r="AD30" s="33" t="s">
        <v>13</v>
      </c>
      <c r="AE30" s="34" t="s">
        <v>14</v>
      </c>
    </row>
    <row r="31" spans="2:31"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9"/>
      <c r="P31" s="52"/>
      <c r="Q31" s="43"/>
      <c r="R31" s="36"/>
      <c r="S31" s="37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9"/>
    </row>
    <row r="32" spans="2:31">
      <c r="B32" s="20" t="s">
        <v>16</v>
      </c>
      <c r="C32" s="40">
        <f>+'[36]CONSOLIDADO (2)'!C32</f>
        <v>987.02977011494261</v>
      </c>
      <c r="D32" s="40">
        <f>+'[36]CONSOLIDADO (2)'!D32</f>
        <v>1016.4082758620689</v>
      </c>
      <c r="E32" s="40">
        <f>+'[36]CONSOLIDADO (2)'!E32</f>
        <v>931.15620689655179</v>
      </c>
      <c r="F32" s="40">
        <f>+'[36]CONSOLIDADO (2)'!F32</f>
        <v>799.77045977011494</v>
      </c>
      <c r="G32" s="40">
        <f>+'[36]CONSOLIDADO (2)'!G32</f>
        <v>815.33425287356329</v>
      </c>
      <c r="H32" s="40">
        <f>+'[36]CONSOLIDADO (2)'!H32</f>
        <v>719.23781609195385</v>
      </c>
      <c r="I32" s="40">
        <f>+'[36]CONSOLIDADO (2)'!I32</f>
        <v>658.62195402298858</v>
      </c>
      <c r="J32" s="40">
        <f>+'[36]CONSOLIDADO (2)'!J32</f>
        <v>0</v>
      </c>
      <c r="K32" s="40">
        <f>+'[36]CONSOLIDADO (2)'!K32</f>
        <v>0</v>
      </c>
      <c r="L32" s="40">
        <f>+'[36]CONSOLIDADO (2)'!L32</f>
        <v>0</v>
      </c>
      <c r="M32" s="40">
        <f>+'[36]CONSOLIDADO (2)'!M32</f>
        <v>0</v>
      </c>
      <c r="N32" s="40">
        <f>+'[36]CONSOLIDADO (2)'!N32</f>
        <v>0</v>
      </c>
      <c r="O32" s="44">
        <f>SUM(C32:N32)</f>
        <v>5927.558735632183</v>
      </c>
      <c r="P32" s="52"/>
      <c r="Q32" s="43"/>
      <c r="R32" s="20" t="s">
        <v>16</v>
      </c>
      <c r="S32" s="39">
        <f>+C32*0.87</f>
        <v>858.71590000000003</v>
      </c>
      <c r="T32" s="39">
        <f>+D32*0.87</f>
        <v>884.27519999999993</v>
      </c>
      <c r="U32" s="39">
        <f>+E32*0.87</f>
        <v>810.10590000000002</v>
      </c>
      <c r="V32" s="39">
        <f t="shared" ref="V32:AD36" si="25">+F32*0.87</f>
        <v>695.80029999999999</v>
      </c>
      <c r="W32" s="39">
        <f t="shared" si="25"/>
        <v>709.34080000000006</v>
      </c>
      <c r="X32" s="39">
        <f t="shared" si="25"/>
        <v>625.73689999999988</v>
      </c>
      <c r="Y32" s="39">
        <f t="shared" si="25"/>
        <v>573.00110000000006</v>
      </c>
      <c r="Z32" s="39">
        <f t="shared" si="25"/>
        <v>0</v>
      </c>
      <c r="AA32" s="39">
        <f t="shared" si="25"/>
        <v>0</v>
      </c>
      <c r="AB32" s="39">
        <f t="shared" si="25"/>
        <v>0</v>
      </c>
      <c r="AC32" s="39">
        <f t="shared" si="25"/>
        <v>0</v>
      </c>
      <c r="AD32" s="39">
        <f t="shared" si="25"/>
        <v>0</v>
      </c>
      <c r="AE32" s="42">
        <f t="shared" ref="AE32:AE36" si="26">SUM(S32:AD32)</f>
        <v>5156.9760999999999</v>
      </c>
    </row>
    <row r="33" spans="2:33">
      <c r="B33" s="20" t="s">
        <v>17</v>
      </c>
      <c r="C33" s="40">
        <f>+'[36]CONSOLIDADO (2)'!C33</f>
        <v>944.30229885057474</v>
      </c>
      <c r="D33" s="40">
        <f>+'[36]CONSOLIDADO (2)'!D33</f>
        <v>969.57735632183903</v>
      </c>
      <c r="E33" s="40">
        <f>+'[36]CONSOLIDADO (2)'!E33</f>
        <v>895.0340229885054</v>
      </c>
      <c r="F33" s="40">
        <f>+'[36]CONSOLIDADO (2)'!F33</f>
        <v>793.93137931034505</v>
      </c>
      <c r="G33" s="40">
        <f>+'[36]CONSOLIDADO (2)'!G33</f>
        <v>835.87494252873603</v>
      </c>
      <c r="H33" s="40">
        <f>+'[36]CONSOLIDADO (2)'!H33</f>
        <v>733.22091954023006</v>
      </c>
      <c r="I33" s="40">
        <f>+'[36]CONSOLIDADO (2)'!I33</f>
        <v>668.57344827586212</v>
      </c>
      <c r="J33" s="40">
        <f>+'[36]CONSOLIDADO (2)'!J33</f>
        <v>0</v>
      </c>
      <c r="K33" s="40">
        <f>+'[36]CONSOLIDADO (2)'!K33</f>
        <v>0</v>
      </c>
      <c r="L33" s="40">
        <f>+'[36]CONSOLIDADO (2)'!L33</f>
        <v>0</v>
      </c>
      <c r="M33" s="40">
        <f>+'[36]CONSOLIDADO (2)'!M33</f>
        <v>0</v>
      </c>
      <c r="N33" s="40">
        <f>+'[36]CONSOLIDADO (2)'!N33</f>
        <v>0</v>
      </c>
      <c r="O33" s="44">
        <f t="shared" ref="O33:O36" si="27">SUM(C33:N33)</f>
        <v>5840.514367816093</v>
      </c>
      <c r="P33" s="52"/>
      <c r="Q33" s="43"/>
      <c r="R33" s="20" t="s">
        <v>17</v>
      </c>
      <c r="S33" s="39">
        <f t="shared" ref="S33:T36" si="28">+C33*0.87</f>
        <v>821.54300000000001</v>
      </c>
      <c r="T33" s="39">
        <f>+D33*0.87</f>
        <v>843.53229999999996</v>
      </c>
      <c r="U33" s="39">
        <f t="shared" ref="U33:U36" si="29">+E33*0.87</f>
        <v>778.67959999999971</v>
      </c>
      <c r="V33" s="39">
        <f t="shared" si="25"/>
        <v>690.72030000000018</v>
      </c>
      <c r="W33" s="39">
        <f t="shared" si="25"/>
        <v>727.2112000000003</v>
      </c>
      <c r="X33" s="39">
        <f t="shared" si="25"/>
        <v>637.90220000000011</v>
      </c>
      <c r="Y33" s="39">
        <f t="shared" si="25"/>
        <v>581.65890000000002</v>
      </c>
      <c r="Z33" s="39">
        <f t="shared" si="25"/>
        <v>0</v>
      </c>
      <c r="AA33" s="39">
        <f t="shared" si="25"/>
        <v>0</v>
      </c>
      <c r="AB33" s="39">
        <f t="shared" si="25"/>
        <v>0</v>
      </c>
      <c r="AC33" s="39">
        <f t="shared" si="25"/>
        <v>0</v>
      </c>
      <c r="AD33" s="39">
        <f t="shared" si="25"/>
        <v>0</v>
      </c>
      <c r="AE33" s="42">
        <f t="shared" si="26"/>
        <v>5081.2475000000004</v>
      </c>
    </row>
    <row r="34" spans="2:33">
      <c r="B34" s="20" t="s">
        <v>18</v>
      </c>
      <c r="C34" s="40">
        <f>+'[36]CONSOLIDADO (2)'!C34</f>
        <v>94.898160919540231</v>
      </c>
      <c r="D34" s="40">
        <f>+'[36]CONSOLIDADO (2)'!D34</f>
        <v>100.04793103448274</v>
      </c>
      <c r="E34" s="40">
        <f>+'[36]CONSOLIDADO (2)'!E34</f>
        <v>102.19310344827586</v>
      </c>
      <c r="F34" s="40">
        <f>+'[36]CONSOLIDADO (2)'!F34</f>
        <v>108.27597701149426</v>
      </c>
      <c r="G34" s="40">
        <f>+'[36]CONSOLIDADO (2)'!G34</f>
        <v>113.34241379310346</v>
      </c>
      <c r="H34" s="40">
        <f>+'[36]CONSOLIDADO (2)'!H34</f>
        <v>113.29885057471267</v>
      </c>
      <c r="I34" s="40">
        <f>+'[36]CONSOLIDADO (2)'!I34</f>
        <v>111.41218390804596</v>
      </c>
      <c r="J34" s="40">
        <f>+'[36]CONSOLIDADO (2)'!J34</f>
        <v>0</v>
      </c>
      <c r="K34" s="40">
        <f>+'[36]CONSOLIDADO (2)'!K34</f>
        <v>0</v>
      </c>
      <c r="L34" s="40">
        <f>+'[36]CONSOLIDADO (2)'!L34</f>
        <v>0</v>
      </c>
      <c r="M34" s="40">
        <f>+'[36]CONSOLIDADO (2)'!M34</f>
        <v>0</v>
      </c>
      <c r="N34" s="40">
        <f>+'[36]CONSOLIDADO (2)'!N34</f>
        <v>0</v>
      </c>
      <c r="O34" s="44">
        <f t="shared" si="27"/>
        <v>743.46862068965515</v>
      </c>
      <c r="P34" s="52"/>
      <c r="Q34" s="43"/>
      <c r="R34" s="20" t="s">
        <v>18</v>
      </c>
      <c r="S34" s="39">
        <f t="shared" si="28"/>
        <v>82.561400000000006</v>
      </c>
      <c r="T34" s="39">
        <f t="shared" si="28"/>
        <v>87.041699999999992</v>
      </c>
      <c r="U34" s="39">
        <f t="shared" si="29"/>
        <v>88.908000000000001</v>
      </c>
      <c r="V34" s="39">
        <f t="shared" si="25"/>
        <v>94.200100000000006</v>
      </c>
      <c r="W34" s="39">
        <f t="shared" si="25"/>
        <v>98.607900000000015</v>
      </c>
      <c r="X34" s="39">
        <f t="shared" si="25"/>
        <v>98.570000000000022</v>
      </c>
      <c r="Y34" s="39">
        <f t="shared" si="25"/>
        <v>96.928599999999989</v>
      </c>
      <c r="Z34" s="39">
        <f t="shared" si="25"/>
        <v>0</v>
      </c>
      <c r="AA34" s="39">
        <f t="shared" si="25"/>
        <v>0</v>
      </c>
      <c r="AB34" s="39">
        <f t="shared" si="25"/>
        <v>0</v>
      </c>
      <c r="AC34" s="39">
        <f t="shared" si="25"/>
        <v>0</v>
      </c>
      <c r="AD34" s="39">
        <f t="shared" si="25"/>
        <v>0</v>
      </c>
      <c r="AE34" s="42">
        <f t="shared" si="26"/>
        <v>646.81770000000006</v>
      </c>
    </row>
    <row r="35" spans="2:33">
      <c r="B35" s="20" t="s">
        <v>19</v>
      </c>
      <c r="C35" s="40">
        <f>+'[36]CONSOLIDADO (2)'!C35</f>
        <v>238.56873563218392</v>
      </c>
      <c r="D35" s="40">
        <f>+'[36]CONSOLIDADO (2)'!D35</f>
        <v>215.49011494252875</v>
      </c>
      <c r="E35" s="40">
        <f>+'[36]CONSOLIDADO (2)'!E35</f>
        <v>240.4</v>
      </c>
      <c r="F35" s="40">
        <f>+'[36]CONSOLIDADO (2)'!F35</f>
        <v>234.84436781609196</v>
      </c>
      <c r="G35" s="40">
        <f>+'[36]CONSOLIDADO (2)'!G35</f>
        <v>246.77241379310345</v>
      </c>
      <c r="H35" s="40">
        <f>+'[36]CONSOLIDADO (2)'!H35</f>
        <v>239.88735632183909</v>
      </c>
      <c r="I35" s="40">
        <f>+'[36]CONSOLIDADO (2)'!I35</f>
        <v>256.13666666666666</v>
      </c>
      <c r="J35" s="40">
        <f>+'[36]CONSOLIDADO (2)'!J35</f>
        <v>0</v>
      </c>
      <c r="K35" s="40">
        <f>+'[36]CONSOLIDADO (2)'!K35</f>
        <v>0</v>
      </c>
      <c r="L35" s="40">
        <f>+'[36]CONSOLIDADO (2)'!L35</f>
        <v>0</v>
      </c>
      <c r="M35" s="40">
        <f>+'[36]CONSOLIDADO (2)'!M35</f>
        <v>0</v>
      </c>
      <c r="N35" s="40">
        <f>+'[36]CONSOLIDADO (2)'!N35</f>
        <v>0</v>
      </c>
      <c r="O35" s="44">
        <f t="shared" si="27"/>
        <v>1672.0996551724138</v>
      </c>
      <c r="P35" s="52"/>
      <c r="Q35" s="43"/>
      <c r="R35" s="20" t="s">
        <v>19</v>
      </c>
      <c r="S35" s="39">
        <f t="shared" si="28"/>
        <v>207.5548</v>
      </c>
      <c r="T35" s="39">
        <f t="shared" si="28"/>
        <v>187.47640000000001</v>
      </c>
      <c r="U35" s="39">
        <f t="shared" si="29"/>
        <v>209.148</v>
      </c>
      <c r="V35" s="39">
        <f t="shared" si="25"/>
        <v>204.31460000000001</v>
      </c>
      <c r="W35" s="39">
        <f t="shared" si="25"/>
        <v>214.69200000000001</v>
      </c>
      <c r="X35" s="39">
        <f t="shared" si="25"/>
        <v>208.702</v>
      </c>
      <c r="Y35" s="39">
        <f t="shared" si="25"/>
        <v>222.8389</v>
      </c>
      <c r="Z35" s="39">
        <f t="shared" si="25"/>
        <v>0</v>
      </c>
      <c r="AA35" s="39">
        <f t="shared" si="25"/>
        <v>0</v>
      </c>
      <c r="AB35" s="39">
        <f t="shared" si="25"/>
        <v>0</v>
      </c>
      <c r="AC35" s="39">
        <f t="shared" si="25"/>
        <v>0</v>
      </c>
      <c r="AD35" s="39">
        <f t="shared" si="25"/>
        <v>0</v>
      </c>
      <c r="AE35" s="42">
        <f t="shared" si="26"/>
        <v>1454.7266999999999</v>
      </c>
    </row>
    <row r="36" spans="2:33">
      <c r="B36" s="25" t="s">
        <v>20</v>
      </c>
      <c r="C36" s="40">
        <f>+'[36]CONSOLIDADO (2)'!C36</f>
        <v>147.29862068965519</v>
      </c>
      <c r="D36" s="40">
        <f>+'[36]CONSOLIDADO (2)'!D36</f>
        <v>154.91436781609195</v>
      </c>
      <c r="E36" s="40">
        <f>+'[36]CONSOLIDADO (2)'!E36</f>
        <v>144.28988505747128</v>
      </c>
      <c r="F36" s="40">
        <f>+'[36]CONSOLIDADO (2)'!F36</f>
        <v>133.64310344827587</v>
      </c>
      <c r="G36" s="40">
        <f>+'[36]CONSOLIDADO (2)'!G36</f>
        <v>141.53</v>
      </c>
      <c r="H36" s="40">
        <f>+'[36]CONSOLIDADO (2)'!H36</f>
        <v>131.15195402298852</v>
      </c>
      <c r="I36" s="40">
        <f>+'[36]CONSOLIDADO (2)'!I36</f>
        <v>135.1816091954023</v>
      </c>
      <c r="J36" s="40">
        <f>+'[36]CONSOLIDADO (2)'!J36</f>
        <v>0</v>
      </c>
      <c r="K36" s="40">
        <f>+'[36]CONSOLIDADO (2)'!K36</f>
        <v>0</v>
      </c>
      <c r="L36" s="40">
        <f>+'[36]CONSOLIDADO (2)'!L36</f>
        <v>0</v>
      </c>
      <c r="M36" s="40">
        <f>+'[36]CONSOLIDADO (2)'!M36</f>
        <v>0</v>
      </c>
      <c r="N36" s="40">
        <f>+'[36]CONSOLIDADO (2)'!N36</f>
        <v>0</v>
      </c>
      <c r="O36" s="44">
        <f t="shared" si="27"/>
        <v>988.00954022988515</v>
      </c>
      <c r="P36" s="52"/>
      <c r="Q36" s="43"/>
      <c r="R36" s="25" t="s">
        <v>20</v>
      </c>
      <c r="S36" s="39">
        <f t="shared" si="28"/>
        <v>128.14980000000003</v>
      </c>
      <c r="T36" s="39">
        <f t="shared" si="28"/>
        <v>134.77549999999999</v>
      </c>
      <c r="U36" s="39">
        <f t="shared" si="29"/>
        <v>125.53220000000002</v>
      </c>
      <c r="V36" s="39">
        <f t="shared" si="25"/>
        <v>116.26950000000001</v>
      </c>
      <c r="W36" s="39">
        <f t="shared" si="25"/>
        <v>123.1311</v>
      </c>
      <c r="X36" s="39">
        <f t="shared" si="25"/>
        <v>114.10220000000001</v>
      </c>
      <c r="Y36" s="39">
        <f t="shared" si="25"/>
        <v>117.608</v>
      </c>
      <c r="Z36" s="39">
        <f t="shared" si="25"/>
        <v>0</v>
      </c>
      <c r="AA36" s="39">
        <f t="shared" si="25"/>
        <v>0</v>
      </c>
      <c r="AB36" s="39">
        <f t="shared" si="25"/>
        <v>0</v>
      </c>
      <c r="AC36" s="39">
        <f t="shared" si="25"/>
        <v>0</v>
      </c>
      <c r="AD36" s="39">
        <f t="shared" si="25"/>
        <v>0</v>
      </c>
      <c r="AE36" s="42">
        <f t="shared" si="26"/>
        <v>859.56829999999991</v>
      </c>
    </row>
    <row r="37" spans="2:33">
      <c r="B37" s="45" t="s">
        <v>14</v>
      </c>
      <c r="C37" s="48">
        <f>SUM(C32:C36)</f>
        <v>2412.0975862068967</v>
      </c>
      <c r="D37" s="48">
        <f t="shared" ref="D37:I37" si="30">SUM(D32:D36)</f>
        <v>2456.4380459770109</v>
      </c>
      <c r="E37" s="48">
        <f t="shared" si="30"/>
        <v>2313.0732183908044</v>
      </c>
      <c r="F37" s="48">
        <f t="shared" si="30"/>
        <v>2070.4652873563223</v>
      </c>
      <c r="G37" s="48">
        <f t="shared" si="30"/>
        <v>2152.8540229885066</v>
      </c>
      <c r="H37" s="48">
        <f t="shared" si="30"/>
        <v>1936.7968965517241</v>
      </c>
      <c r="I37" s="48">
        <f t="shared" si="30"/>
        <v>1829.9258620689657</v>
      </c>
      <c r="J37" s="48">
        <f t="shared" ref="D37:N37" si="31">SUM(J32:J36)</f>
        <v>0</v>
      </c>
      <c r="K37" s="48">
        <f t="shared" si="31"/>
        <v>0</v>
      </c>
      <c r="L37" s="48">
        <f t="shared" si="31"/>
        <v>0</v>
      </c>
      <c r="M37" s="48">
        <f t="shared" si="31"/>
        <v>0</v>
      </c>
      <c r="N37" s="48">
        <f t="shared" si="31"/>
        <v>0</v>
      </c>
      <c r="O37" s="30">
        <f>SUM(C37:N37)</f>
        <v>15171.650919540232</v>
      </c>
      <c r="P37" s="52"/>
      <c r="Q37" s="43"/>
      <c r="R37" s="45" t="s">
        <v>14</v>
      </c>
      <c r="S37" s="47">
        <f t="shared" ref="S37:AD37" si="32">SUM(S32:S36)</f>
        <v>2098.5249000000003</v>
      </c>
      <c r="T37" s="47">
        <f t="shared" si="32"/>
        <v>2137.1010999999999</v>
      </c>
      <c r="U37" s="47">
        <f t="shared" si="32"/>
        <v>2012.3736999999996</v>
      </c>
      <c r="V37" s="47">
        <f t="shared" si="32"/>
        <v>1801.3048000000003</v>
      </c>
      <c r="W37" s="47">
        <f t="shared" si="32"/>
        <v>1872.9830000000004</v>
      </c>
      <c r="X37" s="47">
        <f t="shared" si="32"/>
        <v>1685.0132999999998</v>
      </c>
      <c r="Y37" s="47">
        <f t="shared" si="32"/>
        <v>1592.0355</v>
      </c>
      <c r="Z37" s="47">
        <f t="shared" si="32"/>
        <v>0</v>
      </c>
      <c r="AA37" s="47">
        <f t="shared" si="32"/>
        <v>0</v>
      </c>
      <c r="AB37" s="47">
        <f t="shared" si="32"/>
        <v>0</v>
      </c>
      <c r="AC37" s="47">
        <f t="shared" si="32"/>
        <v>0</v>
      </c>
      <c r="AD37" s="47">
        <f t="shared" si="32"/>
        <v>0</v>
      </c>
      <c r="AE37" s="47">
        <f>SUM(S37:AD37)</f>
        <v>13199.336300000001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5">
        <f>+AE37/0.87</f>
        <v>15171.65091954023</v>
      </c>
      <c r="AF38" s="56">
        <f>+AE38-O37</f>
        <v>0</v>
      </c>
      <c r="AG38" s="3" t="s">
        <v>24</v>
      </c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15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15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8" si="33">C32/C$149*100</f>
        <v>#DIV/0!</v>
      </c>
      <c r="D44" s="38" t="e">
        <f t="shared" si="33"/>
        <v>#DIV/0!</v>
      </c>
      <c r="E44" s="38" t="e">
        <f t="shared" si="33"/>
        <v>#DIV/0!</v>
      </c>
      <c r="F44" s="38" t="e">
        <f t="shared" si="33"/>
        <v>#DIV/0!</v>
      </c>
      <c r="G44" s="38" t="e">
        <f t="shared" si="33"/>
        <v>#DIV/0!</v>
      </c>
      <c r="H44" s="38" t="e">
        <f t="shared" si="33"/>
        <v>#DIV/0!</v>
      </c>
      <c r="I44" s="38" t="e">
        <f t="shared" si="33"/>
        <v>#DIV/0!</v>
      </c>
      <c r="J44" s="38" t="e">
        <f t="shared" si="33"/>
        <v>#DIV/0!</v>
      </c>
      <c r="K44" s="38" t="e">
        <f t="shared" si="33"/>
        <v>#DIV/0!</v>
      </c>
      <c r="L44" s="38" t="e">
        <f t="shared" si="33"/>
        <v>#DIV/0!</v>
      </c>
      <c r="M44" s="38" t="e">
        <f t="shared" si="33"/>
        <v>#DIV/0!</v>
      </c>
      <c r="N44" s="38" t="e">
        <f t="shared" si="33"/>
        <v>#DIV/0!</v>
      </c>
      <c r="O44" s="42" t="e">
        <f>SUM(C44:N44)</f>
        <v>#DIV/0!</v>
      </c>
      <c r="R44" s="58" t="s">
        <v>16</v>
      </c>
      <c r="S44" s="37" t="e">
        <f t="shared" ref="S44:V48" si="34">+S32/S$149*100</f>
        <v>#DIV/0!</v>
      </c>
      <c r="T44" s="38" t="e">
        <f t="shared" si="34"/>
        <v>#DIV/0!</v>
      </c>
      <c r="U44" s="38" t="e">
        <f t="shared" si="34"/>
        <v>#DIV/0!</v>
      </c>
      <c r="V44" s="38" t="e">
        <f t="shared" si="34"/>
        <v>#DIV/0!</v>
      </c>
      <c r="W44" s="38" t="e">
        <f t="shared" ref="W44:AD48" si="35">W32/W$149*100</f>
        <v>#DIV/0!</v>
      </c>
      <c r="X44" s="38" t="e">
        <f t="shared" si="35"/>
        <v>#DIV/0!</v>
      </c>
      <c r="Y44" s="38" t="e">
        <f t="shared" si="35"/>
        <v>#DIV/0!</v>
      </c>
      <c r="Z44" s="38" t="e">
        <f t="shared" si="35"/>
        <v>#DIV/0!</v>
      </c>
      <c r="AA44" s="38" t="e">
        <f t="shared" si="35"/>
        <v>#DIV/0!</v>
      </c>
      <c r="AB44" s="38" t="e">
        <f t="shared" si="35"/>
        <v>#DIV/0!</v>
      </c>
      <c r="AC44" s="38" t="e">
        <f t="shared" si="35"/>
        <v>#DIV/0!</v>
      </c>
      <c r="AD44" s="38" t="e">
        <f t="shared" si="35"/>
        <v>#DIV/0!</v>
      </c>
      <c r="AE44" s="42" t="e">
        <f t="shared" ref="AE44:AE52" si="36">SUM(S44:U44)</f>
        <v>#DIV/0!</v>
      </c>
    </row>
    <row r="45" spans="2:33" hidden="1">
      <c r="B45" s="58" t="s">
        <v>29</v>
      </c>
      <c r="C45" s="37" t="e">
        <f t="shared" si="33"/>
        <v>#DIV/0!</v>
      </c>
      <c r="D45" s="38" t="e">
        <f t="shared" si="33"/>
        <v>#DIV/0!</v>
      </c>
      <c r="E45" s="38" t="e">
        <f t="shared" si="33"/>
        <v>#DIV/0!</v>
      </c>
      <c r="F45" s="38" t="e">
        <f t="shared" si="33"/>
        <v>#DIV/0!</v>
      </c>
      <c r="G45" s="38" t="e">
        <f t="shared" si="33"/>
        <v>#DIV/0!</v>
      </c>
      <c r="H45" s="38" t="e">
        <f t="shared" si="33"/>
        <v>#DIV/0!</v>
      </c>
      <c r="I45" s="38" t="e">
        <f t="shared" si="33"/>
        <v>#DIV/0!</v>
      </c>
      <c r="J45" s="38" t="e">
        <f t="shared" si="33"/>
        <v>#DIV/0!</v>
      </c>
      <c r="K45" s="38" t="e">
        <f t="shared" si="33"/>
        <v>#DIV/0!</v>
      </c>
      <c r="L45" s="38" t="e">
        <f t="shared" si="33"/>
        <v>#DIV/0!</v>
      </c>
      <c r="M45" s="38" t="e">
        <f t="shared" si="33"/>
        <v>#DIV/0!</v>
      </c>
      <c r="N45" s="38" t="e">
        <f t="shared" si="33"/>
        <v>#DIV/0!</v>
      </c>
      <c r="O45" s="42" t="e">
        <f t="shared" ref="O45:O55" si="37">SUM(C45:N45)</f>
        <v>#DIV/0!</v>
      </c>
      <c r="R45" s="58" t="s">
        <v>29</v>
      </c>
      <c r="S45" s="37" t="e">
        <f t="shared" si="34"/>
        <v>#DIV/0!</v>
      </c>
      <c r="T45" s="38" t="e">
        <f t="shared" si="34"/>
        <v>#DIV/0!</v>
      </c>
      <c r="U45" s="38" t="e">
        <f t="shared" si="34"/>
        <v>#DIV/0!</v>
      </c>
      <c r="V45" s="38" t="e">
        <f t="shared" si="34"/>
        <v>#DIV/0!</v>
      </c>
      <c r="W45" s="38" t="e">
        <f t="shared" si="35"/>
        <v>#DIV/0!</v>
      </c>
      <c r="X45" s="38" t="e">
        <f t="shared" si="35"/>
        <v>#DIV/0!</v>
      </c>
      <c r="Y45" s="38" t="e">
        <f t="shared" si="35"/>
        <v>#DIV/0!</v>
      </c>
      <c r="Z45" s="38" t="e">
        <f t="shared" si="35"/>
        <v>#DIV/0!</v>
      </c>
      <c r="AA45" s="38" t="e">
        <f t="shared" si="35"/>
        <v>#DIV/0!</v>
      </c>
      <c r="AB45" s="38" t="e">
        <f t="shared" si="35"/>
        <v>#DIV/0!</v>
      </c>
      <c r="AC45" s="38" t="e">
        <f t="shared" si="35"/>
        <v>#DIV/0!</v>
      </c>
      <c r="AD45" s="38" t="e">
        <f t="shared" si="35"/>
        <v>#DIV/0!</v>
      </c>
      <c r="AE45" s="42" t="e">
        <f t="shared" si="36"/>
        <v>#DIV/0!</v>
      </c>
    </row>
    <row r="46" spans="2:33" hidden="1">
      <c r="B46" s="58" t="s">
        <v>30</v>
      </c>
      <c r="C46" s="37" t="e">
        <f t="shared" si="33"/>
        <v>#DIV/0!</v>
      </c>
      <c r="D46" s="38" t="e">
        <f t="shared" si="33"/>
        <v>#DIV/0!</v>
      </c>
      <c r="E46" s="38" t="e">
        <f t="shared" si="33"/>
        <v>#DIV/0!</v>
      </c>
      <c r="F46" s="38" t="e">
        <f t="shared" si="33"/>
        <v>#DIV/0!</v>
      </c>
      <c r="G46" s="38" t="e">
        <f t="shared" si="33"/>
        <v>#DIV/0!</v>
      </c>
      <c r="H46" s="38" t="e">
        <f t="shared" si="33"/>
        <v>#DIV/0!</v>
      </c>
      <c r="I46" s="38" t="e">
        <f t="shared" si="33"/>
        <v>#DIV/0!</v>
      </c>
      <c r="J46" s="38" t="e">
        <f t="shared" si="33"/>
        <v>#DIV/0!</v>
      </c>
      <c r="K46" s="38" t="e">
        <f t="shared" si="33"/>
        <v>#DIV/0!</v>
      </c>
      <c r="L46" s="38" t="e">
        <f t="shared" si="33"/>
        <v>#DIV/0!</v>
      </c>
      <c r="M46" s="38" t="e">
        <f t="shared" si="33"/>
        <v>#DIV/0!</v>
      </c>
      <c r="N46" s="38" t="e">
        <f t="shared" si="33"/>
        <v>#DIV/0!</v>
      </c>
      <c r="O46" s="42" t="e">
        <f t="shared" si="37"/>
        <v>#DIV/0!</v>
      </c>
      <c r="R46" s="58" t="s">
        <v>30</v>
      </c>
      <c r="S46" s="37" t="e">
        <f t="shared" si="34"/>
        <v>#DIV/0!</v>
      </c>
      <c r="T46" s="38" t="e">
        <f t="shared" si="34"/>
        <v>#DIV/0!</v>
      </c>
      <c r="U46" s="38" t="e">
        <f t="shared" si="34"/>
        <v>#DIV/0!</v>
      </c>
      <c r="V46" s="38" t="e">
        <f t="shared" si="34"/>
        <v>#DIV/0!</v>
      </c>
      <c r="W46" s="38" t="e">
        <f t="shared" si="35"/>
        <v>#DIV/0!</v>
      </c>
      <c r="X46" s="38" t="e">
        <f t="shared" si="35"/>
        <v>#DIV/0!</v>
      </c>
      <c r="Y46" s="38" t="e">
        <f t="shared" si="35"/>
        <v>#DIV/0!</v>
      </c>
      <c r="Z46" s="38" t="e">
        <f t="shared" si="35"/>
        <v>#DIV/0!</v>
      </c>
      <c r="AA46" s="38" t="e">
        <f t="shared" si="35"/>
        <v>#DIV/0!</v>
      </c>
      <c r="AB46" s="38" t="e">
        <f t="shared" si="35"/>
        <v>#DIV/0!</v>
      </c>
      <c r="AC46" s="38" t="e">
        <f t="shared" si="35"/>
        <v>#DIV/0!</v>
      </c>
      <c r="AD46" s="38" t="e">
        <f t="shared" si="35"/>
        <v>#DIV/0!</v>
      </c>
      <c r="AE46" s="42" t="e">
        <f t="shared" si="36"/>
        <v>#DIV/0!</v>
      </c>
    </row>
    <row r="47" spans="2:33" hidden="1">
      <c r="B47" s="58" t="s">
        <v>31</v>
      </c>
      <c r="C47" s="37" t="e">
        <f t="shared" si="33"/>
        <v>#DIV/0!</v>
      </c>
      <c r="D47" s="38" t="e">
        <f t="shared" si="33"/>
        <v>#DIV/0!</v>
      </c>
      <c r="E47" s="38" t="e">
        <f t="shared" si="33"/>
        <v>#DIV/0!</v>
      </c>
      <c r="F47" s="38" t="e">
        <f t="shared" si="33"/>
        <v>#DIV/0!</v>
      </c>
      <c r="G47" s="38" t="e">
        <f t="shared" si="33"/>
        <v>#DIV/0!</v>
      </c>
      <c r="H47" s="38" t="e">
        <f t="shared" si="33"/>
        <v>#DIV/0!</v>
      </c>
      <c r="I47" s="38" t="e">
        <f t="shared" si="33"/>
        <v>#DIV/0!</v>
      </c>
      <c r="J47" s="38" t="e">
        <f t="shared" si="33"/>
        <v>#DIV/0!</v>
      </c>
      <c r="K47" s="38" t="e">
        <f t="shared" si="33"/>
        <v>#DIV/0!</v>
      </c>
      <c r="L47" s="38" t="e">
        <f t="shared" si="33"/>
        <v>#DIV/0!</v>
      </c>
      <c r="M47" s="38" t="e">
        <f t="shared" si="33"/>
        <v>#DIV/0!</v>
      </c>
      <c r="N47" s="38" t="e">
        <f t="shared" si="33"/>
        <v>#DIV/0!</v>
      </c>
      <c r="O47" s="42" t="e">
        <f t="shared" si="37"/>
        <v>#DIV/0!</v>
      </c>
      <c r="R47" s="58" t="s">
        <v>31</v>
      </c>
      <c r="S47" s="37" t="e">
        <f t="shared" si="34"/>
        <v>#DIV/0!</v>
      </c>
      <c r="T47" s="38" t="e">
        <f t="shared" si="34"/>
        <v>#DIV/0!</v>
      </c>
      <c r="U47" s="38" t="e">
        <f t="shared" si="34"/>
        <v>#DIV/0!</v>
      </c>
      <c r="V47" s="38" t="e">
        <f t="shared" si="34"/>
        <v>#DIV/0!</v>
      </c>
      <c r="W47" s="38" t="e">
        <f t="shared" si="35"/>
        <v>#DIV/0!</v>
      </c>
      <c r="X47" s="38" t="e">
        <f t="shared" si="35"/>
        <v>#DIV/0!</v>
      </c>
      <c r="Y47" s="38" t="e">
        <f t="shared" si="35"/>
        <v>#DIV/0!</v>
      </c>
      <c r="Z47" s="38" t="e">
        <f t="shared" si="35"/>
        <v>#DIV/0!</v>
      </c>
      <c r="AA47" s="38" t="e">
        <f t="shared" si="35"/>
        <v>#DIV/0!</v>
      </c>
      <c r="AB47" s="38" t="e">
        <f t="shared" si="35"/>
        <v>#DIV/0!</v>
      </c>
      <c r="AC47" s="38" t="e">
        <f t="shared" si="35"/>
        <v>#DIV/0!</v>
      </c>
      <c r="AD47" s="38" t="e">
        <f t="shared" si="35"/>
        <v>#DIV/0!</v>
      </c>
      <c r="AE47" s="42" t="e">
        <f t="shared" si="36"/>
        <v>#DIV/0!</v>
      </c>
    </row>
    <row r="48" spans="2:33" hidden="1">
      <c r="B48" s="58" t="s">
        <v>32</v>
      </c>
      <c r="C48" s="37" t="e">
        <f t="shared" si="33"/>
        <v>#DIV/0!</v>
      </c>
      <c r="D48" s="38" t="e">
        <f t="shared" si="33"/>
        <v>#DIV/0!</v>
      </c>
      <c r="E48" s="38" t="e">
        <f t="shared" si="33"/>
        <v>#DIV/0!</v>
      </c>
      <c r="F48" s="38" t="e">
        <f t="shared" si="33"/>
        <v>#DIV/0!</v>
      </c>
      <c r="G48" s="38" t="e">
        <f t="shared" si="33"/>
        <v>#DIV/0!</v>
      </c>
      <c r="H48" s="38" t="e">
        <f t="shared" si="33"/>
        <v>#DIV/0!</v>
      </c>
      <c r="I48" s="38" t="e">
        <f t="shared" si="33"/>
        <v>#DIV/0!</v>
      </c>
      <c r="J48" s="38" t="e">
        <f t="shared" si="33"/>
        <v>#DIV/0!</v>
      </c>
      <c r="K48" s="38" t="e">
        <f t="shared" si="33"/>
        <v>#DIV/0!</v>
      </c>
      <c r="L48" s="38" t="e">
        <f t="shared" si="33"/>
        <v>#DIV/0!</v>
      </c>
      <c r="M48" s="38" t="e">
        <f t="shared" si="33"/>
        <v>#DIV/0!</v>
      </c>
      <c r="N48" s="38" t="e">
        <f t="shared" si="33"/>
        <v>#DIV/0!</v>
      </c>
      <c r="O48" s="42" t="e">
        <f t="shared" si="37"/>
        <v>#DIV/0!</v>
      </c>
      <c r="R48" s="58" t="s">
        <v>32</v>
      </c>
      <c r="S48" s="37" t="e">
        <f t="shared" si="34"/>
        <v>#DIV/0!</v>
      </c>
      <c r="T48" s="38" t="e">
        <f t="shared" si="34"/>
        <v>#DIV/0!</v>
      </c>
      <c r="U48" s="38" t="e">
        <f t="shared" si="34"/>
        <v>#DIV/0!</v>
      </c>
      <c r="V48" s="38" t="e">
        <f t="shared" si="34"/>
        <v>#DIV/0!</v>
      </c>
      <c r="W48" s="38" t="e">
        <f t="shared" si="35"/>
        <v>#DIV/0!</v>
      </c>
      <c r="X48" s="38" t="e">
        <f t="shared" si="35"/>
        <v>#DIV/0!</v>
      </c>
      <c r="Y48" s="38" t="e">
        <f t="shared" si="35"/>
        <v>#DIV/0!</v>
      </c>
      <c r="Z48" s="38" t="e">
        <f t="shared" si="35"/>
        <v>#DIV/0!</v>
      </c>
      <c r="AA48" s="38" t="e">
        <f t="shared" si="35"/>
        <v>#DIV/0!</v>
      </c>
      <c r="AB48" s="38" t="e">
        <f t="shared" si="35"/>
        <v>#DIV/0!</v>
      </c>
      <c r="AC48" s="38" t="e">
        <f t="shared" si="35"/>
        <v>#DIV/0!</v>
      </c>
      <c r="AD48" s="38" t="e">
        <f t="shared" si="35"/>
        <v>#DIV/0!</v>
      </c>
      <c r="AE48" s="42" t="e">
        <f t="shared" si="36"/>
        <v>#DIV/0!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37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36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37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36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37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36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37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36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37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38">C37/C$149*100</f>
        <v>#DIV/0!</v>
      </c>
      <c r="D55" s="62" t="e">
        <f t="shared" si="38"/>
        <v>#DIV/0!</v>
      </c>
      <c r="E55" s="62" t="e">
        <f t="shared" si="38"/>
        <v>#DIV/0!</v>
      </c>
      <c r="F55" s="62" t="e">
        <f t="shared" si="38"/>
        <v>#DIV/0!</v>
      </c>
      <c r="G55" s="62" t="e">
        <f t="shared" si="38"/>
        <v>#DIV/0!</v>
      </c>
      <c r="H55" s="62" t="e">
        <f t="shared" si="38"/>
        <v>#DIV/0!</v>
      </c>
      <c r="I55" s="62" t="e">
        <f t="shared" si="38"/>
        <v>#DIV/0!</v>
      </c>
      <c r="J55" s="62" t="e">
        <f t="shared" si="38"/>
        <v>#DIV/0!</v>
      </c>
      <c r="K55" s="62" t="e">
        <f t="shared" si="38"/>
        <v>#DIV/0!</v>
      </c>
      <c r="L55" s="62" t="e">
        <f t="shared" si="38"/>
        <v>#DIV/0!</v>
      </c>
      <c r="M55" s="62" t="e">
        <f t="shared" si="38"/>
        <v>#DIV/0!</v>
      </c>
      <c r="N55" s="62" t="e">
        <f t="shared" si="38"/>
        <v>#DIV/0!</v>
      </c>
      <c r="O55" s="47" t="e">
        <f t="shared" si="37"/>
        <v>#DIV/0!</v>
      </c>
      <c r="R55" s="61" t="s">
        <v>14</v>
      </c>
      <c r="S55" s="46" t="e">
        <f>+SUM(S44:S53)</f>
        <v>#DIV/0!</v>
      </c>
      <c r="T55" s="62" t="e">
        <f>+SUM(T44:T53)</f>
        <v>#DIV/0!</v>
      </c>
      <c r="U55" s="62" t="e">
        <f>+SUM(U44:U53)</f>
        <v>#DIV/0!</v>
      </c>
      <c r="V55" s="62" t="e">
        <f>+SUM(V44:V53)</f>
        <v>#DIV/0!</v>
      </c>
      <c r="W55" s="62" t="e">
        <f t="shared" ref="W55:AD55" si="39">W37/W$149*100</f>
        <v>#DIV/0!</v>
      </c>
      <c r="X55" s="62" t="e">
        <f t="shared" si="39"/>
        <v>#DIV/0!</v>
      </c>
      <c r="Y55" s="62" t="e">
        <f t="shared" si="39"/>
        <v>#DIV/0!</v>
      </c>
      <c r="Z55" s="62" t="e">
        <f t="shared" si="39"/>
        <v>#DIV/0!</v>
      </c>
      <c r="AA55" s="62" t="e">
        <f t="shared" si="39"/>
        <v>#DIV/0!</v>
      </c>
      <c r="AB55" s="62" t="e">
        <f t="shared" si="39"/>
        <v>#DIV/0!</v>
      </c>
      <c r="AC55" s="62" t="e">
        <f t="shared" si="39"/>
        <v>#DIV/0!</v>
      </c>
      <c r="AD55" s="62" t="e">
        <f t="shared" si="39"/>
        <v>#DIV/0!</v>
      </c>
      <c r="AE55" s="47" t="e">
        <f>SUM(S55:U55)</f>
        <v>#DIV/0!</v>
      </c>
    </row>
    <row r="56" spans="2:31" hidden="1"/>
    <row r="58" spans="2:31">
      <c r="B58" s="215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15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32" t="s">
        <v>1</v>
      </c>
      <c r="C60" s="12" t="s">
        <v>2</v>
      </c>
      <c r="D60" s="13" t="s">
        <v>3</v>
      </c>
      <c r="E60" s="13" t="s">
        <v>4</v>
      </c>
      <c r="F60" s="33" t="s">
        <v>5</v>
      </c>
      <c r="G60" s="33" t="s">
        <v>6</v>
      </c>
      <c r="H60" s="33" t="s">
        <v>7</v>
      </c>
      <c r="I60" s="33" t="s">
        <v>8</v>
      </c>
      <c r="J60" s="33" t="s">
        <v>9</v>
      </c>
      <c r="K60" s="33" t="s">
        <v>10</v>
      </c>
      <c r="L60" s="33" t="s">
        <v>11</v>
      </c>
      <c r="M60" s="33" t="s">
        <v>12</v>
      </c>
      <c r="N60" s="33" t="s">
        <v>13</v>
      </c>
      <c r="O60" s="34" t="s">
        <v>14</v>
      </c>
      <c r="R60" s="32" t="s">
        <v>1</v>
      </c>
      <c r="S60" s="35" t="s">
        <v>2</v>
      </c>
      <c r="T60" s="33" t="s">
        <v>3</v>
      </c>
      <c r="U60" s="33" t="s">
        <v>4</v>
      </c>
      <c r="V60" s="33" t="s">
        <v>5</v>
      </c>
      <c r="W60" s="33" t="s">
        <v>6</v>
      </c>
      <c r="X60" s="33" t="s">
        <v>7</v>
      </c>
      <c r="Y60" s="33" t="s">
        <v>8</v>
      </c>
      <c r="Z60" s="33" t="s">
        <v>9</v>
      </c>
      <c r="AA60" s="33" t="s">
        <v>10</v>
      </c>
      <c r="AB60" s="33" t="s">
        <v>11</v>
      </c>
      <c r="AC60" s="33" t="s">
        <v>12</v>
      </c>
      <c r="AD60" s="33" t="s">
        <v>13</v>
      </c>
      <c r="AE60" s="34" t="s">
        <v>14</v>
      </c>
    </row>
    <row r="61" spans="2:31">
      <c r="B61" s="36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9"/>
      <c r="R61" s="36"/>
      <c r="S61" s="37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9"/>
    </row>
    <row r="62" spans="2:31">
      <c r="B62" s="20" t="s">
        <v>16</v>
      </c>
      <c r="C62" s="40">
        <f t="shared" ref="C62:N66" si="40">C32/C$150</f>
        <v>141.81462214295152</v>
      </c>
      <c r="D62" s="206">
        <f t="shared" si="40"/>
        <v>146.03567181926277</v>
      </c>
      <c r="E62" s="40">
        <f t="shared" si="40"/>
        <v>133.78681133571146</v>
      </c>
      <c r="F62" s="40">
        <f t="shared" si="40"/>
        <v>114.90954881754526</v>
      </c>
      <c r="G62" s="40">
        <f t="shared" si="40"/>
        <v>117.14572598758093</v>
      </c>
      <c r="H62" s="40">
        <f t="shared" si="40"/>
        <v>103.33876667987843</v>
      </c>
      <c r="I62" s="40">
        <f t="shared" si="40"/>
        <v>94.629591095256984</v>
      </c>
      <c r="J62" s="40">
        <f t="shared" si="40"/>
        <v>0</v>
      </c>
      <c r="K62" s="40">
        <f t="shared" si="40"/>
        <v>0</v>
      </c>
      <c r="L62" s="40">
        <f t="shared" si="40"/>
        <v>0</v>
      </c>
      <c r="M62" s="40">
        <f t="shared" si="40"/>
        <v>0</v>
      </c>
      <c r="N62" s="40">
        <f t="shared" si="40"/>
        <v>0</v>
      </c>
      <c r="O62" s="44">
        <f>SUM(C62:N62)</f>
        <v>851.66073787818732</v>
      </c>
      <c r="R62" s="20" t="s">
        <v>16</v>
      </c>
      <c r="S62" s="39">
        <f t="shared" ref="S62:AD66" si="41">+S32/S$150</f>
        <v>123.37872126436783</v>
      </c>
      <c r="T62" s="39">
        <f t="shared" si="41"/>
        <v>127.05103448275861</v>
      </c>
      <c r="U62" s="39">
        <f t="shared" si="41"/>
        <v>116.39452586206897</v>
      </c>
      <c r="V62" s="39">
        <f t="shared" si="41"/>
        <v>99.971307471264367</v>
      </c>
      <c r="W62" s="39">
        <f t="shared" si="41"/>
        <v>101.91678160919541</v>
      </c>
      <c r="X62" s="39">
        <f t="shared" si="41"/>
        <v>89.904727011494231</v>
      </c>
      <c r="Y62" s="39">
        <f t="shared" si="41"/>
        <v>82.327744252873572</v>
      </c>
      <c r="Z62" s="39">
        <f t="shared" si="41"/>
        <v>0</v>
      </c>
      <c r="AA62" s="39">
        <f t="shared" si="41"/>
        <v>0</v>
      </c>
      <c r="AB62" s="39">
        <f t="shared" si="41"/>
        <v>0</v>
      </c>
      <c r="AC62" s="39">
        <f t="shared" si="41"/>
        <v>0</v>
      </c>
      <c r="AD62" s="39">
        <f t="shared" si="41"/>
        <v>0</v>
      </c>
      <c r="AE62" s="42">
        <f t="shared" ref="AE62:AE66" si="42">SUM(S62:AD62)</f>
        <v>740.94484195402288</v>
      </c>
    </row>
    <row r="63" spans="2:31">
      <c r="B63" s="20" t="s">
        <v>17</v>
      </c>
      <c r="C63" s="40">
        <f t="shared" si="40"/>
        <v>135.67561765094464</v>
      </c>
      <c r="D63" s="206">
        <f t="shared" si="40"/>
        <v>139.30709142555159</v>
      </c>
      <c r="E63" s="40">
        <f t="shared" si="40"/>
        <v>128.59684238340594</v>
      </c>
      <c r="F63" s="40">
        <f t="shared" si="40"/>
        <v>114.07060047562429</v>
      </c>
      <c r="G63" s="40">
        <f t="shared" si="40"/>
        <v>120.09697450125518</v>
      </c>
      <c r="H63" s="40">
        <f t="shared" si="40"/>
        <v>105.34783326727444</v>
      </c>
      <c r="I63" s="40">
        <f t="shared" si="40"/>
        <v>96.059403487911226</v>
      </c>
      <c r="J63" s="40">
        <f t="shared" si="40"/>
        <v>0</v>
      </c>
      <c r="K63" s="40">
        <f t="shared" si="40"/>
        <v>0</v>
      </c>
      <c r="L63" s="40">
        <f t="shared" si="40"/>
        <v>0</v>
      </c>
      <c r="M63" s="40">
        <f t="shared" si="40"/>
        <v>0</v>
      </c>
      <c r="N63" s="40">
        <f t="shared" si="40"/>
        <v>0</v>
      </c>
      <c r="O63" s="44">
        <f>SUM(C63:N63)</f>
        <v>839.15436319196726</v>
      </c>
      <c r="R63" s="20" t="s">
        <v>17</v>
      </c>
      <c r="S63" s="39">
        <f t="shared" si="41"/>
        <v>118.03778735632184</v>
      </c>
      <c r="T63" s="39">
        <f t="shared" si="41"/>
        <v>121.19716954022988</v>
      </c>
      <c r="U63" s="39">
        <f t="shared" si="41"/>
        <v>111.87925287356317</v>
      </c>
      <c r="V63" s="39">
        <f t="shared" si="41"/>
        <v>99.241422413793131</v>
      </c>
      <c r="W63" s="39">
        <f t="shared" si="41"/>
        <v>104.484367816092</v>
      </c>
      <c r="X63" s="39">
        <f t="shared" si="41"/>
        <v>91.652614942528757</v>
      </c>
      <c r="Y63" s="39">
        <f t="shared" si="41"/>
        <v>83.571681034482765</v>
      </c>
      <c r="Z63" s="39">
        <f t="shared" si="41"/>
        <v>0</v>
      </c>
      <c r="AA63" s="39">
        <f t="shared" si="41"/>
        <v>0</v>
      </c>
      <c r="AB63" s="39">
        <f t="shared" si="41"/>
        <v>0</v>
      </c>
      <c r="AC63" s="39">
        <f t="shared" si="41"/>
        <v>0</v>
      </c>
      <c r="AD63" s="39">
        <f t="shared" si="41"/>
        <v>0</v>
      </c>
      <c r="AE63" s="42">
        <f t="shared" si="42"/>
        <v>730.06429597701162</v>
      </c>
    </row>
    <row r="64" spans="2:31">
      <c r="B64" s="20" t="s">
        <v>18</v>
      </c>
      <c r="C64" s="40">
        <f t="shared" si="40"/>
        <v>13.634793235566125</v>
      </c>
      <c r="D64" s="206">
        <f t="shared" si="40"/>
        <v>14.374702734839476</v>
      </c>
      <c r="E64" s="40">
        <f t="shared" si="40"/>
        <v>14.682917162108602</v>
      </c>
      <c r="F64" s="40">
        <f t="shared" si="40"/>
        <v>15.556893248777911</v>
      </c>
      <c r="G64" s="40">
        <f t="shared" si="40"/>
        <v>16.284829567974636</v>
      </c>
      <c r="H64" s="40">
        <f t="shared" si="40"/>
        <v>16.27857048487251</v>
      </c>
      <c r="I64" s="40">
        <f t="shared" si="40"/>
        <v>16.007497687937636</v>
      </c>
      <c r="J64" s="40">
        <f t="shared" si="40"/>
        <v>0</v>
      </c>
      <c r="K64" s="40">
        <f t="shared" si="40"/>
        <v>0</v>
      </c>
      <c r="L64" s="40">
        <f t="shared" si="40"/>
        <v>0</v>
      </c>
      <c r="M64" s="40">
        <f t="shared" si="40"/>
        <v>0</v>
      </c>
      <c r="N64" s="40">
        <f t="shared" si="40"/>
        <v>0</v>
      </c>
      <c r="O64" s="44">
        <f t="shared" ref="O64:O66" si="43">SUM(C64:N64)</f>
        <v>106.82020412207692</v>
      </c>
      <c r="R64" s="20" t="s">
        <v>18</v>
      </c>
      <c r="S64" s="39">
        <f t="shared" si="41"/>
        <v>11.862270114942529</v>
      </c>
      <c r="T64" s="39">
        <f t="shared" si="41"/>
        <v>12.505991379310343</v>
      </c>
      <c r="U64" s="39">
        <f t="shared" si="41"/>
        <v>12.774137931034483</v>
      </c>
      <c r="V64" s="39">
        <f t="shared" si="41"/>
        <v>13.534497126436783</v>
      </c>
      <c r="W64" s="39">
        <f t="shared" si="41"/>
        <v>14.167801724137933</v>
      </c>
      <c r="X64" s="39">
        <f t="shared" si="41"/>
        <v>14.162356321839084</v>
      </c>
      <c r="Y64" s="39">
        <f t="shared" si="41"/>
        <v>13.926522988505745</v>
      </c>
      <c r="Z64" s="39">
        <f t="shared" si="41"/>
        <v>0</v>
      </c>
      <c r="AA64" s="39">
        <f t="shared" si="41"/>
        <v>0</v>
      </c>
      <c r="AB64" s="39">
        <f t="shared" si="41"/>
        <v>0</v>
      </c>
      <c r="AC64" s="39">
        <f t="shared" si="41"/>
        <v>0</v>
      </c>
      <c r="AD64" s="39">
        <f t="shared" si="41"/>
        <v>0</v>
      </c>
      <c r="AE64" s="42">
        <f t="shared" si="42"/>
        <v>92.933577586206894</v>
      </c>
    </row>
    <row r="65" spans="2:31">
      <c r="B65" s="20" t="s">
        <v>19</v>
      </c>
      <c r="C65" s="40">
        <f t="shared" si="40"/>
        <v>34.277117188532173</v>
      </c>
      <c r="D65" s="206">
        <f t="shared" si="40"/>
        <v>30.961223411282866</v>
      </c>
      <c r="E65" s="40">
        <f t="shared" si="40"/>
        <v>34.540229885057471</v>
      </c>
      <c r="F65" s="40">
        <f t="shared" si="40"/>
        <v>33.742006870128158</v>
      </c>
      <c r="G65" s="40">
        <f t="shared" si="40"/>
        <v>35.455806579468884</v>
      </c>
      <c r="H65" s="40">
        <f t="shared" si="40"/>
        <v>34.466574184172281</v>
      </c>
      <c r="I65" s="40">
        <f t="shared" si="40"/>
        <v>36.80124521072797</v>
      </c>
      <c r="J65" s="40">
        <f t="shared" si="40"/>
        <v>0</v>
      </c>
      <c r="K65" s="40">
        <f t="shared" si="40"/>
        <v>0</v>
      </c>
      <c r="L65" s="40">
        <f t="shared" si="40"/>
        <v>0</v>
      </c>
      <c r="M65" s="40">
        <f t="shared" si="40"/>
        <v>0</v>
      </c>
      <c r="N65" s="40">
        <f t="shared" si="40"/>
        <v>0</v>
      </c>
      <c r="O65" s="44">
        <f t="shared" si="43"/>
        <v>240.24420332936984</v>
      </c>
      <c r="R65" s="20" t="s">
        <v>19</v>
      </c>
      <c r="S65" s="39">
        <f t="shared" si="41"/>
        <v>29.82109195402299</v>
      </c>
      <c r="T65" s="39">
        <f t="shared" si="41"/>
        <v>26.936264367816094</v>
      </c>
      <c r="U65" s="39">
        <f t="shared" si="41"/>
        <v>30.05</v>
      </c>
      <c r="V65" s="39">
        <f t="shared" si="41"/>
        <v>29.355545977011495</v>
      </c>
      <c r="W65" s="39">
        <f t="shared" si="41"/>
        <v>30.846551724137932</v>
      </c>
      <c r="X65" s="39">
        <f t="shared" si="41"/>
        <v>29.985919540229887</v>
      </c>
      <c r="Y65" s="39">
        <f t="shared" si="41"/>
        <v>32.017083333333332</v>
      </c>
      <c r="Z65" s="39">
        <f t="shared" si="41"/>
        <v>0</v>
      </c>
      <c r="AA65" s="39">
        <f t="shared" si="41"/>
        <v>0</v>
      </c>
      <c r="AB65" s="39">
        <f t="shared" si="41"/>
        <v>0</v>
      </c>
      <c r="AC65" s="39">
        <f t="shared" si="41"/>
        <v>0</v>
      </c>
      <c r="AD65" s="39">
        <f t="shared" si="41"/>
        <v>0</v>
      </c>
      <c r="AE65" s="42">
        <f t="shared" si="42"/>
        <v>209.01245689655173</v>
      </c>
    </row>
    <row r="66" spans="2:31">
      <c r="B66" s="25" t="s">
        <v>20</v>
      </c>
      <c r="C66" s="40">
        <f t="shared" si="40"/>
        <v>21.163594926674598</v>
      </c>
      <c r="D66" s="207">
        <f t="shared" si="40"/>
        <v>22.257811467829303</v>
      </c>
      <c r="E66" s="40">
        <f t="shared" si="40"/>
        <v>20.731305324349321</v>
      </c>
      <c r="F66" s="40">
        <f t="shared" si="40"/>
        <v>19.20159532302814</v>
      </c>
      <c r="G66" s="40">
        <f t="shared" si="40"/>
        <v>20.334770114942529</v>
      </c>
      <c r="H66" s="40">
        <f t="shared" si="40"/>
        <v>18.843671555027086</v>
      </c>
      <c r="I66" s="40">
        <f t="shared" si="40"/>
        <v>19.422644999339411</v>
      </c>
      <c r="J66" s="40">
        <f t="shared" si="40"/>
        <v>0</v>
      </c>
      <c r="K66" s="40">
        <f t="shared" si="40"/>
        <v>0</v>
      </c>
      <c r="L66" s="40">
        <f t="shared" si="40"/>
        <v>0</v>
      </c>
      <c r="M66" s="40">
        <f t="shared" si="40"/>
        <v>0</v>
      </c>
      <c r="N66" s="40">
        <f t="shared" si="40"/>
        <v>0</v>
      </c>
      <c r="O66" s="44">
        <f t="shared" si="43"/>
        <v>141.9553937111904</v>
      </c>
      <c r="R66" s="25" t="s">
        <v>20</v>
      </c>
      <c r="S66" s="39">
        <f t="shared" si="41"/>
        <v>18.412327586206899</v>
      </c>
      <c r="T66" s="39">
        <f t="shared" si="41"/>
        <v>19.364295977011494</v>
      </c>
      <c r="U66" s="39">
        <f t="shared" si="41"/>
        <v>18.03623563218391</v>
      </c>
      <c r="V66" s="39">
        <f t="shared" si="41"/>
        <v>16.705387931034483</v>
      </c>
      <c r="W66" s="39">
        <f t="shared" si="41"/>
        <v>17.69125</v>
      </c>
      <c r="X66" s="39">
        <f t="shared" si="41"/>
        <v>16.393994252873565</v>
      </c>
      <c r="Y66" s="39">
        <f t="shared" si="41"/>
        <v>16.897701149425288</v>
      </c>
      <c r="Z66" s="39">
        <f t="shared" si="41"/>
        <v>0</v>
      </c>
      <c r="AA66" s="39">
        <f t="shared" si="41"/>
        <v>0</v>
      </c>
      <c r="AB66" s="39">
        <f t="shared" si="41"/>
        <v>0</v>
      </c>
      <c r="AC66" s="39">
        <f t="shared" si="41"/>
        <v>0</v>
      </c>
      <c r="AD66" s="39">
        <f t="shared" si="41"/>
        <v>0</v>
      </c>
      <c r="AE66" s="42">
        <f t="shared" si="42"/>
        <v>123.50119252873564</v>
      </c>
    </row>
    <row r="67" spans="2:31">
      <c r="B67" s="45" t="s">
        <v>14</v>
      </c>
      <c r="C67" s="48">
        <f t="shared" ref="C67:M67" si="44">+SUM(C62:C66)</f>
        <v>346.56574514466911</v>
      </c>
      <c r="D67" s="30">
        <f t="shared" si="44"/>
        <v>352.93650085876601</v>
      </c>
      <c r="E67" s="30">
        <f t="shared" si="44"/>
        <v>332.33810609063283</v>
      </c>
      <c r="F67" s="49">
        <f t="shared" si="44"/>
        <v>297.48064473510374</v>
      </c>
      <c r="G67" s="48">
        <f t="shared" si="44"/>
        <v>309.31810675122222</v>
      </c>
      <c r="H67" s="30">
        <f t="shared" si="44"/>
        <v>278.27541617122472</v>
      </c>
      <c r="I67" s="48">
        <f t="shared" si="44"/>
        <v>262.92038248117325</v>
      </c>
      <c r="J67" s="30">
        <f t="shared" si="44"/>
        <v>0</v>
      </c>
      <c r="K67" s="48">
        <f t="shared" si="44"/>
        <v>0</v>
      </c>
      <c r="L67" s="30">
        <f t="shared" si="44"/>
        <v>0</v>
      </c>
      <c r="M67" s="30">
        <f t="shared" si="44"/>
        <v>0</v>
      </c>
      <c r="N67" s="49">
        <f t="shared" ref="N67" si="45">+SUM(N62:N66)</f>
        <v>0</v>
      </c>
      <c r="O67" s="30">
        <f>SUM(C67:N67)</f>
        <v>2179.834902232792</v>
      </c>
      <c r="R67" s="45" t="s">
        <v>14</v>
      </c>
      <c r="S67" s="47">
        <f t="shared" ref="S67:AD67" si="46">+SUM(S62:S66)</f>
        <v>301.51219827586209</v>
      </c>
      <c r="T67" s="47">
        <f t="shared" si="46"/>
        <v>307.05475574712636</v>
      </c>
      <c r="U67" s="47">
        <f t="shared" si="46"/>
        <v>289.13415229885055</v>
      </c>
      <c r="V67" s="47">
        <f t="shared" si="46"/>
        <v>258.80816091954028</v>
      </c>
      <c r="W67" s="47">
        <f t="shared" si="46"/>
        <v>269.10675287356332</v>
      </c>
      <c r="X67" s="47">
        <f t="shared" si="46"/>
        <v>242.09961206896551</v>
      </c>
      <c r="Y67" s="47">
        <f t="shared" si="46"/>
        <v>228.74073275862071</v>
      </c>
      <c r="Z67" s="47">
        <f t="shared" si="46"/>
        <v>0</v>
      </c>
      <c r="AA67" s="47">
        <f t="shared" si="46"/>
        <v>0</v>
      </c>
      <c r="AB67" s="47">
        <f t="shared" si="46"/>
        <v>0</v>
      </c>
      <c r="AC67" s="47">
        <f t="shared" si="46"/>
        <v>0</v>
      </c>
      <c r="AD67" s="47">
        <f t="shared" si="46"/>
        <v>0</v>
      </c>
      <c r="AE67" s="47">
        <f>SUM(S67:AD67)</f>
        <v>1896.456364942529</v>
      </c>
    </row>
    <row r="68" spans="2:31" hidden="1"/>
    <row r="69" spans="2:31" hidden="1"/>
    <row r="70" spans="2:31" hidden="1">
      <c r="B70" s="215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15" t="s">
        <v>38</v>
      </c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13" t="s">
        <v>2</v>
      </c>
      <c r="T72" s="13" t="s">
        <v>3</v>
      </c>
      <c r="U72" s="13" t="s">
        <v>4</v>
      </c>
      <c r="V72" s="13" t="s">
        <v>5</v>
      </c>
      <c r="W72" s="13" t="s">
        <v>6</v>
      </c>
      <c r="X72" s="13" t="s">
        <v>7</v>
      </c>
      <c r="Y72" s="13" t="s">
        <v>8</v>
      </c>
      <c r="Z72" s="13" t="s">
        <v>9</v>
      </c>
      <c r="AA72" s="13" t="s">
        <v>10</v>
      </c>
      <c r="AB72" s="13" t="s">
        <v>11</v>
      </c>
      <c r="AC72" s="13" t="s">
        <v>12</v>
      </c>
      <c r="AD72" s="13" t="s">
        <v>13</v>
      </c>
      <c r="AE72" s="13" t="s">
        <v>14</v>
      </c>
    </row>
    <row r="73" spans="2:31" hidden="1">
      <c r="B73" s="17"/>
      <c r="R73" s="17"/>
    </row>
    <row r="74" spans="2:31" hidden="1">
      <c r="B74" s="64" t="s">
        <v>39</v>
      </c>
      <c r="C74" s="31" t="e">
        <f t="shared" ref="C74:N83" si="47">+C44/C$150</f>
        <v>#DIV/0!</v>
      </c>
      <c r="D74" s="31" t="e">
        <f t="shared" si="47"/>
        <v>#DIV/0!</v>
      </c>
      <c r="E74" s="31" t="e">
        <f t="shared" si="47"/>
        <v>#DIV/0!</v>
      </c>
      <c r="F74" s="31" t="e">
        <f t="shared" si="47"/>
        <v>#DIV/0!</v>
      </c>
      <c r="G74" s="31" t="e">
        <f t="shared" si="47"/>
        <v>#DIV/0!</v>
      </c>
      <c r="H74" s="31" t="e">
        <f t="shared" si="47"/>
        <v>#DIV/0!</v>
      </c>
      <c r="I74" s="31" t="e">
        <f t="shared" si="47"/>
        <v>#DIV/0!</v>
      </c>
      <c r="J74" s="31" t="e">
        <f t="shared" si="47"/>
        <v>#DIV/0!</v>
      </c>
      <c r="K74" s="31" t="e">
        <f t="shared" si="47"/>
        <v>#DIV/0!</v>
      </c>
      <c r="L74" s="31" t="e">
        <f t="shared" si="47"/>
        <v>#DIV/0!</v>
      </c>
      <c r="M74" s="31" t="e">
        <f t="shared" si="47"/>
        <v>#DIV/0!</v>
      </c>
      <c r="N74" s="31" t="e">
        <f t="shared" si="47"/>
        <v>#DIV/0!</v>
      </c>
      <c r="O74" s="65" t="e">
        <f>SUM(C74:N74)</f>
        <v>#DIV/0!</v>
      </c>
      <c r="R74" s="64" t="s">
        <v>39</v>
      </c>
      <c r="S74" s="31" t="e">
        <f t="shared" ref="S74:AD83" si="48">+S44/S$150</f>
        <v>#DIV/0!</v>
      </c>
      <c r="T74" s="31" t="e">
        <f t="shared" si="48"/>
        <v>#DIV/0!</v>
      </c>
      <c r="U74" s="31" t="e">
        <f t="shared" si="48"/>
        <v>#DIV/0!</v>
      </c>
      <c r="V74" s="31" t="e">
        <f t="shared" si="48"/>
        <v>#DIV/0!</v>
      </c>
      <c r="W74" s="31" t="e">
        <f t="shared" si="48"/>
        <v>#DIV/0!</v>
      </c>
      <c r="X74" s="31" t="e">
        <f t="shared" si="48"/>
        <v>#DIV/0!</v>
      </c>
      <c r="Y74" s="31" t="e">
        <f t="shared" si="48"/>
        <v>#DIV/0!</v>
      </c>
      <c r="Z74" s="31" t="e">
        <f t="shared" si="48"/>
        <v>#DIV/0!</v>
      </c>
      <c r="AA74" s="31" t="e">
        <f t="shared" si="48"/>
        <v>#DIV/0!</v>
      </c>
      <c r="AB74" s="31" t="e">
        <f t="shared" si="48"/>
        <v>#DIV/0!</v>
      </c>
      <c r="AC74" s="31" t="e">
        <f t="shared" si="48"/>
        <v>#DIV/0!</v>
      </c>
      <c r="AD74" s="31" t="e">
        <f t="shared" si="48"/>
        <v>#DIV/0!</v>
      </c>
      <c r="AE74" s="65" t="e">
        <f t="shared" ref="AE74:AE85" si="49">SUM(S74:U74)</f>
        <v>#DIV/0!</v>
      </c>
    </row>
    <row r="75" spans="2:31" hidden="1">
      <c r="B75" s="64" t="s">
        <v>40</v>
      </c>
      <c r="C75" s="31" t="e">
        <f t="shared" si="47"/>
        <v>#DIV/0!</v>
      </c>
      <c r="D75" s="31" t="e">
        <f t="shared" si="47"/>
        <v>#DIV/0!</v>
      </c>
      <c r="E75" s="31" t="e">
        <f t="shared" si="47"/>
        <v>#DIV/0!</v>
      </c>
      <c r="F75" s="31" t="e">
        <f t="shared" si="47"/>
        <v>#DIV/0!</v>
      </c>
      <c r="G75" s="31" t="e">
        <f t="shared" si="47"/>
        <v>#DIV/0!</v>
      </c>
      <c r="H75" s="31" t="e">
        <f t="shared" si="47"/>
        <v>#DIV/0!</v>
      </c>
      <c r="I75" s="31" t="e">
        <f t="shared" si="47"/>
        <v>#DIV/0!</v>
      </c>
      <c r="J75" s="31" t="e">
        <f t="shared" si="47"/>
        <v>#DIV/0!</v>
      </c>
      <c r="K75" s="31" t="e">
        <f t="shared" si="47"/>
        <v>#DIV/0!</v>
      </c>
      <c r="L75" s="31" t="e">
        <f t="shared" si="47"/>
        <v>#DIV/0!</v>
      </c>
      <c r="M75" s="31" t="e">
        <f t="shared" si="47"/>
        <v>#DIV/0!</v>
      </c>
      <c r="N75" s="31" t="e">
        <f t="shared" si="47"/>
        <v>#DIV/0!</v>
      </c>
      <c r="O75" s="65" t="e">
        <f t="shared" ref="O75:O85" si="50">SUM(C75:N75)</f>
        <v>#DIV/0!</v>
      </c>
      <c r="R75" s="64" t="s">
        <v>40</v>
      </c>
      <c r="S75" s="31" t="e">
        <f t="shared" si="48"/>
        <v>#DIV/0!</v>
      </c>
      <c r="T75" s="31" t="e">
        <f t="shared" si="48"/>
        <v>#DIV/0!</v>
      </c>
      <c r="U75" s="31" t="e">
        <f t="shared" si="48"/>
        <v>#DIV/0!</v>
      </c>
      <c r="V75" s="31" t="e">
        <f t="shared" si="48"/>
        <v>#DIV/0!</v>
      </c>
      <c r="W75" s="31" t="e">
        <f t="shared" si="48"/>
        <v>#DIV/0!</v>
      </c>
      <c r="X75" s="31" t="e">
        <f t="shared" si="48"/>
        <v>#DIV/0!</v>
      </c>
      <c r="Y75" s="31" t="e">
        <f t="shared" si="48"/>
        <v>#DIV/0!</v>
      </c>
      <c r="Z75" s="31" t="e">
        <f t="shared" si="48"/>
        <v>#DIV/0!</v>
      </c>
      <c r="AA75" s="31" t="e">
        <f t="shared" si="48"/>
        <v>#DIV/0!</v>
      </c>
      <c r="AB75" s="31" t="e">
        <f t="shared" si="48"/>
        <v>#DIV/0!</v>
      </c>
      <c r="AC75" s="31" t="e">
        <f t="shared" si="48"/>
        <v>#DIV/0!</v>
      </c>
      <c r="AD75" s="31" t="e">
        <f t="shared" si="48"/>
        <v>#DIV/0!</v>
      </c>
      <c r="AE75" s="65" t="e">
        <f t="shared" si="49"/>
        <v>#DIV/0!</v>
      </c>
    </row>
    <row r="76" spans="2:31" hidden="1">
      <c r="B76" s="64" t="s">
        <v>41</v>
      </c>
      <c r="C76" s="31" t="e">
        <f t="shared" si="47"/>
        <v>#DIV/0!</v>
      </c>
      <c r="D76" s="31" t="e">
        <f t="shared" si="47"/>
        <v>#DIV/0!</v>
      </c>
      <c r="E76" s="31" t="e">
        <f t="shared" si="47"/>
        <v>#DIV/0!</v>
      </c>
      <c r="F76" s="31" t="e">
        <f t="shared" si="47"/>
        <v>#DIV/0!</v>
      </c>
      <c r="G76" s="31" t="e">
        <f t="shared" si="47"/>
        <v>#DIV/0!</v>
      </c>
      <c r="H76" s="31" t="e">
        <f t="shared" si="47"/>
        <v>#DIV/0!</v>
      </c>
      <c r="I76" s="31" t="e">
        <f t="shared" si="47"/>
        <v>#DIV/0!</v>
      </c>
      <c r="J76" s="31" t="e">
        <f t="shared" si="47"/>
        <v>#DIV/0!</v>
      </c>
      <c r="K76" s="31" t="e">
        <f t="shared" si="47"/>
        <v>#DIV/0!</v>
      </c>
      <c r="L76" s="31" t="e">
        <f t="shared" si="47"/>
        <v>#DIV/0!</v>
      </c>
      <c r="M76" s="31" t="e">
        <f t="shared" si="47"/>
        <v>#DIV/0!</v>
      </c>
      <c r="N76" s="31" t="e">
        <f t="shared" si="47"/>
        <v>#DIV/0!</v>
      </c>
      <c r="O76" s="65" t="e">
        <f t="shared" si="50"/>
        <v>#DIV/0!</v>
      </c>
      <c r="R76" s="64" t="s">
        <v>41</v>
      </c>
      <c r="S76" s="31" t="e">
        <f t="shared" si="48"/>
        <v>#DIV/0!</v>
      </c>
      <c r="T76" s="31" t="e">
        <f t="shared" si="48"/>
        <v>#DIV/0!</v>
      </c>
      <c r="U76" s="31" t="e">
        <f t="shared" si="48"/>
        <v>#DIV/0!</v>
      </c>
      <c r="V76" s="31" t="e">
        <f t="shared" si="48"/>
        <v>#DIV/0!</v>
      </c>
      <c r="W76" s="31" t="e">
        <f t="shared" si="48"/>
        <v>#DIV/0!</v>
      </c>
      <c r="X76" s="31" t="e">
        <f t="shared" si="48"/>
        <v>#DIV/0!</v>
      </c>
      <c r="Y76" s="31" t="e">
        <f t="shared" si="48"/>
        <v>#DIV/0!</v>
      </c>
      <c r="Z76" s="31" t="e">
        <f t="shared" si="48"/>
        <v>#DIV/0!</v>
      </c>
      <c r="AA76" s="31" t="e">
        <f t="shared" si="48"/>
        <v>#DIV/0!</v>
      </c>
      <c r="AB76" s="31" t="e">
        <f t="shared" si="48"/>
        <v>#DIV/0!</v>
      </c>
      <c r="AC76" s="31" t="e">
        <f t="shared" si="48"/>
        <v>#DIV/0!</v>
      </c>
      <c r="AD76" s="31" t="e">
        <f t="shared" si="48"/>
        <v>#DIV/0!</v>
      </c>
      <c r="AE76" s="65" t="e">
        <f t="shared" si="49"/>
        <v>#DIV/0!</v>
      </c>
    </row>
    <row r="77" spans="2:31" hidden="1">
      <c r="B77" s="64" t="s">
        <v>42</v>
      </c>
      <c r="C77" s="31" t="e">
        <f t="shared" si="47"/>
        <v>#DIV/0!</v>
      </c>
      <c r="D77" s="31" t="e">
        <f t="shared" si="47"/>
        <v>#DIV/0!</v>
      </c>
      <c r="E77" s="31" t="e">
        <f t="shared" si="47"/>
        <v>#DIV/0!</v>
      </c>
      <c r="F77" s="31" t="e">
        <f t="shared" si="47"/>
        <v>#DIV/0!</v>
      </c>
      <c r="G77" s="31" t="e">
        <f t="shared" si="47"/>
        <v>#DIV/0!</v>
      </c>
      <c r="H77" s="31" t="e">
        <f t="shared" si="47"/>
        <v>#DIV/0!</v>
      </c>
      <c r="I77" s="31" t="e">
        <f t="shared" si="47"/>
        <v>#DIV/0!</v>
      </c>
      <c r="J77" s="31" t="e">
        <f t="shared" si="47"/>
        <v>#DIV/0!</v>
      </c>
      <c r="K77" s="31" t="e">
        <f t="shared" si="47"/>
        <v>#DIV/0!</v>
      </c>
      <c r="L77" s="31" t="e">
        <f t="shared" si="47"/>
        <v>#DIV/0!</v>
      </c>
      <c r="M77" s="31" t="e">
        <f t="shared" si="47"/>
        <v>#DIV/0!</v>
      </c>
      <c r="N77" s="31" t="e">
        <f t="shared" si="47"/>
        <v>#DIV/0!</v>
      </c>
      <c r="O77" s="65" t="e">
        <f t="shared" si="50"/>
        <v>#DIV/0!</v>
      </c>
      <c r="R77" s="64" t="s">
        <v>42</v>
      </c>
      <c r="S77" s="31" t="e">
        <f t="shared" si="48"/>
        <v>#DIV/0!</v>
      </c>
      <c r="T77" s="31" t="e">
        <f t="shared" si="48"/>
        <v>#DIV/0!</v>
      </c>
      <c r="U77" s="31" t="e">
        <f t="shared" si="48"/>
        <v>#DIV/0!</v>
      </c>
      <c r="V77" s="31" t="e">
        <f t="shared" si="48"/>
        <v>#DIV/0!</v>
      </c>
      <c r="W77" s="31" t="e">
        <f t="shared" si="48"/>
        <v>#DIV/0!</v>
      </c>
      <c r="X77" s="31" t="e">
        <f t="shared" si="48"/>
        <v>#DIV/0!</v>
      </c>
      <c r="Y77" s="31" t="e">
        <f t="shared" si="48"/>
        <v>#DIV/0!</v>
      </c>
      <c r="Z77" s="31" t="e">
        <f t="shared" si="48"/>
        <v>#DIV/0!</v>
      </c>
      <c r="AA77" s="31" t="e">
        <f t="shared" si="48"/>
        <v>#DIV/0!</v>
      </c>
      <c r="AB77" s="31" t="e">
        <f t="shared" si="48"/>
        <v>#DIV/0!</v>
      </c>
      <c r="AC77" s="31" t="e">
        <f t="shared" si="48"/>
        <v>#DIV/0!</v>
      </c>
      <c r="AD77" s="31" t="e">
        <f t="shared" si="48"/>
        <v>#DIV/0!</v>
      </c>
      <c r="AE77" s="65" t="e">
        <f t="shared" si="49"/>
        <v>#DIV/0!</v>
      </c>
    </row>
    <row r="78" spans="2:31" hidden="1">
      <c r="B78" s="64" t="s">
        <v>43</v>
      </c>
      <c r="C78" s="31" t="e">
        <f t="shared" si="47"/>
        <v>#DIV/0!</v>
      </c>
      <c r="D78" s="31" t="e">
        <f t="shared" si="47"/>
        <v>#DIV/0!</v>
      </c>
      <c r="E78" s="31" t="e">
        <f t="shared" si="47"/>
        <v>#DIV/0!</v>
      </c>
      <c r="F78" s="31" t="e">
        <f t="shared" si="47"/>
        <v>#DIV/0!</v>
      </c>
      <c r="G78" s="31" t="e">
        <f t="shared" si="47"/>
        <v>#DIV/0!</v>
      </c>
      <c r="H78" s="31" t="e">
        <f t="shared" si="47"/>
        <v>#DIV/0!</v>
      </c>
      <c r="I78" s="31" t="e">
        <f t="shared" si="47"/>
        <v>#DIV/0!</v>
      </c>
      <c r="J78" s="31" t="e">
        <f t="shared" si="47"/>
        <v>#DIV/0!</v>
      </c>
      <c r="K78" s="31" t="e">
        <f t="shared" si="47"/>
        <v>#DIV/0!</v>
      </c>
      <c r="L78" s="31" t="e">
        <f t="shared" si="47"/>
        <v>#DIV/0!</v>
      </c>
      <c r="M78" s="31" t="e">
        <f t="shared" si="47"/>
        <v>#DIV/0!</v>
      </c>
      <c r="N78" s="31" t="e">
        <f t="shared" si="47"/>
        <v>#DIV/0!</v>
      </c>
      <c r="O78" s="65" t="e">
        <f t="shared" si="50"/>
        <v>#DIV/0!</v>
      </c>
      <c r="R78" s="64" t="s">
        <v>43</v>
      </c>
      <c r="S78" s="31" t="e">
        <f t="shared" si="48"/>
        <v>#DIV/0!</v>
      </c>
      <c r="T78" s="31" t="e">
        <f t="shared" si="48"/>
        <v>#DIV/0!</v>
      </c>
      <c r="U78" s="31" t="e">
        <f t="shared" si="48"/>
        <v>#DIV/0!</v>
      </c>
      <c r="V78" s="31" t="e">
        <f t="shared" si="48"/>
        <v>#DIV/0!</v>
      </c>
      <c r="W78" s="31" t="e">
        <f t="shared" si="48"/>
        <v>#DIV/0!</v>
      </c>
      <c r="X78" s="31" t="e">
        <f t="shared" si="48"/>
        <v>#DIV/0!</v>
      </c>
      <c r="Y78" s="31" t="e">
        <f t="shared" si="48"/>
        <v>#DIV/0!</v>
      </c>
      <c r="Z78" s="31" t="e">
        <f t="shared" si="48"/>
        <v>#DIV/0!</v>
      </c>
      <c r="AA78" s="31" t="e">
        <f t="shared" si="48"/>
        <v>#DIV/0!</v>
      </c>
      <c r="AB78" s="31" t="e">
        <f t="shared" si="48"/>
        <v>#DIV/0!</v>
      </c>
      <c r="AC78" s="31" t="e">
        <f t="shared" si="48"/>
        <v>#DIV/0!</v>
      </c>
      <c r="AD78" s="31" t="e">
        <f t="shared" si="48"/>
        <v>#DIV/0!</v>
      </c>
      <c r="AE78" s="65" t="e">
        <f t="shared" si="49"/>
        <v>#DIV/0!</v>
      </c>
    </row>
    <row r="79" spans="2:31" hidden="1">
      <c r="B79" s="64" t="s">
        <v>44</v>
      </c>
      <c r="C79" s="31" t="e">
        <f t="shared" si="47"/>
        <v>#REF!</v>
      </c>
      <c r="D79" s="31" t="e">
        <f t="shared" si="47"/>
        <v>#REF!</v>
      </c>
      <c r="E79" s="31" t="e">
        <f t="shared" si="47"/>
        <v>#REF!</v>
      </c>
      <c r="F79" s="31" t="e">
        <f t="shared" si="47"/>
        <v>#REF!</v>
      </c>
      <c r="G79" s="31" t="e">
        <f t="shared" si="47"/>
        <v>#REF!</v>
      </c>
      <c r="H79" s="31" t="e">
        <f t="shared" si="47"/>
        <v>#REF!</v>
      </c>
      <c r="I79" s="31" t="e">
        <f t="shared" si="47"/>
        <v>#REF!</v>
      </c>
      <c r="J79" s="31" t="e">
        <f t="shared" si="47"/>
        <v>#REF!</v>
      </c>
      <c r="K79" s="31" t="e">
        <f t="shared" si="47"/>
        <v>#REF!</v>
      </c>
      <c r="L79" s="31" t="e">
        <f t="shared" si="47"/>
        <v>#REF!</v>
      </c>
      <c r="M79" s="31" t="e">
        <f t="shared" si="47"/>
        <v>#REF!</v>
      </c>
      <c r="N79" s="31" t="e">
        <f t="shared" si="47"/>
        <v>#REF!</v>
      </c>
      <c r="O79" s="65" t="e">
        <f t="shared" si="50"/>
        <v>#REF!</v>
      </c>
      <c r="R79" s="64" t="s">
        <v>44</v>
      </c>
      <c r="S79" s="31" t="e">
        <f t="shared" si="48"/>
        <v>#REF!</v>
      </c>
      <c r="T79" s="31" t="e">
        <f t="shared" si="48"/>
        <v>#REF!</v>
      </c>
      <c r="U79" s="31" t="e">
        <f t="shared" si="48"/>
        <v>#REF!</v>
      </c>
      <c r="V79" s="31" t="e">
        <f t="shared" si="48"/>
        <v>#REF!</v>
      </c>
      <c r="W79" s="31" t="e">
        <f t="shared" si="48"/>
        <v>#REF!</v>
      </c>
      <c r="X79" s="31" t="e">
        <f t="shared" si="48"/>
        <v>#REF!</v>
      </c>
      <c r="Y79" s="31" t="e">
        <f t="shared" si="48"/>
        <v>#REF!</v>
      </c>
      <c r="Z79" s="31" t="e">
        <f t="shared" si="48"/>
        <v>#REF!</v>
      </c>
      <c r="AA79" s="31" t="e">
        <f t="shared" si="48"/>
        <v>#REF!</v>
      </c>
      <c r="AB79" s="31" t="e">
        <f t="shared" si="48"/>
        <v>#REF!</v>
      </c>
      <c r="AC79" s="31" t="e">
        <f t="shared" si="48"/>
        <v>#REF!</v>
      </c>
      <c r="AD79" s="31" t="e">
        <f t="shared" si="48"/>
        <v>#REF!</v>
      </c>
      <c r="AE79" s="65" t="e">
        <f t="shared" si="49"/>
        <v>#REF!</v>
      </c>
    </row>
    <row r="80" spans="2:31" hidden="1">
      <c r="B80" s="64" t="s">
        <v>45</v>
      </c>
      <c r="C80" s="31" t="e">
        <f t="shared" si="47"/>
        <v>#REF!</v>
      </c>
      <c r="D80" s="31" t="e">
        <f t="shared" si="47"/>
        <v>#REF!</v>
      </c>
      <c r="E80" s="31" t="e">
        <f t="shared" si="47"/>
        <v>#REF!</v>
      </c>
      <c r="F80" s="31" t="e">
        <f t="shared" si="47"/>
        <v>#REF!</v>
      </c>
      <c r="G80" s="31" t="e">
        <f t="shared" si="47"/>
        <v>#REF!</v>
      </c>
      <c r="H80" s="31" t="e">
        <f t="shared" si="47"/>
        <v>#REF!</v>
      </c>
      <c r="I80" s="31" t="e">
        <f t="shared" si="47"/>
        <v>#REF!</v>
      </c>
      <c r="J80" s="31" t="e">
        <f t="shared" si="47"/>
        <v>#REF!</v>
      </c>
      <c r="K80" s="31" t="e">
        <f t="shared" si="47"/>
        <v>#REF!</v>
      </c>
      <c r="L80" s="31" t="e">
        <f t="shared" si="47"/>
        <v>#REF!</v>
      </c>
      <c r="M80" s="31" t="e">
        <f t="shared" si="47"/>
        <v>#REF!</v>
      </c>
      <c r="N80" s="31" t="e">
        <f t="shared" si="47"/>
        <v>#REF!</v>
      </c>
      <c r="O80" s="65" t="e">
        <f t="shared" si="50"/>
        <v>#REF!</v>
      </c>
      <c r="R80" s="64" t="s">
        <v>45</v>
      </c>
      <c r="S80" s="31" t="e">
        <f t="shared" si="48"/>
        <v>#REF!</v>
      </c>
      <c r="T80" s="31" t="e">
        <f t="shared" si="48"/>
        <v>#REF!</v>
      </c>
      <c r="U80" s="31" t="e">
        <f t="shared" si="48"/>
        <v>#REF!</v>
      </c>
      <c r="V80" s="31" t="e">
        <f t="shared" si="48"/>
        <v>#REF!</v>
      </c>
      <c r="W80" s="31" t="e">
        <f t="shared" si="48"/>
        <v>#REF!</v>
      </c>
      <c r="X80" s="31" t="e">
        <f t="shared" si="48"/>
        <v>#REF!</v>
      </c>
      <c r="Y80" s="31" t="e">
        <f t="shared" si="48"/>
        <v>#REF!</v>
      </c>
      <c r="Z80" s="31" t="e">
        <f t="shared" si="48"/>
        <v>#REF!</v>
      </c>
      <c r="AA80" s="31" t="e">
        <f t="shared" si="48"/>
        <v>#REF!</v>
      </c>
      <c r="AB80" s="31" t="e">
        <f t="shared" si="48"/>
        <v>#REF!</v>
      </c>
      <c r="AC80" s="31" t="e">
        <f t="shared" si="48"/>
        <v>#REF!</v>
      </c>
      <c r="AD80" s="31" t="e">
        <f t="shared" si="48"/>
        <v>#REF!</v>
      </c>
      <c r="AE80" s="65" t="e">
        <f t="shared" si="49"/>
        <v>#REF!</v>
      </c>
    </row>
    <row r="81" spans="2:31" hidden="1">
      <c r="B81" s="64" t="s">
        <v>46</v>
      </c>
      <c r="C81" s="31" t="e">
        <f t="shared" si="47"/>
        <v>#REF!</v>
      </c>
      <c r="D81" s="31" t="e">
        <f t="shared" si="47"/>
        <v>#REF!</v>
      </c>
      <c r="E81" s="31" t="e">
        <f t="shared" si="47"/>
        <v>#REF!</v>
      </c>
      <c r="F81" s="31" t="e">
        <f t="shared" si="47"/>
        <v>#REF!</v>
      </c>
      <c r="G81" s="31" t="e">
        <f t="shared" si="47"/>
        <v>#REF!</v>
      </c>
      <c r="H81" s="31" t="e">
        <f t="shared" si="47"/>
        <v>#REF!</v>
      </c>
      <c r="I81" s="31" t="e">
        <f t="shared" si="47"/>
        <v>#REF!</v>
      </c>
      <c r="J81" s="31" t="e">
        <f t="shared" si="47"/>
        <v>#REF!</v>
      </c>
      <c r="K81" s="31" t="e">
        <f t="shared" si="47"/>
        <v>#REF!</v>
      </c>
      <c r="L81" s="31" t="e">
        <f t="shared" si="47"/>
        <v>#REF!</v>
      </c>
      <c r="M81" s="31" t="e">
        <f t="shared" si="47"/>
        <v>#REF!</v>
      </c>
      <c r="N81" s="31" t="e">
        <f t="shared" si="47"/>
        <v>#REF!</v>
      </c>
      <c r="O81" s="65" t="e">
        <f t="shared" si="50"/>
        <v>#REF!</v>
      </c>
      <c r="R81" s="64" t="s">
        <v>46</v>
      </c>
      <c r="S81" s="31" t="e">
        <f t="shared" si="48"/>
        <v>#REF!</v>
      </c>
      <c r="T81" s="31" t="e">
        <f t="shared" si="48"/>
        <v>#REF!</v>
      </c>
      <c r="U81" s="31" t="e">
        <f t="shared" si="48"/>
        <v>#REF!</v>
      </c>
      <c r="V81" s="31" t="e">
        <f t="shared" si="48"/>
        <v>#REF!</v>
      </c>
      <c r="W81" s="31" t="e">
        <f t="shared" si="48"/>
        <v>#REF!</v>
      </c>
      <c r="X81" s="31" t="e">
        <f t="shared" si="48"/>
        <v>#REF!</v>
      </c>
      <c r="Y81" s="31" t="e">
        <f t="shared" si="48"/>
        <v>#REF!</v>
      </c>
      <c r="Z81" s="31" t="e">
        <f t="shared" si="48"/>
        <v>#REF!</v>
      </c>
      <c r="AA81" s="31" t="e">
        <f t="shared" si="48"/>
        <v>#REF!</v>
      </c>
      <c r="AB81" s="31" t="e">
        <f t="shared" si="48"/>
        <v>#REF!</v>
      </c>
      <c r="AC81" s="31" t="e">
        <f t="shared" si="48"/>
        <v>#REF!</v>
      </c>
      <c r="AD81" s="31" t="e">
        <f t="shared" si="48"/>
        <v>#REF!</v>
      </c>
      <c r="AE81" s="65" t="e">
        <f t="shared" si="49"/>
        <v>#REF!</v>
      </c>
    </row>
    <row r="82" spans="2:31" hidden="1">
      <c r="B82" s="64" t="s">
        <v>47</v>
      </c>
      <c r="C82" s="31" t="e">
        <f t="shared" si="47"/>
        <v>#REF!</v>
      </c>
      <c r="D82" s="31" t="e">
        <f t="shared" si="47"/>
        <v>#REF!</v>
      </c>
      <c r="E82" s="31" t="e">
        <f t="shared" si="47"/>
        <v>#REF!</v>
      </c>
      <c r="F82" s="31" t="e">
        <f t="shared" si="47"/>
        <v>#REF!</v>
      </c>
      <c r="G82" s="31" t="e">
        <f t="shared" si="47"/>
        <v>#REF!</v>
      </c>
      <c r="H82" s="31" t="e">
        <f t="shared" si="47"/>
        <v>#REF!</v>
      </c>
      <c r="I82" s="31" t="e">
        <f t="shared" si="47"/>
        <v>#REF!</v>
      </c>
      <c r="J82" s="31" t="e">
        <f t="shared" si="47"/>
        <v>#REF!</v>
      </c>
      <c r="K82" s="31" t="e">
        <f t="shared" si="47"/>
        <v>#REF!</v>
      </c>
      <c r="L82" s="31" t="e">
        <f t="shared" si="47"/>
        <v>#REF!</v>
      </c>
      <c r="M82" s="31" t="e">
        <f t="shared" si="47"/>
        <v>#REF!</v>
      </c>
      <c r="N82" s="31" t="e">
        <f t="shared" si="47"/>
        <v>#REF!</v>
      </c>
      <c r="O82" s="65" t="e">
        <f t="shared" si="50"/>
        <v>#REF!</v>
      </c>
      <c r="R82" s="64" t="s">
        <v>47</v>
      </c>
      <c r="S82" s="31" t="e">
        <f t="shared" si="48"/>
        <v>#REF!</v>
      </c>
      <c r="T82" s="31" t="e">
        <f t="shared" si="48"/>
        <v>#REF!</v>
      </c>
      <c r="U82" s="31" t="e">
        <f t="shared" si="48"/>
        <v>#REF!</v>
      </c>
      <c r="V82" s="31" t="e">
        <f t="shared" si="48"/>
        <v>#REF!</v>
      </c>
      <c r="W82" s="31" t="e">
        <f t="shared" si="48"/>
        <v>#REF!</v>
      </c>
      <c r="X82" s="31" t="e">
        <f t="shared" si="48"/>
        <v>#REF!</v>
      </c>
      <c r="Y82" s="31" t="e">
        <f t="shared" si="48"/>
        <v>#REF!</v>
      </c>
      <c r="Z82" s="31" t="e">
        <f t="shared" si="48"/>
        <v>#REF!</v>
      </c>
      <c r="AA82" s="31" t="e">
        <f t="shared" si="48"/>
        <v>#REF!</v>
      </c>
      <c r="AB82" s="31" t="e">
        <f t="shared" si="48"/>
        <v>#REF!</v>
      </c>
      <c r="AC82" s="31" t="e">
        <f t="shared" si="48"/>
        <v>#REF!</v>
      </c>
      <c r="AD82" s="31" t="e">
        <f t="shared" si="48"/>
        <v>#REF!</v>
      </c>
      <c r="AE82" s="65" t="e">
        <f t="shared" si="49"/>
        <v>#REF!</v>
      </c>
    </row>
    <row r="83" spans="2:31" hidden="1">
      <c r="B83" s="64" t="s">
        <v>48</v>
      </c>
      <c r="C83" s="31" t="e">
        <f t="shared" si="47"/>
        <v>#REF!</v>
      </c>
      <c r="D83" s="31" t="e">
        <f t="shared" si="47"/>
        <v>#REF!</v>
      </c>
      <c r="E83" s="31" t="e">
        <f t="shared" si="47"/>
        <v>#REF!</v>
      </c>
      <c r="F83" s="31" t="e">
        <f t="shared" si="47"/>
        <v>#REF!</v>
      </c>
      <c r="G83" s="31" t="e">
        <f t="shared" si="47"/>
        <v>#REF!</v>
      </c>
      <c r="H83" s="31" t="e">
        <f t="shared" si="47"/>
        <v>#REF!</v>
      </c>
      <c r="I83" s="31" t="e">
        <f t="shared" si="47"/>
        <v>#REF!</v>
      </c>
      <c r="J83" s="31" t="e">
        <f t="shared" si="47"/>
        <v>#REF!</v>
      </c>
      <c r="K83" s="31" t="e">
        <f t="shared" si="47"/>
        <v>#REF!</v>
      </c>
      <c r="L83" s="31" t="e">
        <f t="shared" si="47"/>
        <v>#REF!</v>
      </c>
      <c r="M83" s="31" t="e">
        <f t="shared" si="47"/>
        <v>#REF!</v>
      </c>
      <c r="N83" s="31" t="e">
        <f t="shared" si="47"/>
        <v>#REF!</v>
      </c>
      <c r="O83" s="65" t="e">
        <f t="shared" si="50"/>
        <v>#REF!</v>
      </c>
      <c r="R83" s="64" t="s">
        <v>48</v>
      </c>
      <c r="S83" s="31"/>
      <c r="T83" s="31"/>
      <c r="U83" s="31"/>
      <c r="V83" s="31"/>
      <c r="W83" s="31">
        <f t="shared" si="48"/>
        <v>0</v>
      </c>
      <c r="X83" s="31">
        <f t="shared" si="48"/>
        <v>0</v>
      </c>
      <c r="Y83" s="31">
        <f t="shared" si="48"/>
        <v>0</v>
      </c>
      <c r="Z83" s="31">
        <f t="shared" si="48"/>
        <v>0</v>
      </c>
      <c r="AA83" s="31">
        <f t="shared" si="48"/>
        <v>0</v>
      </c>
      <c r="AB83" s="31">
        <f t="shared" si="48"/>
        <v>0</v>
      </c>
      <c r="AC83" s="31">
        <f t="shared" si="48"/>
        <v>0</v>
      </c>
      <c r="AD83" s="31">
        <f t="shared" si="48"/>
        <v>0</v>
      </c>
      <c r="AE83" s="65">
        <f t="shared" si="49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50"/>
        <v>0</v>
      </c>
      <c r="R84" s="17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65">
        <f t="shared" si="49"/>
        <v>0</v>
      </c>
    </row>
    <row r="85" spans="2:31" hidden="1">
      <c r="B85" s="26" t="s">
        <v>14</v>
      </c>
      <c r="C85" s="66" t="e">
        <f>+SUM(C74:C83)</f>
        <v>#DIV/0!</v>
      </c>
      <c r="D85" s="66" t="e">
        <f>+SUM(D74:D83)</f>
        <v>#DIV/0!</v>
      </c>
      <c r="E85" s="66" t="e">
        <f>+SUM(E74:E83)</f>
        <v>#DIV/0!</v>
      </c>
      <c r="F85" s="66" t="e">
        <f>+SUM(F74:F83)</f>
        <v>#DIV/0!</v>
      </c>
      <c r="G85" s="66" t="e">
        <f t="shared" ref="G85:N85" si="51">+SUM(G74:G83)</f>
        <v>#DIV/0!</v>
      </c>
      <c r="H85" s="66" t="e">
        <f t="shared" si="51"/>
        <v>#DIV/0!</v>
      </c>
      <c r="I85" s="66" t="e">
        <f t="shared" si="51"/>
        <v>#DIV/0!</v>
      </c>
      <c r="J85" s="66" t="e">
        <f t="shared" si="51"/>
        <v>#DIV/0!</v>
      </c>
      <c r="K85" s="66" t="e">
        <f t="shared" si="51"/>
        <v>#DIV/0!</v>
      </c>
      <c r="L85" s="66" t="e">
        <f t="shared" si="51"/>
        <v>#DIV/0!</v>
      </c>
      <c r="M85" s="66" t="e">
        <f t="shared" si="51"/>
        <v>#DIV/0!</v>
      </c>
      <c r="N85" s="66" t="e">
        <f t="shared" si="51"/>
        <v>#DIV/0!</v>
      </c>
      <c r="O85" s="67" t="e">
        <f t="shared" si="50"/>
        <v>#DIV/0!</v>
      </c>
      <c r="R85" s="26" t="s">
        <v>14</v>
      </c>
      <c r="S85" s="66" t="e">
        <f t="shared" ref="S85:AD85" si="52">+SUM(S74:S83)</f>
        <v>#DIV/0!</v>
      </c>
      <c r="T85" s="66" t="e">
        <f t="shared" si="52"/>
        <v>#DIV/0!</v>
      </c>
      <c r="U85" s="66" t="e">
        <f t="shared" si="52"/>
        <v>#DIV/0!</v>
      </c>
      <c r="V85" s="66" t="e">
        <f t="shared" si="52"/>
        <v>#DIV/0!</v>
      </c>
      <c r="W85" s="66" t="e">
        <f t="shared" si="52"/>
        <v>#DIV/0!</v>
      </c>
      <c r="X85" s="66" t="e">
        <f t="shared" si="52"/>
        <v>#DIV/0!</v>
      </c>
      <c r="Y85" s="66" t="e">
        <f t="shared" si="52"/>
        <v>#DIV/0!</v>
      </c>
      <c r="Z85" s="66" t="e">
        <f t="shared" si="52"/>
        <v>#DIV/0!</v>
      </c>
      <c r="AA85" s="66" t="e">
        <f t="shared" si="52"/>
        <v>#DIV/0!</v>
      </c>
      <c r="AB85" s="66" t="e">
        <f t="shared" si="52"/>
        <v>#DIV/0!</v>
      </c>
      <c r="AC85" s="66" t="e">
        <f t="shared" si="52"/>
        <v>#DIV/0!</v>
      </c>
      <c r="AD85" s="66" t="e">
        <f t="shared" si="52"/>
        <v>#DIV/0!</v>
      </c>
      <c r="AE85" s="67" t="e">
        <f t="shared" si="49"/>
        <v>#DIV/0!</v>
      </c>
    </row>
    <row r="86" spans="2:31">
      <c r="AE86" s="68">
        <f>+AE67/0.87</f>
        <v>2179.834902232792</v>
      </c>
    </row>
    <row r="88" spans="2:31">
      <c r="B88" s="215" t="s">
        <v>49</v>
      </c>
      <c r="R88" s="215" t="s">
        <v>49</v>
      </c>
    </row>
    <row r="89" spans="2:31">
      <c r="B89" s="57"/>
      <c r="R89" s="57"/>
    </row>
    <row r="90" spans="2:31">
      <c r="B90" s="32" t="s">
        <v>1</v>
      </c>
      <c r="C90" s="12" t="s">
        <v>2</v>
      </c>
      <c r="D90" s="13" t="s">
        <v>3</v>
      </c>
      <c r="E90" s="13" t="s">
        <v>4</v>
      </c>
      <c r="F90" s="33" t="s">
        <v>5</v>
      </c>
      <c r="G90" s="33" t="s">
        <v>6</v>
      </c>
      <c r="H90" s="33" t="s">
        <v>7</v>
      </c>
      <c r="I90" s="33" t="s">
        <v>8</v>
      </c>
      <c r="J90" s="33" t="s">
        <v>9</v>
      </c>
      <c r="K90" s="33" t="s">
        <v>10</v>
      </c>
      <c r="L90" s="33" t="s">
        <v>11</v>
      </c>
      <c r="M90" s="33" t="s">
        <v>12</v>
      </c>
      <c r="N90" s="33" t="s">
        <v>13</v>
      </c>
      <c r="O90" s="34" t="s">
        <v>14</v>
      </c>
      <c r="R90" s="32" t="s">
        <v>1</v>
      </c>
      <c r="S90" s="35" t="s">
        <v>2</v>
      </c>
      <c r="T90" s="33" t="s">
        <v>3</v>
      </c>
      <c r="U90" s="33" t="s">
        <v>4</v>
      </c>
      <c r="V90" s="33" t="s">
        <v>5</v>
      </c>
      <c r="W90" s="33" t="s">
        <v>6</v>
      </c>
      <c r="X90" s="33" t="s">
        <v>7</v>
      </c>
      <c r="Y90" s="33" t="s">
        <v>8</v>
      </c>
      <c r="Z90" s="33" t="s">
        <v>9</v>
      </c>
      <c r="AA90" s="33" t="s">
        <v>10</v>
      </c>
      <c r="AB90" s="33" t="s">
        <v>11</v>
      </c>
      <c r="AC90" s="33" t="s">
        <v>12</v>
      </c>
      <c r="AD90" s="33" t="s">
        <v>13</v>
      </c>
      <c r="AE90" s="34" t="s">
        <v>14</v>
      </c>
    </row>
    <row r="91" spans="2:31">
      <c r="B91" s="36"/>
      <c r="C91" s="37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9"/>
      <c r="R91" s="36"/>
      <c r="S91" s="37"/>
      <c r="T91" s="38"/>
      <c r="U91" s="38"/>
      <c r="V91" s="38"/>
      <c r="W91" s="38"/>
      <c r="X91" s="38"/>
      <c r="Y91" s="38"/>
      <c r="Z91" s="199"/>
      <c r="AA91" s="38"/>
      <c r="AB91" s="38"/>
      <c r="AC91" s="38"/>
      <c r="AD91" s="38"/>
      <c r="AE91" s="39"/>
    </row>
    <row r="92" spans="2:31">
      <c r="B92" s="20" t="s">
        <v>16</v>
      </c>
      <c r="C92" s="40">
        <f t="shared" ref="C92:O94" si="53">C32/C21*100</f>
        <v>89.142368813840989</v>
      </c>
      <c r="D92" s="206">
        <f t="shared" si="53"/>
        <v>90.030574703073256</v>
      </c>
      <c r="E92" s="40">
        <f t="shared" si="53"/>
        <v>89.966087884977881</v>
      </c>
      <c r="F92" s="40">
        <f t="shared" si="53"/>
        <v>89.85407552044542</v>
      </c>
      <c r="G92" s="40">
        <f t="shared" si="53"/>
        <v>91.049866258866828</v>
      </c>
      <c r="H92" s="40">
        <f t="shared" si="53"/>
        <v>90.757278193524655</v>
      </c>
      <c r="I92" s="40">
        <f t="shared" si="53"/>
        <v>91.766374725237924</v>
      </c>
      <c r="J92" s="40" t="e">
        <f t="shared" si="53"/>
        <v>#DIV/0!</v>
      </c>
      <c r="K92" s="40" t="e">
        <f t="shared" si="53"/>
        <v>#DIV/0!</v>
      </c>
      <c r="L92" s="40" t="e">
        <f t="shared" si="53"/>
        <v>#DIV/0!</v>
      </c>
      <c r="M92" s="40" t="e">
        <f t="shared" si="53"/>
        <v>#DIV/0!</v>
      </c>
      <c r="N92" s="40" t="e">
        <f t="shared" si="53"/>
        <v>#DIV/0!</v>
      </c>
      <c r="O92" s="44">
        <f t="shared" si="53"/>
        <v>90.263126178638714</v>
      </c>
      <c r="R92" s="20" t="s">
        <v>16</v>
      </c>
      <c r="S92" s="37">
        <f t="shared" ref="S92:AD96" si="54">+S32/S21*100</f>
        <v>77.553860868041653</v>
      </c>
      <c r="T92" s="37">
        <f t="shared" si="54"/>
        <v>78.326599991673746</v>
      </c>
      <c r="U92" s="37">
        <f t="shared" si="54"/>
        <v>78.27049645993074</v>
      </c>
      <c r="V92" s="37">
        <f t="shared" si="54"/>
        <v>78.173045702787519</v>
      </c>
      <c r="W92" s="37">
        <f t="shared" si="54"/>
        <v>79.213383645214137</v>
      </c>
      <c r="X92" s="37">
        <f t="shared" si="54"/>
        <v>78.958832028366459</v>
      </c>
      <c r="Y92" s="37">
        <f t="shared" si="54"/>
        <v>79.836746010957</v>
      </c>
      <c r="Z92" s="37" t="e">
        <f t="shared" si="54"/>
        <v>#DIV/0!</v>
      </c>
      <c r="AA92" s="37" t="e">
        <f t="shared" si="54"/>
        <v>#DIV/0!</v>
      </c>
      <c r="AB92" s="37" t="e">
        <f t="shared" si="54"/>
        <v>#DIV/0!</v>
      </c>
      <c r="AC92" s="37" t="e">
        <f t="shared" si="54"/>
        <v>#DIV/0!</v>
      </c>
      <c r="AD92" s="37" t="e">
        <f t="shared" si="54"/>
        <v>#DIV/0!</v>
      </c>
      <c r="AE92" s="42">
        <f>AE32/AE21*100</f>
        <v>78.528919775415687</v>
      </c>
    </row>
    <row r="93" spans="2:31">
      <c r="B93" s="20" t="s">
        <v>17</v>
      </c>
      <c r="C93" s="40">
        <f t="shared" si="53"/>
        <v>136.6450910121776</v>
      </c>
      <c r="D93" s="206">
        <f t="shared" si="53"/>
        <v>136.92158688169039</v>
      </c>
      <c r="E93" s="40">
        <f t="shared" si="53"/>
        <v>140.20461623593985</v>
      </c>
      <c r="F93" s="40">
        <f t="shared" si="53"/>
        <v>142.89184443786726</v>
      </c>
      <c r="G93" s="40">
        <f t="shared" si="53"/>
        <v>145.02401973189725</v>
      </c>
      <c r="H93" s="40">
        <f t="shared" si="53"/>
        <v>148.73691226359477</v>
      </c>
      <c r="I93" s="40">
        <f t="shared" si="53"/>
        <v>153.29506879197078</v>
      </c>
      <c r="J93" s="40" t="e">
        <f t="shared" si="53"/>
        <v>#DIV/0!</v>
      </c>
      <c r="K93" s="40" t="e">
        <f t="shared" si="53"/>
        <v>#DIV/0!</v>
      </c>
      <c r="L93" s="40" t="e">
        <f t="shared" si="53"/>
        <v>#DIV/0!</v>
      </c>
      <c r="M93" s="40" t="e">
        <f t="shared" si="53"/>
        <v>#DIV/0!</v>
      </c>
      <c r="N93" s="40" t="e">
        <f t="shared" si="53"/>
        <v>#DIV/0!</v>
      </c>
      <c r="O93" s="44">
        <f t="shared" si="53"/>
        <v>142.49842064698572</v>
      </c>
      <c r="R93" s="20" t="s">
        <v>17</v>
      </c>
      <c r="S93" s="37">
        <f t="shared" si="54"/>
        <v>118.88122918059449</v>
      </c>
      <c r="T93" s="37">
        <f t="shared" si="54"/>
        <v>119.12178058707063</v>
      </c>
      <c r="U93" s="37">
        <f t="shared" si="54"/>
        <v>121.97801612526769</v>
      </c>
      <c r="V93" s="37">
        <f t="shared" si="54"/>
        <v>124.31590466094451</v>
      </c>
      <c r="W93" s="37">
        <f t="shared" si="54"/>
        <v>126.17089716675061</v>
      </c>
      <c r="X93" s="37">
        <f t="shared" si="54"/>
        <v>129.40111366932746</v>
      </c>
      <c r="Y93" s="37">
        <f t="shared" si="54"/>
        <v>133.36670984901457</v>
      </c>
      <c r="Z93" s="37" t="e">
        <f t="shared" si="54"/>
        <v>#DIV/0!</v>
      </c>
      <c r="AA93" s="37" t="e">
        <f t="shared" si="54"/>
        <v>#DIV/0!</v>
      </c>
      <c r="AB93" s="37" t="e">
        <f t="shared" si="54"/>
        <v>#DIV/0!</v>
      </c>
      <c r="AC93" s="37" t="e">
        <f t="shared" si="54"/>
        <v>#DIV/0!</v>
      </c>
      <c r="AD93" s="37" t="e">
        <f t="shared" si="54"/>
        <v>#DIV/0!</v>
      </c>
      <c r="AE93" s="42">
        <f>AE33/AE22*100</f>
        <v>123.97362596287755</v>
      </c>
    </row>
    <row r="94" spans="2:31">
      <c r="B94" s="20" t="s">
        <v>18</v>
      </c>
      <c r="C94" s="40">
        <f>C34/C23*100</f>
        <v>79.008059910367194</v>
      </c>
      <c r="D94" s="206">
        <f>D34/D23*100</f>
        <v>84.27430867902892</v>
      </c>
      <c r="E94" s="40">
        <f t="shared" si="53"/>
        <v>84.230176094386906</v>
      </c>
      <c r="F94" s="40">
        <f t="shared" si="53"/>
        <v>82.217226934579344</v>
      </c>
      <c r="G94" s="40">
        <f t="shared" si="53"/>
        <v>86.55131862570326</v>
      </c>
      <c r="H94" s="40">
        <f t="shared" si="53"/>
        <v>85.036214367522788</v>
      </c>
      <c r="I94" s="40">
        <f t="shared" si="53"/>
        <v>95.908564462657381</v>
      </c>
      <c r="J94" s="40" t="e">
        <f t="shared" si="53"/>
        <v>#DIV/0!</v>
      </c>
      <c r="K94" s="40" t="e">
        <f t="shared" si="53"/>
        <v>#DIV/0!</v>
      </c>
      <c r="L94" s="40" t="e">
        <f t="shared" si="53"/>
        <v>#DIV/0!</v>
      </c>
      <c r="M94" s="40" t="e">
        <f t="shared" si="53"/>
        <v>#DIV/0!</v>
      </c>
      <c r="N94" s="40" t="e">
        <f t="shared" si="53"/>
        <v>#DIV/0!</v>
      </c>
      <c r="O94" s="44">
        <f>O34/O23*100</f>
        <v>85.240123673867402</v>
      </c>
      <c r="R94" s="20" t="s">
        <v>18</v>
      </c>
      <c r="S94" s="37">
        <f t="shared" si="54"/>
        <v>68.737012122019465</v>
      </c>
      <c r="T94" s="37">
        <f t="shared" si="54"/>
        <v>73.318648550755157</v>
      </c>
      <c r="U94" s="37">
        <f t="shared" si="54"/>
        <v>73.280253202116612</v>
      </c>
      <c r="V94" s="37">
        <f t="shared" si="54"/>
        <v>71.528987433084026</v>
      </c>
      <c r="W94" s="37">
        <f t="shared" si="54"/>
        <v>75.299647204361847</v>
      </c>
      <c r="X94" s="37">
        <f t="shared" si="54"/>
        <v>73.981506499744825</v>
      </c>
      <c r="Y94" s="37">
        <f t="shared" si="54"/>
        <v>83.440451082511942</v>
      </c>
      <c r="Z94" s="37" t="e">
        <f t="shared" si="54"/>
        <v>#DIV/0!</v>
      </c>
      <c r="AA94" s="37" t="e">
        <f t="shared" si="54"/>
        <v>#DIV/0!</v>
      </c>
      <c r="AB94" s="37" t="e">
        <f t="shared" si="54"/>
        <v>#DIV/0!</v>
      </c>
      <c r="AC94" s="37" t="e">
        <f t="shared" si="54"/>
        <v>#DIV/0!</v>
      </c>
      <c r="AD94" s="37" t="e">
        <f t="shared" si="54"/>
        <v>#DIV/0!</v>
      </c>
      <c r="AE94" s="42">
        <f t="shared" ref="AE94:AE96" si="55">AE34/AE23*100</f>
        <v>74.158907596264655</v>
      </c>
    </row>
    <row r="95" spans="2:31">
      <c r="B95" s="20" t="s">
        <v>19</v>
      </c>
      <c r="C95" s="40">
        <f>C35/C24*100</f>
        <v>118.6997714417414</v>
      </c>
      <c r="D95" s="206">
        <f t="shared" ref="D95:N95" si="56">D35/D24*100</f>
        <v>119.29984384707259</v>
      </c>
      <c r="E95" s="40">
        <f t="shared" si="56"/>
        <v>120.39986377386462</v>
      </c>
      <c r="F95" s="40">
        <f t="shared" si="56"/>
        <v>121.19998751901362</v>
      </c>
      <c r="G95" s="40">
        <f t="shared" si="56"/>
        <v>123.60003495702739</v>
      </c>
      <c r="H95" s="40">
        <f t="shared" si="56"/>
        <v>124.09977978595106</v>
      </c>
      <c r="I95" s="40">
        <f t="shared" si="56"/>
        <v>126.19994317463288</v>
      </c>
      <c r="J95" s="40" t="e">
        <f t="shared" si="56"/>
        <v>#DIV/0!</v>
      </c>
      <c r="K95" s="40" t="e">
        <f t="shared" si="56"/>
        <v>#DIV/0!</v>
      </c>
      <c r="L95" s="40" t="e">
        <f t="shared" si="56"/>
        <v>#DIV/0!</v>
      </c>
      <c r="M95" s="40" t="e">
        <f t="shared" si="56"/>
        <v>#DIV/0!</v>
      </c>
      <c r="N95" s="40" t="e">
        <f t="shared" si="56"/>
        <v>#DIV/0!</v>
      </c>
      <c r="O95" s="44">
        <f>O35/O24*100</f>
        <v>121.96515995466069</v>
      </c>
      <c r="R95" s="20" t="s">
        <v>19</v>
      </c>
      <c r="S95" s="37">
        <f t="shared" si="54"/>
        <v>103.268801154315</v>
      </c>
      <c r="T95" s="37">
        <f t="shared" si="54"/>
        <v>103.79086414695315</v>
      </c>
      <c r="U95" s="37">
        <f t="shared" si="54"/>
        <v>104.74788148326222</v>
      </c>
      <c r="V95" s="37">
        <f t="shared" si="54"/>
        <v>105.44398914154185</v>
      </c>
      <c r="W95" s="37">
        <f t="shared" si="54"/>
        <v>107.53203041261384</v>
      </c>
      <c r="X95" s="37">
        <f t="shared" si="54"/>
        <v>107.96680841377741</v>
      </c>
      <c r="Y95" s="37">
        <f t="shared" si="54"/>
        <v>109.7939505619306</v>
      </c>
      <c r="Z95" s="37" t="e">
        <f t="shared" si="54"/>
        <v>#DIV/0!</v>
      </c>
      <c r="AA95" s="37" t="e">
        <f t="shared" si="54"/>
        <v>#DIV/0!</v>
      </c>
      <c r="AB95" s="37" t="e">
        <f t="shared" si="54"/>
        <v>#DIV/0!</v>
      </c>
      <c r="AC95" s="37" t="e">
        <f t="shared" si="54"/>
        <v>#DIV/0!</v>
      </c>
      <c r="AD95" s="37" t="e">
        <f t="shared" si="54"/>
        <v>#DIV/0!</v>
      </c>
      <c r="AE95" s="42">
        <f t="shared" si="55"/>
        <v>106.10968916055479</v>
      </c>
    </row>
    <row r="96" spans="2:31">
      <c r="B96" s="25" t="s">
        <v>20</v>
      </c>
      <c r="C96" s="40">
        <f>C36/C25*100</f>
        <v>80.076663761657002</v>
      </c>
      <c r="D96" s="207">
        <f t="shared" ref="D96:N96" si="57">D36/D25*100</f>
        <v>80.269839069024599</v>
      </c>
      <c r="E96" s="40">
        <f t="shared" si="57"/>
        <v>82.171978164225223</v>
      </c>
      <c r="F96" s="40">
        <f t="shared" si="57"/>
        <v>84.528603607926357</v>
      </c>
      <c r="G96" s="40">
        <f t="shared" si="57"/>
        <v>85.904875206370804</v>
      </c>
      <c r="H96" s="40">
        <f t="shared" si="57"/>
        <v>88.354702989119048</v>
      </c>
      <c r="I96" s="40">
        <f t="shared" si="57"/>
        <v>89.592477181563652</v>
      </c>
      <c r="J96" s="40" t="e">
        <f t="shared" si="57"/>
        <v>#DIV/0!</v>
      </c>
      <c r="K96" s="40" t="e">
        <f t="shared" si="57"/>
        <v>#DIV/0!</v>
      </c>
      <c r="L96" s="40" t="e">
        <f t="shared" si="57"/>
        <v>#DIV/0!</v>
      </c>
      <c r="M96" s="40" t="e">
        <f t="shared" si="57"/>
        <v>#DIV/0!</v>
      </c>
      <c r="N96" s="40" t="e">
        <f t="shared" si="57"/>
        <v>#DIV/0!</v>
      </c>
      <c r="O96" s="44">
        <f t="shared" ref="O96" si="58">O36/O24*100</f>
        <v>72.066722361977526</v>
      </c>
      <c r="R96" s="25" t="s">
        <v>20</v>
      </c>
      <c r="S96" s="37">
        <f t="shared" si="54"/>
        <v>69.666697472641587</v>
      </c>
      <c r="T96" s="37">
        <f t="shared" si="54"/>
        <v>69.834759990051381</v>
      </c>
      <c r="U96" s="37">
        <f t="shared" si="54"/>
        <v>71.48962100287595</v>
      </c>
      <c r="V96" s="37">
        <f t="shared" si="54"/>
        <v>73.539885138895926</v>
      </c>
      <c r="W96" s="37">
        <f t="shared" si="54"/>
        <v>74.737241429542607</v>
      </c>
      <c r="X96" s="37">
        <f t="shared" si="54"/>
        <v>76.868591600533563</v>
      </c>
      <c r="Y96" s="37">
        <f t="shared" si="54"/>
        <v>77.945455147960374</v>
      </c>
      <c r="Z96" s="37" t="e">
        <f t="shared" si="54"/>
        <v>#DIV/0!</v>
      </c>
      <c r="AA96" s="37" t="e">
        <f t="shared" si="54"/>
        <v>#DIV/0!</v>
      </c>
      <c r="AB96" s="37" t="e">
        <f t="shared" si="54"/>
        <v>#DIV/0!</v>
      </c>
      <c r="AC96" s="37" t="e">
        <f t="shared" si="54"/>
        <v>#DIV/0!</v>
      </c>
      <c r="AD96" s="37" t="e">
        <f t="shared" si="54"/>
        <v>#DIV/0!</v>
      </c>
      <c r="AE96" s="42">
        <f t="shared" si="55"/>
        <v>73.172621738245851</v>
      </c>
    </row>
    <row r="97" spans="2:31">
      <c r="B97" s="45" t="s">
        <v>14</v>
      </c>
      <c r="C97" s="48">
        <f t="shared" ref="C97:O97" si="59">C37/C26*100</f>
        <v>104.72096102371002</v>
      </c>
      <c r="D97" s="30">
        <f t="shared" si="59"/>
        <v>105.45263981582609</v>
      </c>
      <c r="E97" s="30">
        <f t="shared" si="59"/>
        <v>106.59451303982466</v>
      </c>
      <c r="F97" s="49">
        <f t="shared" si="59"/>
        <v>107.31919806289991</v>
      </c>
      <c r="G97" s="48">
        <f t="shared" si="59"/>
        <v>109.43686381321103</v>
      </c>
      <c r="H97" s="30">
        <f t="shared" si="59"/>
        <v>110.01864869933324</v>
      </c>
      <c r="I97" s="48">
        <f t="shared" si="59"/>
        <v>112.68973977277415</v>
      </c>
      <c r="J97" s="30" t="e">
        <f t="shared" si="59"/>
        <v>#DIV/0!</v>
      </c>
      <c r="K97" s="48" t="e">
        <f t="shared" si="59"/>
        <v>#DIV/0!</v>
      </c>
      <c r="L97" s="30" t="e">
        <f t="shared" si="59"/>
        <v>#DIV/0!</v>
      </c>
      <c r="M97" s="30" t="e">
        <f t="shared" si="59"/>
        <v>#DIV/0!</v>
      </c>
      <c r="N97" s="49" t="e">
        <f t="shared" si="59"/>
        <v>#DIV/0!</v>
      </c>
      <c r="O97" s="30">
        <f t="shared" si="59"/>
        <v>107.72633217865142</v>
      </c>
      <c r="R97" s="45" t="s">
        <v>14</v>
      </c>
      <c r="S97" s="46">
        <f>+S37/S26*100</f>
        <v>91.107236090627723</v>
      </c>
      <c r="T97" s="62">
        <f>+T37/T26*100</f>
        <v>91.743796639768718</v>
      </c>
      <c r="U97" s="62">
        <f>+U37/U26*100</f>
        <v>92.737226344647439</v>
      </c>
      <c r="V97" s="62">
        <f>+V37/V26*100</f>
        <v>93.367702314722919</v>
      </c>
      <c r="W97" s="62">
        <f t="shared" ref="W97:AB97" si="60">W37/W26*100</f>
        <v>95.210071517493574</v>
      </c>
      <c r="X97" s="62">
        <f t="shared" si="60"/>
        <v>95.716224368419915</v>
      </c>
      <c r="Y97" s="62">
        <f t="shared" si="60"/>
        <v>98.040073602313498</v>
      </c>
      <c r="Z97" s="62" t="e">
        <f t="shared" si="60"/>
        <v>#DIV/0!</v>
      </c>
      <c r="AA97" s="62" t="e">
        <f t="shared" si="60"/>
        <v>#DIV/0!</v>
      </c>
      <c r="AB97" s="62" t="e">
        <f t="shared" si="60"/>
        <v>#DIV/0!</v>
      </c>
      <c r="AC97" s="62" t="e">
        <f>+AC37/AC26*100</f>
        <v>#DIV/0!</v>
      </c>
      <c r="AD97" s="62" t="e">
        <f>AD37/AD26*100</f>
        <v>#DIV/0!</v>
      </c>
      <c r="AE97" s="47">
        <f>AE37/AE26*100</f>
        <v>93.72190899542673</v>
      </c>
    </row>
    <row r="98" spans="2:31" hidden="1"/>
    <row r="99" spans="2:31" hidden="1"/>
    <row r="100" spans="2:31" hidden="1">
      <c r="B100" s="215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15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5" si="61">+C44/C21*100</f>
        <v>#DIV/0!</v>
      </c>
      <c r="D104" s="68" t="e">
        <f t="shared" si="61"/>
        <v>#DIV/0!</v>
      </c>
      <c r="E104" s="68" t="e">
        <f t="shared" si="61"/>
        <v>#DIV/0!</v>
      </c>
      <c r="F104" s="68" t="e">
        <f t="shared" si="61"/>
        <v>#DIV/0!</v>
      </c>
      <c r="G104" s="68" t="e">
        <f t="shared" si="61"/>
        <v>#DIV/0!</v>
      </c>
      <c r="H104" s="68" t="e">
        <f t="shared" si="61"/>
        <v>#DIV/0!</v>
      </c>
      <c r="I104" s="68" t="e">
        <f t="shared" si="61"/>
        <v>#DIV/0!</v>
      </c>
      <c r="J104" s="68" t="e">
        <f t="shared" si="61"/>
        <v>#DIV/0!</v>
      </c>
      <c r="K104" s="68" t="e">
        <f t="shared" si="61"/>
        <v>#DIV/0!</v>
      </c>
      <c r="L104" s="68" t="e">
        <f t="shared" si="61"/>
        <v>#DIV/0!</v>
      </c>
      <c r="M104" s="68" t="e">
        <f t="shared" si="61"/>
        <v>#DIV/0!</v>
      </c>
      <c r="N104" s="68" t="e">
        <f t="shared" si="61"/>
        <v>#DIV/0!</v>
      </c>
      <c r="O104" s="68" t="e">
        <f t="shared" si="61"/>
        <v>#DIV/0!</v>
      </c>
      <c r="R104" s="64" t="s">
        <v>39</v>
      </c>
      <c r="S104" s="68" t="e">
        <f t="shared" ref="S104:AE105" si="62">+S44/S21*100</f>
        <v>#DIV/0!</v>
      </c>
      <c r="T104" s="68" t="e">
        <f t="shared" si="62"/>
        <v>#DIV/0!</v>
      </c>
      <c r="U104" s="68" t="e">
        <f t="shared" si="62"/>
        <v>#DIV/0!</v>
      </c>
      <c r="V104" s="68" t="e">
        <f t="shared" si="62"/>
        <v>#DIV/0!</v>
      </c>
      <c r="W104" s="68" t="e">
        <f t="shared" si="62"/>
        <v>#DIV/0!</v>
      </c>
      <c r="X104" s="68" t="e">
        <f t="shared" si="62"/>
        <v>#DIV/0!</v>
      </c>
      <c r="Y104" s="68" t="e">
        <f t="shared" si="62"/>
        <v>#DIV/0!</v>
      </c>
      <c r="Z104" s="68" t="e">
        <f t="shared" si="62"/>
        <v>#DIV/0!</v>
      </c>
      <c r="AA104" s="68" t="e">
        <f t="shared" si="62"/>
        <v>#DIV/0!</v>
      </c>
      <c r="AB104" s="68" t="e">
        <f t="shared" si="62"/>
        <v>#DIV/0!</v>
      </c>
      <c r="AC104" s="68" t="e">
        <f t="shared" si="62"/>
        <v>#DIV/0!</v>
      </c>
      <c r="AD104" s="68" t="e">
        <f t="shared" si="62"/>
        <v>#DIV/0!</v>
      </c>
      <c r="AE104" s="68" t="e">
        <f t="shared" si="62"/>
        <v>#DIV/0!</v>
      </c>
    </row>
    <row r="105" spans="2:31" hidden="1">
      <c r="B105" s="64" t="s">
        <v>40</v>
      </c>
      <c r="C105" s="68" t="e">
        <f t="shared" si="61"/>
        <v>#DIV/0!</v>
      </c>
      <c r="D105" s="68" t="e">
        <f t="shared" si="61"/>
        <v>#DIV/0!</v>
      </c>
      <c r="E105" s="68" t="e">
        <f t="shared" si="61"/>
        <v>#DIV/0!</v>
      </c>
      <c r="F105" s="68" t="e">
        <f t="shared" si="61"/>
        <v>#DIV/0!</v>
      </c>
      <c r="G105" s="68" t="e">
        <f t="shared" si="61"/>
        <v>#DIV/0!</v>
      </c>
      <c r="H105" s="68" t="e">
        <f t="shared" si="61"/>
        <v>#DIV/0!</v>
      </c>
      <c r="I105" s="68" t="e">
        <f t="shared" si="61"/>
        <v>#DIV/0!</v>
      </c>
      <c r="J105" s="68" t="e">
        <f t="shared" si="61"/>
        <v>#DIV/0!</v>
      </c>
      <c r="K105" s="68" t="e">
        <f t="shared" si="61"/>
        <v>#DIV/0!</v>
      </c>
      <c r="L105" s="68" t="e">
        <f t="shared" si="61"/>
        <v>#DIV/0!</v>
      </c>
      <c r="M105" s="68" t="e">
        <f t="shared" si="61"/>
        <v>#DIV/0!</v>
      </c>
      <c r="N105" s="68" t="e">
        <f t="shared" si="61"/>
        <v>#DIV/0!</v>
      </c>
      <c r="O105" s="68" t="e">
        <f t="shared" si="61"/>
        <v>#DIV/0!</v>
      </c>
      <c r="R105" s="64" t="s">
        <v>40</v>
      </c>
      <c r="S105" s="68" t="e">
        <f t="shared" si="62"/>
        <v>#DIV/0!</v>
      </c>
      <c r="T105" s="68" t="e">
        <f t="shared" si="62"/>
        <v>#DIV/0!</v>
      </c>
      <c r="U105" s="68" t="e">
        <f t="shared" si="62"/>
        <v>#DIV/0!</v>
      </c>
      <c r="V105" s="68" t="e">
        <f t="shared" si="62"/>
        <v>#DIV/0!</v>
      </c>
      <c r="W105" s="68" t="e">
        <f t="shared" si="62"/>
        <v>#DIV/0!</v>
      </c>
      <c r="X105" s="68" t="e">
        <f t="shared" si="62"/>
        <v>#DIV/0!</v>
      </c>
      <c r="Y105" s="68" t="e">
        <f t="shared" si="62"/>
        <v>#DIV/0!</v>
      </c>
      <c r="Z105" s="68" t="e">
        <f t="shared" si="62"/>
        <v>#DIV/0!</v>
      </c>
      <c r="AA105" s="68" t="e">
        <f t="shared" si="62"/>
        <v>#DIV/0!</v>
      </c>
      <c r="AB105" s="68" t="e">
        <f t="shared" si="62"/>
        <v>#DIV/0!</v>
      </c>
      <c r="AC105" s="68" t="e">
        <f t="shared" si="62"/>
        <v>#DIV/0!</v>
      </c>
      <c r="AD105" s="68" t="e">
        <f t="shared" si="62"/>
        <v>#DIV/0!</v>
      </c>
      <c r="AE105" s="68" t="e">
        <f t="shared" si="62"/>
        <v>#DIV/0!</v>
      </c>
    </row>
    <row r="106" spans="2:31" hidden="1">
      <c r="B106" s="64" t="s">
        <v>41</v>
      </c>
      <c r="C106" s="68" t="e">
        <f>+C46/#REF!*100</f>
        <v>#DIV/0!</v>
      </c>
      <c r="D106" s="68" t="e">
        <f>+D46/#REF!*100</f>
        <v>#DIV/0!</v>
      </c>
      <c r="E106" s="68" t="e">
        <f>+E46/#REF!*100</f>
        <v>#DIV/0!</v>
      </c>
      <c r="F106" s="68" t="e">
        <f>+F46/#REF!*100</f>
        <v>#DIV/0!</v>
      </c>
      <c r="G106" s="68" t="e">
        <f>+G46/#REF!*100</f>
        <v>#DIV/0!</v>
      </c>
      <c r="H106" s="68" t="e">
        <f>+H46/#REF!*100</f>
        <v>#DIV/0!</v>
      </c>
      <c r="I106" s="68" t="e">
        <f>+I46/#REF!*100</f>
        <v>#DIV/0!</v>
      </c>
      <c r="J106" s="68" t="e">
        <f>+J46/#REF!*100</f>
        <v>#DIV/0!</v>
      </c>
      <c r="K106" s="68" t="e">
        <f>+K46/#REF!*100</f>
        <v>#DIV/0!</v>
      </c>
      <c r="L106" s="68" t="e">
        <f>+L46/#REF!*100</f>
        <v>#DIV/0!</v>
      </c>
      <c r="M106" s="68" t="e">
        <f>+M46/#REF!*100</f>
        <v>#DIV/0!</v>
      </c>
      <c r="N106" s="68" t="e">
        <f>+N46/#REF!*100</f>
        <v>#DIV/0!</v>
      </c>
      <c r="O106" s="68" t="e">
        <f>+O46/#REF!*100</f>
        <v>#DIV/0!</v>
      </c>
      <c r="P106" s="68"/>
      <c r="R106" s="64" t="s">
        <v>41</v>
      </c>
      <c r="S106" s="68" t="e">
        <f>+S46/#REF!*100</f>
        <v>#DIV/0!</v>
      </c>
      <c r="T106" s="68" t="e">
        <f>+T46/#REF!*100</f>
        <v>#DIV/0!</v>
      </c>
      <c r="U106" s="68" t="e">
        <f>+U46/#REF!*100</f>
        <v>#DIV/0!</v>
      </c>
      <c r="V106" s="68" t="e">
        <f>+V46/#REF!*100</f>
        <v>#DIV/0!</v>
      </c>
      <c r="W106" s="68" t="e">
        <f>+W46/#REF!*100</f>
        <v>#DIV/0!</v>
      </c>
      <c r="X106" s="68" t="e">
        <f>+X46/#REF!*100</f>
        <v>#DIV/0!</v>
      </c>
      <c r="Y106" s="68" t="e">
        <f>+Y46/#REF!*100</f>
        <v>#DIV/0!</v>
      </c>
      <c r="Z106" s="68" t="e">
        <f>+Z46/#REF!*100</f>
        <v>#DIV/0!</v>
      </c>
      <c r="AA106" s="68" t="e">
        <f>+AA46/#REF!*100</f>
        <v>#DIV/0!</v>
      </c>
      <c r="AB106" s="68" t="e">
        <f>+AB46/#REF!*100</f>
        <v>#DIV/0!</v>
      </c>
      <c r="AC106" s="68" t="e">
        <f>+AC46/#REF!*100</f>
        <v>#DIV/0!</v>
      </c>
      <c r="AD106" s="68" t="e">
        <f>+AD46/#REF!*100</f>
        <v>#DIV/0!</v>
      </c>
      <c r="AE106" s="68" t="e">
        <f>+AE46/#REF!*100</f>
        <v>#DIV/0!</v>
      </c>
    </row>
    <row r="107" spans="2:31" hidden="1">
      <c r="B107" s="64" t="s">
        <v>42</v>
      </c>
      <c r="C107" s="68" t="e">
        <f t="shared" ref="C107:O109" si="63">+C47/C23*100</f>
        <v>#DIV/0!</v>
      </c>
      <c r="D107" s="68" t="e">
        <f t="shared" si="63"/>
        <v>#DIV/0!</v>
      </c>
      <c r="E107" s="68" t="e">
        <f t="shared" si="63"/>
        <v>#DIV/0!</v>
      </c>
      <c r="F107" s="68" t="e">
        <f t="shared" si="63"/>
        <v>#DIV/0!</v>
      </c>
      <c r="G107" s="68" t="e">
        <f t="shared" si="63"/>
        <v>#DIV/0!</v>
      </c>
      <c r="H107" s="68" t="e">
        <f t="shared" si="63"/>
        <v>#DIV/0!</v>
      </c>
      <c r="I107" s="68" t="e">
        <f t="shared" si="63"/>
        <v>#DIV/0!</v>
      </c>
      <c r="J107" s="68" t="e">
        <f t="shared" si="63"/>
        <v>#DIV/0!</v>
      </c>
      <c r="K107" s="68" t="e">
        <f t="shared" si="63"/>
        <v>#DIV/0!</v>
      </c>
      <c r="L107" s="68" t="e">
        <f t="shared" si="63"/>
        <v>#DIV/0!</v>
      </c>
      <c r="M107" s="68" t="e">
        <f t="shared" si="63"/>
        <v>#DIV/0!</v>
      </c>
      <c r="N107" s="68" t="e">
        <f t="shared" si="63"/>
        <v>#DIV/0!</v>
      </c>
      <c r="O107" s="68" t="e">
        <f t="shared" si="63"/>
        <v>#DIV/0!</v>
      </c>
      <c r="P107" s="68"/>
      <c r="R107" s="64" t="s">
        <v>42</v>
      </c>
      <c r="S107" s="68" t="e">
        <f t="shared" ref="S107:AE109" si="64">+S47/S23*100</f>
        <v>#DIV/0!</v>
      </c>
      <c r="T107" s="68" t="e">
        <f t="shared" si="64"/>
        <v>#DIV/0!</v>
      </c>
      <c r="U107" s="68" t="e">
        <f t="shared" si="64"/>
        <v>#DIV/0!</v>
      </c>
      <c r="V107" s="68" t="e">
        <f t="shared" si="64"/>
        <v>#DIV/0!</v>
      </c>
      <c r="W107" s="68" t="e">
        <f t="shared" si="64"/>
        <v>#DIV/0!</v>
      </c>
      <c r="X107" s="68" t="e">
        <f t="shared" si="64"/>
        <v>#DIV/0!</v>
      </c>
      <c r="Y107" s="68" t="e">
        <f t="shared" si="64"/>
        <v>#DIV/0!</v>
      </c>
      <c r="Z107" s="68" t="e">
        <f t="shared" si="64"/>
        <v>#DIV/0!</v>
      </c>
      <c r="AA107" s="68" t="e">
        <f t="shared" si="64"/>
        <v>#DIV/0!</v>
      </c>
      <c r="AB107" s="68" t="e">
        <f t="shared" si="64"/>
        <v>#DIV/0!</v>
      </c>
      <c r="AC107" s="68" t="e">
        <f t="shared" si="64"/>
        <v>#DIV/0!</v>
      </c>
      <c r="AD107" s="68" t="e">
        <f t="shared" si="64"/>
        <v>#DIV/0!</v>
      </c>
      <c r="AE107" s="68" t="e">
        <f t="shared" si="64"/>
        <v>#DIV/0!</v>
      </c>
    </row>
    <row r="108" spans="2:31" hidden="1">
      <c r="B108" s="64" t="s">
        <v>43</v>
      </c>
      <c r="C108" s="68" t="e">
        <f t="shared" si="63"/>
        <v>#DIV/0!</v>
      </c>
      <c r="D108" s="68" t="e">
        <f t="shared" si="63"/>
        <v>#DIV/0!</v>
      </c>
      <c r="E108" s="68" t="e">
        <f t="shared" si="63"/>
        <v>#DIV/0!</v>
      </c>
      <c r="F108" s="68" t="e">
        <f t="shared" si="63"/>
        <v>#DIV/0!</v>
      </c>
      <c r="G108" s="68" t="e">
        <f t="shared" si="63"/>
        <v>#DIV/0!</v>
      </c>
      <c r="H108" s="68" t="e">
        <f t="shared" si="63"/>
        <v>#DIV/0!</v>
      </c>
      <c r="I108" s="68" t="e">
        <f t="shared" si="63"/>
        <v>#DIV/0!</v>
      </c>
      <c r="J108" s="68" t="e">
        <f t="shared" si="63"/>
        <v>#DIV/0!</v>
      </c>
      <c r="K108" s="68" t="e">
        <f t="shared" si="63"/>
        <v>#DIV/0!</v>
      </c>
      <c r="L108" s="68" t="e">
        <f t="shared" si="63"/>
        <v>#DIV/0!</v>
      </c>
      <c r="M108" s="68" t="e">
        <f t="shared" si="63"/>
        <v>#DIV/0!</v>
      </c>
      <c r="N108" s="68" t="e">
        <f t="shared" si="63"/>
        <v>#DIV/0!</v>
      </c>
      <c r="O108" s="68" t="e">
        <f t="shared" si="63"/>
        <v>#DIV/0!</v>
      </c>
      <c r="R108" s="64" t="s">
        <v>43</v>
      </c>
      <c r="S108" s="68" t="e">
        <f t="shared" si="64"/>
        <v>#DIV/0!</v>
      </c>
      <c r="T108" s="68" t="e">
        <f t="shared" si="64"/>
        <v>#DIV/0!</v>
      </c>
      <c r="U108" s="68" t="e">
        <f t="shared" si="64"/>
        <v>#DIV/0!</v>
      </c>
      <c r="V108" s="68" t="e">
        <f t="shared" si="64"/>
        <v>#DIV/0!</v>
      </c>
      <c r="W108" s="68" t="e">
        <f t="shared" si="64"/>
        <v>#DIV/0!</v>
      </c>
      <c r="X108" s="68" t="e">
        <f t="shared" si="64"/>
        <v>#DIV/0!</v>
      </c>
      <c r="Y108" s="68" t="e">
        <f t="shared" si="64"/>
        <v>#DIV/0!</v>
      </c>
      <c r="Z108" s="68" t="e">
        <f t="shared" si="64"/>
        <v>#DIV/0!</v>
      </c>
      <c r="AA108" s="68" t="e">
        <f t="shared" si="64"/>
        <v>#DIV/0!</v>
      </c>
      <c r="AB108" s="68" t="e">
        <f t="shared" si="64"/>
        <v>#DIV/0!</v>
      </c>
      <c r="AC108" s="68" t="e">
        <f t="shared" si="64"/>
        <v>#DIV/0!</v>
      </c>
      <c r="AD108" s="68" t="e">
        <f t="shared" si="64"/>
        <v>#DIV/0!</v>
      </c>
      <c r="AE108" s="68" t="e">
        <f t="shared" si="64"/>
        <v>#DIV/0!</v>
      </c>
    </row>
    <row r="109" spans="2:31" hidden="1">
      <c r="B109" s="64" t="s">
        <v>44</v>
      </c>
      <c r="C109" s="68" t="e">
        <f t="shared" si="63"/>
        <v>#REF!</v>
      </c>
      <c r="D109" s="68" t="e">
        <f t="shared" si="63"/>
        <v>#REF!</v>
      </c>
      <c r="E109" s="68" t="e">
        <f t="shared" si="63"/>
        <v>#REF!</v>
      </c>
      <c r="F109" s="68" t="e">
        <f t="shared" si="63"/>
        <v>#REF!</v>
      </c>
      <c r="G109" s="68" t="e">
        <f t="shared" si="63"/>
        <v>#REF!</v>
      </c>
      <c r="H109" s="68" t="e">
        <f t="shared" si="63"/>
        <v>#REF!</v>
      </c>
      <c r="I109" s="68" t="e">
        <f t="shared" si="63"/>
        <v>#REF!</v>
      </c>
      <c r="J109" s="68" t="e">
        <f t="shared" si="63"/>
        <v>#REF!</v>
      </c>
      <c r="K109" s="68" t="e">
        <f t="shared" si="63"/>
        <v>#REF!</v>
      </c>
      <c r="L109" s="68" t="e">
        <f t="shared" si="63"/>
        <v>#REF!</v>
      </c>
      <c r="M109" s="68" t="e">
        <f t="shared" si="63"/>
        <v>#REF!</v>
      </c>
      <c r="N109" s="68" t="e">
        <f t="shared" si="63"/>
        <v>#REF!</v>
      </c>
      <c r="O109" s="68" t="e">
        <f t="shared" si="63"/>
        <v>#REF!</v>
      </c>
      <c r="R109" s="64" t="s">
        <v>44</v>
      </c>
      <c r="S109" s="68" t="e">
        <f t="shared" si="64"/>
        <v>#REF!</v>
      </c>
      <c r="T109" s="68" t="e">
        <f t="shared" si="64"/>
        <v>#REF!</v>
      </c>
      <c r="U109" s="68" t="e">
        <f t="shared" si="64"/>
        <v>#REF!</v>
      </c>
      <c r="V109" s="68" t="e">
        <f t="shared" si="64"/>
        <v>#REF!</v>
      </c>
      <c r="W109" s="68" t="e">
        <f t="shared" si="64"/>
        <v>#REF!</v>
      </c>
      <c r="X109" s="68" t="e">
        <f t="shared" si="64"/>
        <v>#REF!</v>
      </c>
      <c r="Y109" s="68" t="e">
        <f t="shared" si="64"/>
        <v>#REF!</v>
      </c>
      <c r="Z109" s="68" t="e">
        <f t="shared" si="64"/>
        <v>#REF!</v>
      </c>
      <c r="AA109" s="68" t="e">
        <f t="shared" si="64"/>
        <v>#REF!</v>
      </c>
      <c r="AB109" s="68" t="e">
        <f t="shared" si="64"/>
        <v>#REF!</v>
      </c>
      <c r="AC109" s="68" t="e">
        <f t="shared" si="64"/>
        <v>#REF!</v>
      </c>
      <c r="AD109" s="68" t="e">
        <f t="shared" si="64"/>
        <v>#REF!</v>
      </c>
      <c r="AE109" s="68" t="e">
        <f t="shared" si="64"/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65">+C55/C26*100</f>
        <v>#DIV/0!</v>
      </c>
      <c r="D115" s="71" t="e">
        <f t="shared" si="65"/>
        <v>#DIV/0!</v>
      </c>
      <c r="E115" s="71" t="e">
        <f t="shared" si="65"/>
        <v>#DIV/0!</v>
      </c>
      <c r="F115" s="71" t="e">
        <f t="shared" si="65"/>
        <v>#DIV/0!</v>
      </c>
      <c r="G115" s="71" t="e">
        <f t="shared" si="65"/>
        <v>#DIV/0!</v>
      </c>
      <c r="H115" s="71" t="e">
        <f t="shared" si="65"/>
        <v>#DIV/0!</v>
      </c>
      <c r="I115" s="71" t="e">
        <f t="shared" si="65"/>
        <v>#DIV/0!</v>
      </c>
      <c r="J115" s="71" t="e">
        <f t="shared" si="65"/>
        <v>#DIV/0!</v>
      </c>
      <c r="K115" s="71" t="e">
        <f t="shared" si="65"/>
        <v>#DIV/0!</v>
      </c>
      <c r="L115" s="71" t="e">
        <f t="shared" si="65"/>
        <v>#DIV/0!</v>
      </c>
      <c r="M115" s="71" t="e">
        <f t="shared" si="65"/>
        <v>#DIV/0!</v>
      </c>
      <c r="N115" s="71" t="e">
        <f t="shared" si="65"/>
        <v>#DIV/0!</v>
      </c>
      <c r="O115" s="71" t="e">
        <f t="shared" si="65"/>
        <v>#DIV/0!</v>
      </c>
      <c r="R115" s="69" t="s">
        <v>14</v>
      </c>
      <c r="S115" s="70" t="e">
        <f t="shared" ref="S115:AE115" si="66">+S55/S26*100</f>
        <v>#DIV/0!</v>
      </c>
      <c r="T115" s="71" t="e">
        <f t="shared" si="66"/>
        <v>#DIV/0!</v>
      </c>
      <c r="U115" s="71" t="e">
        <f t="shared" si="66"/>
        <v>#DIV/0!</v>
      </c>
      <c r="V115" s="71" t="e">
        <f t="shared" si="66"/>
        <v>#DIV/0!</v>
      </c>
      <c r="W115" s="71" t="e">
        <f t="shared" si="66"/>
        <v>#DIV/0!</v>
      </c>
      <c r="X115" s="71" t="e">
        <f t="shared" si="66"/>
        <v>#DIV/0!</v>
      </c>
      <c r="Y115" s="71" t="e">
        <f t="shared" si="66"/>
        <v>#DIV/0!</v>
      </c>
      <c r="Z115" s="71" t="e">
        <f t="shared" si="66"/>
        <v>#DIV/0!</v>
      </c>
      <c r="AA115" s="71" t="e">
        <f t="shared" si="66"/>
        <v>#DIV/0!</v>
      </c>
      <c r="AB115" s="71" t="e">
        <f t="shared" si="66"/>
        <v>#DIV/0!</v>
      </c>
      <c r="AC115" s="71" t="e">
        <f t="shared" si="66"/>
        <v>#DIV/0!</v>
      </c>
      <c r="AD115" s="71" t="e">
        <f t="shared" si="66"/>
        <v>#DIV/0!</v>
      </c>
      <c r="AE115" s="71" t="e">
        <f t="shared" si="66"/>
        <v>#DIV/0!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spans="2:31">
      <c r="B118" s="215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15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32" t="s">
        <v>1</v>
      </c>
      <c r="C120" s="12" t="s">
        <v>2</v>
      </c>
      <c r="D120" s="13" t="s">
        <v>3</v>
      </c>
      <c r="E120" s="13" t="s">
        <v>4</v>
      </c>
      <c r="F120" s="33" t="s">
        <v>5</v>
      </c>
      <c r="G120" s="33" t="s">
        <v>6</v>
      </c>
      <c r="H120" s="33" t="s">
        <v>7</v>
      </c>
      <c r="I120" s="33" t="s">
        <v>8</v>
      </c>
      <c r="J120" s="33" t="s">
        <v>9</v>
      </c>
      <c r="K120" s="33" t="s">
        <v>10</v>
      </c>
      <c r="L120" s="33" t="s">
        <v>11</v>
      </c>
      <c r="M120" s="33" t="s">
        <v>12</v>
      </c>
      <c r="N120" s="3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36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16</v>
      </c>
      <c r="C122" s="37">
        <f t="shared" ref="C122:O126" si="67">+C62/C21*100</f>
        <v>12.80781161118405</v>
      </c>
      <c r="D122" s="37">
        <f t="shared" si="67"/>
        <v>12.935427399866848</v>
      </c>
      <c r="E122" s="37">
        <f t="shared" si="67"/>
        <v>12.926162052439349</v>
      </c>
      <c r="F122" s="37">
        <f t="shared" si="67"/>
        <v>12.910068321903079</v>
      </c>
      <c r="G122" s="37">
        <f t="shared" si="67"/>
        <v>13.081877336044084</v>
      </c>
      <c r="H122" s="37">
        <f t="shared" si="67"/>
        <v>13.039838820908715</v>
      </c>
      <c r="I122" s="37">
        <f t="shared" si="67"/>
        <v>13.184823954775563</v>
      </c>
      <c r="J122" s="37" t="e">
        <f t="shared" si="67"/>
        <v>#DIV/0!</v>
      </c>
      <c r="K122" s="37" t="e">
        <f t="shared" si="67"/>
        <v>#DIV/0!</v>
      </c>
      <c r="L122" s="37" t="e">
        <f t="shared" si="67"/>
        <v>#DIV/0!</v>
      </c>
      <c r="M122" s="37" t="e">
        <f t="shared" si="67"/>
        <v>#DIV/0!</v>
      </c>
      <c r="N122" s="37" t="e">
        <f t="shared" si="67"/>
        <v>#DIV/0!</v>
      </c>
      <c r="O122" s="42">
        <f t="shared" si="67"/>
        <v>12.968839968195219</v>
      </c>
      <c r="R122" s="20" t="s">
        <v>16</v>
      </c>
      <c r="S122" s="37">
        <f t="shared" ref="S122:AE127" si="68">+S62/S21*100</f>
        <v>11.142796101730124</v>
      </c>
      <c r="T122" s="37">
        <f t="shared" si="68"/>
        <v>11.253821837884157</v>
      </c>
      <c r="U122" s="37">
        <f t="shared" si="68"/>
        <v>11.245760985622235</v>
      </c>
      <c r="V122" s="37">
        <f t="shared" si="68"/>
        <v>11.231759440055678</v>
      </c>
      <c r="W122" s="37">
        <f t="shared" si="68"/>
        <v>11.381233282358354</v>
      </c>
      <c r="X122" s="37">
        <f t="shared" si="68"/>
        <v>11.344659774190582</v>
      </c>
      <c r="Y122" s="37">
        <f t="shared" si="68"/>
        <v>11.47079684065474</v>
      </c>
      <c r="Z122" s="37" t="e">
        <f t="shared" si="68"/>
        <v>#DIV/0!</v>
      </c>
      <c r="AA122" s="37" t="e">
        <f t="shared" si="68"/>
        <v>#DIV/0!</v>
      </c>
      <c r="AB122" s="37" t="e">
        <f t="shared" si="68"/>
        <v>#DIV/0!</v>
      </c>
      <c r="AC122" s="37" t="e">
        <f t="shared" si="68"/>
        <v>#DIV/0!</v>
      </c>
      <c r="AD122" s="37" t="e">
        <f t="shared" si="68"/>
        <v>#DIV/0!</v>
      </c>
      <c r="AE122" s="42">
        <f t="shared" si="68"/>
        <v>11.282890772329839</v>
      </c>
    </row>
    <row r="123" spans="2:31">
      <c r="B123" s="20" t="s">
        <v>17</v>
      </c>
      <c r="C123" s="37">
        <f t="shared" si="67"/>
        <v>19.632915375312873</v>
      </c>
      <c r="D123" s="37">
        <f t="shared" si="67"/>
        <v>19.672641793346322</v>
      </c>
      <c r="E123" s="37">
        <f t="shared" si="67"/>
        <v>20.144341413209748</v>
      </c>
      <c r="F123" s="37">
        <f t="shared" si="67"/>
        <v>20.530437419233802</v>
      </c>
      <c r="G123" s="37">
        <f t="shared" si="67"/>
        <v>20.836784444238109</v>
      </c>
      <c r="H123" s="37">
        <f t="shared" si="67"/>
        <v>21.370246014884309</v>
      </c>
      <c r="I123" s="37">
        <f t="shared" si="67"/>
        <v>22.025153562064766</v>
      </c>
      <c r="J123" s="37" t="e">
        <f t="shared" si="67"/>
        <v>#DIV/0!</v>
      </c>
      <c r="K123" s="37" t="e">
        <f t="shared" si="67"/>
        <v>#DIV/0!</v>
      </c>
      <c r="L123" s="37" t="e">
        <f t="shared" si="67"/>
        <v>#DIV/0!</v>
      </c>
      <c r="M123" s="37" t="e">
        <f t="shared" si="67"/>
        <v>#DIV/0!</v>
      </c>
      <c r="N123" s="37" t="e">
        <f t="shared" si="67"/>
        <v>#DIV/0!</v>
      </c>
      <c r="O123" s="42">
        <f t="shared" si="67"/>
        <v>20.473911012497943</v>
      </c>
      <c r="R123" s="20" t="s">
        <v>17</v>
      </c>
      <c r="S123" s="37">
        <f t="shared" si="68"/>
        <v>17.0806363765222</v>
      </c>
      <c r="T123" s="37">
        <f t="shared" si="68"/>
        <v>17.115198360211298</v>
      </c>
      <c r="U123" s="37">
        <f t="shared" si="68"/>
        <v>17.525577029492482</v>
      </c>
      <c r="V123" s="37">
        <f t="shared" si="68"/>
        <v>17.861480554733408</v>
      </c>
      <c r="W123" s="37">
        <f t="shared" si="68"/>
        <v>18.128002466487157</v>
      </c>
      <c r="X123" s="37">
        <f t="shared" si="68"/>
        <v>18.592114032949347</v>
      </c>
      <c r="Y123" s="37">
        <f t="shared" si="68"/>
        <v>19.161883598996347</v>
      </c>
      <c r="Z123" s="37" t="e">
        <f t="shared" si="68"/>
        <v>#DIV/0!</v>
      </c>
      <c r="AA123" s="37" t="e">
        <f t="shared" si="68"/>
        <v>#DIV/0!</v>
      </c>
      <c r="AB123" s="37" t="e">
        <f t="shared" si="68"/>
        <v>#DIV/0!</v>
      </c>
      <c r="AC123" s="37" t="e">
        <f t="shared" si="68"/>
        <v>#DIV/0!</v>
      </c>
      <c r="AD123" s="37" t="e">
        <f t="shared" si="68"/>
        <v>#DIV/0!</v>
      </c>
      <c r="AE123" s="42">
        <f t="shared" si="68"/>
        <v>17.812302580873215</v>
      </c>
    </row>
    <row r="124" spans="2:31">
      <c r="B124" s="20" t="s">
        <v>18</v>
      </c>
      <c r="C124" s="37">
        <f>+C64/C23*100</f>
        <v>11.351732745742412</v>
      </c>
      <c r="D124" s="37">
        <f t="shared" si="67"/>
        <v>12.108377683768524</v>
      </c>
      <c r="E124" s="37">
        <f t="shared" si="67"/>
        <v>12.102036795170532</v>
      </c>
      <c r="F124" s="37">
        <f t="shared" si="67"/>
        <v>11.812819961864848</v>
      </c>
      <c r="G124" s="37">
        <f t="shared" si="67"/>
        <v>12.435534285302193</v>
      </c>
      <c r="H124" s="37">
        <f t="shared" si="67"/>
        <v>12.217846891885458</v>
      </c>
      <c r="I124" s="37">
        <f t="shared" si="67"/>
        <v>13.779966158427785</v>
      </c>
      <c r="J124" s="37" t="e">
        <f t="shared" si="67"/>
        <v>#DIV/0!</v>
      </c>
      <c r="K124" s="37" t="e">
        <f t="shared" si="67"/>
        <v>#DIV/0!</v>
      </c>
      <c r="L124" s="37" t="e">
        <f t="shared" si="67"/>
        <v>#DIV/0!</v>
      </c>
      <c r="M124" s="37" t="e">
        <f t="shared" si="67"/>
        <v>#DIV/0!</v>
      </c>
      <c r="N124" s="37" t="e">
        <f t="shared" si="67"/>
        <v>#DIV/0!</v>
      </c>
      <c r="O124" s="42">
        <f>+O64/O23*100</f>
        <v>12.247144206015435</v>
      </c>
      <c r="R124" s="20" t="s">
        <v>18</v>
      </c>
      <c r="S124" s="37">
        <f t="shared" si="68"/>
        <v>9.8760074887958993</v>
      </c>
      <c r="T124" s="37">
        <f t="shared" si="68"/>
        <v>10.534288584878615</v>
      </c>
      <c r="U124" s="37">
        <f t="shared" si="68"/>
        <v>10.528772011798363</v>
      </c>
      <c r="V124" s="37">
        <f t="shared" si="68"/>
        <v>10.277153366822418</v>
      </c>
      <c r="W124" s="37">
        <f t="shared" si="68"/>
        <v>10.818914828212908</v>
      </c>
      <c r="X124" s="37">
        <f t="shared" si="68"/>
        <v>10.629526795940349</v>
      </c>
      <c r="Y124" s="37">
        <f t="shared" si="68"/>
        <v>11.988570557832173</v>
      </c>
      <c r="Z124" s="37" t="e">
        <f t="shared" si="68"/>
        <v>#DIV/0!</v>
      </c>
      <c r="AA124" s="37" t="e">
        <f t="shared" si="68"/>
        <v>#DIV/0!</v>
      </c>
      <c r="AB124" s="37" t="e">
        <f t="shared" si="68"/>
        <v>#DIV/0!</v>
      </c>
      <c r="AC124" s="37" t="e">
        <f t="shared" si="68"/>
        <v>#DIV/0!</v>
      </c>
      <c r="AD124" s="37" t="e">
        <f t="shared" si="68"/>
        <v>#DIV/0!</v>
      </c>
      <c r="AE124" s="42">
        <f t="shared" si="68"/>
        <v>10.655015459233425</v>
      </c>
    </row>
    <row r="125" spans="2:31">
      <c r="B125" s="20" t="s">
        <v>19</v>
      </c>
      <c r="C125" s="37">
        <f>+C65/C24*100</f>
        <v>17.054564862319165</v>
      </c>
      <c r="D125" s="37">
        <f t="shared" si="67"/>
        <v>17.140782161935718</v>
      </c>
      <c r="E125" s="37">
        <f t="shared" si="67"/>
        <v>17.298831001992042</v>
      </c>
      <c r="F125" s="37">
        <f t="shared" si="67"/>
        <v>17.413791310203109</v>
      </c>
      <c r="G125" s="37">
        <f t="shared" si="67"/>
        <v>17.758625712216578</v>
      </c>
      <c r="H125" s="37">
        <f t="shared" si="67"/>
        <v>17.83042813016538</v>
      </c>
      <c r="I125" s="37">
        <f t="shared" si="67"/>
        <v>18.132175743481739</v>
      </c>
      <c r="J125" s="37" t="e">
        <f t="shared" si="67"/>
        <v>#DIV/0!</v>
      </c>
      <c r="K125" s="37" t="e">
        <f t="shared" si="67"/>
        <v>#DIV/0!</v>
      </c>
      <c r="L125" s="37" t="e">
        <f t="shared" si="67"/>
        <v>#DIV/0!</v>
      </c>
      <c r="M125" s="37" t="e">
        <f t="shared" si="67"/>
        <v>#DIV/0!</v>
      </c>
      <c r="N125" s="37" t="e">
        <f t="shared" si="67"/>
        <v>#DIV/0!</v>
      </c>
      <c r="O125" s="42">
        <f>+O65/O24*100</f>
        <v>17.523729878543204</v>
      </c>
      <c r="R125" s="20" t="s">
        <v>19</v>
      </c>
      <c r="S125" s="37">
        <f t="shared" si="68"/>
        <v>14.837471430217676</v>
      </c>
      <c r="T125" s="37">
        <f t="shared" si="68"/>
        <v>14.912480480884074</v>
      </c>
      <c r="U125" s="37">
        <f t="shared" si="68"/>
        <v>15.049982971733078</v>
      </c>
      <c r="V125" s="37">
        <f t="shared" si="68"/>
        <v>15.149998439876702</v>
      </c>
      <c r="W125" s="37">
        <f t="shared" si="68"/>
        <v>15.450004369628424</v>
      </c>
      <c r="X125" s="37">
        <f t="shared" si="68"/>
        <v>15.512472473243882</v>
      </c>
      <c r="Y125" s="37">
        <f t="shared" si="68"/>
        <v>15.77499289682911</v>
      </c>
      <c r="Z125" s="37" t="e">
        <f t="shared" si="68"/>
        <v>#DIV/0!</v>
      </c>
      <c r="AA125" s="37" t="e">
        <f t="shared" si="68"/>
        <v>#DIV/0!</v>
      </c>
      <c r="AB125" s="37" t="e">
        <f t="shared" si="68"/>
        <v>#DIV/0!</v>
      </c>
      <c r="AC125" s="37" t="e">
        <f t="shared" si="68"/>
        <v>#DIV/0!</v>
      </c>
      <c r="AD125" s="37" t="e">
        <f t="shared" si="68"/>
        <v>#DIV/0!</v>
      </c>
      <c r="AE125" s="42">
        <f t="shared" si="68"/>
        <v>15.245644994332586</v>
      </c>
    </row>
    <row r="126" spans="2:31">
      <c r="B126" s="25" t="s">
        <v>20</v>
      </c>
      <c r="C126" s="37">
        <f>+C66/C25*100</f>
        <v>11.50526778184727</v>
      </c>
      <c r="D126" s="37">
        <f t="shared" si="67"/>
        <v>11.533022854744912</v>
      </c>
      <c r="E126" s="37">
        <f t="shared" si="67"/>
        <v>11.806318701756497</v>
      </c>
      <c r="F126" s="37">
        <f t="shared" si="67"/>
        <v>12.144914311483671</v>
      </c>
      <c r="G126" s="37">
        <f t="shared" si="67"/>
        <v>12.342654483673964</v>
      </c>
      <c r="H126" s="37">
        <f t="shared" si="67"/>
        <v>12.694641234068829</v>
      </c>
      <c r="I126" s="37">
        <f t="shared" si="67"/>
        <v>12.872482353672938</v>
      </c>
      <c r="J126" s="37" t="e">
        <f t="shared" si="67"/>
        <v>#DIV/0!</v>
      </c>
      <c r="K126" s="37" t="e">
        <f t="shared" si="67"/>
        <v>#DIV/0!</v>
      </c>
      <c r="L126" s="37" t="e">
        <f t="shared" si="67"/>
        <v>#DIV/0!</v>
      </c>
      <c r="M126" s="37" t="e">
        <f t="shared" si="67"/>
        <v>#DIV/0!</v>
      </c>
      <c r="N126" s="37" t="e">
        <f t="shared" si="67"/>
        <v>#DIV/0!</v>
      </c>
      <c r="O126" s="42">
        <f>+O66/O25*100</f>
        <v>12.084261748290045</v>
      </c>
      <c r="R126" s="25" t="s">
        <v>20</v>
      </c>
      <c r="S126" s="37">
        <f t="shared" si="68"/>
        <v>10.009582970207125</v>
      </c>
      <c r="T126" s="37">
        <f t="shared" si="68"/>
        <v>10.033729883628075</v>
      </c>
      <c r="U126" s="37">
        <f t="shared" si="68"/>
        <v>10.271497270528153</v>
      </c>
      <c r="V126" s="37">
        <f t="shared" si="68"/>
        <v>10.566075450990795</v>
      </c>
      <c r="W126" s="37">
        <f t="shared" si="68"/>
        <v>10.73810940079635</v>
      </c>
      <c r="X126" s="37">
        <f t="shared" si="68"/>
        <v>11.044337873639881</v>
      </c>
      <c r="Y126" s="37">
        <f t="shared" si="68"/>
        <v>11.199059647695456</v>
      </c>
      <c r="Z126" s="37" t="e">
        <f t="shared" si="68"/>
        <v>#DIV/0!</v>
      </c>
      <c r="AA126" s="37" t="e">
        <f t="shared" si="68"/>
        <v>#DIV/0!</v>
      </c>
      <c r="AB126" s="37" t="e">
        <f t="shared" si="68"/>
        <v>#DIV/0!</v>
      </c>
      <c r="AC126" s="37" t="e">
        <f t="shared" si="68"/>
        <v>#DIV/0!</v>
      </c>
      <c r="AD126" s="37" t="e">
        <f t="shared" si="68"/>
        <v>#DIV/0!</v>
      </c>
      <c r="AE126" s="42">
        <f t="shared" si="68"/>
        <v>10.513307721012339</v>
      </c>
    </row>
    <row r="127" spans="2:31">
      <c r="B127" s="45" t="s">
        <v>14</v>
      </c>
      <c r="C127" s="46">
        <f t="shared" ref="C127:O127" si="69">+C67/C26*100</f>
        <v>15.04611508961351</v>
      </c>
      <c r="D127" s="62">
        <f t="shared" si="69"/>
        <v>15.151241352848579</v>
      </c>
      <c r="E127" s="62">
        <f t="shared" si="69"/>
        <v>15.315303597675959</v>
      </c>
      <c r="F127" s="62">
        <f t="shared" si="69"/>
        <v>15.41942500903734</v>
      </c>
      <c r="G127" s="62">
        <f t="shared" si="69"/>
        <v>15.723687329484342</v>
      </c>
      <c r="H127" s="62">
        <f t="shared" si="69"/>
        <v>15.807277111973168</v>
      </c>
      <c r="I127" s="62">
        <f t="shared" si="69"/>
        <v>16.191054565053754</v>
      </c>
      <c r="J127" s="62" t="e">
        <f t="shared" si="69"/>
        <v>#DIV/0!</v>
      </c>
      <c r="K127" s="62" t="e">
        <f t="shared" si="69"/>
        <v>#DIV/0!</v>
      </c>
      <c r="L127" s="62" t="e">
        <f t="shared" si="69"/>
        <v>#DIV/0!</v>
      </c>
      <c r="M127" s="62" t="e">
        <f t="shared" si="69"/>
        <v>#DIV/0!</v>
      </c>
      <c r="N127" s="62" t="e">
        <f t="shared" si="69"/>
        <v>#DIV/0!</v>
      </c>
      <c r="O127" s="47">
        <f t="shared" si="69"/>
        <v>15.477921290036123</v>
      </c>
      <c r="R127" s="45" t="s">
        <v>14</v>
      </c>
      <c r="S127" s="46">
        <f t="shared" si="68"/>
        <v>13.090120127963752</v>
      </c>
      <c r="T127" s="62">
        <f t="shared" si="68"/>
        <v>13.181579976978261</v>
      </c>
      <c r="U127" s="62">
        <f t="shared" si="68"/>
        <v>13.324314129978083</v>
      </c>
      <c r="V127" s="62">
        <f t="shared" si="68"/>
        <v>13.414899757862489</v>
      </c>
      <c r="W127" s="62">
        <f t="shared" si="68"/>
        <v>13.679607976651379</v>
      </c>
      <c r="X127" s="62">
        <f t="shared" si="68"/>
        <v>13.752331087416655</v>
      </c>
      <c r="Y127" s="62">
        <f t="shared" si="68"/>
        <v>14.086217471596768</v>
      </c>
      <c r="Z127" s="62" t="e">
        <f t="shared" si="68"/>
        <v>#DIV/0!</v>
      </c>
      <c r="AA127" s="62" t="e">
        <f t="shared" si="68"/>
        <v>#DIV/0!</v>
      </c>
      <c r="AB127" s="62" t="e">
        <f t="shared" si="68"/>
        <v>#DIV/0!</v>
      </c>
      <c r="AC127" s="62" t="e">
        <f t="shared" si="68"/>
        <v>#DIV/0!</v>
      </c>
      <c r="AD127" s="62" t="e">
        <f t="shared" si="68"/>
        <v>#DIV/0!</v>
      </c>
      <c r="AE127" s="47">
        <f t="shared" si="68"/>
        <v>13.465791522331427</v>
      </c>
    </row>
    <row r="128" spans="2:31" hidden="1"/>
    <row r="129" spans="2:31" hidden="1"/>
    <row r="130" spans="2:31" hidden="1">
      <c r="B130" s="215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15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5" si="70">+C74/C21*100</f>
        <v>#DIV/0!</v>
      </c>
      <c r="D134" s="68" t="e">
        <f t="shared" si="70"/>
        <v>#DIV/0!</v>
      </c>
      <c r="E134" s="68" t="e">
        <f t="shared" si="70"/>
        <v>#DIV/0!</v>
      </c>
      <c r="F134" s="68" t="e">
        <f t="shared" si="70"/>
        <v>#DIV/0!</v>
      </c>
      <c r="G134" s="68" t="e">
        <f t="shared" si="70"/>
        <v>#DIV/0!</v>
      </c>
      <c r="H134" s="68" t="e">
        <f t="shared" si="70"/>
        <v>#DIV/0!</v>
      </c>
      <c r="I134" s="68" t="e">
        <f t="shared" si="70"/>
        <v>#DIV/0!</v>
      </c>
      <c r="J134" s="68" t="e">
        <f t="shared" si="70"/>
        <v>#DIV/0!</v>
      </c>
      <c r="K134" s="68" t="e">
        <f t="shared" si="70"/>
        <v>#DIV/0!</v>
      </c>
      <c r="L134" s="68" t="e">
        <f t="shared" si="70"/>
        <v>#DIV/0!</v>
      </c>
      <c r="M134" s="68"/>
      <c r="N134" s="68"/>
      <c r="O134" s="68" t="e">
        <f>+O74/O21*100</f>
        <v>#DIV/0!</v>
      </c>
      <c r="R134" s="64" t="s">
        <v>39</v>
      </c>
      <c r="S134" s="68" t="e">
        <f t="shared" ref="S134:AE135" si="71">+S74/S21*100</f>
        <v>#DIV/0!</v>
      </c>
      <c r="T134" s="68" t="e">
        <f t="shared" si="71"/>
        <v>#DIV/0!</v>
      </c>
      <c r="U134" s="68" t="e">
        <f t="shared" si="71"/>
        <v>#DIV/0!</v>
      </c>
      <c r="V134" s="68" t="e">
        <f t="shared" si="71"/>
        <v>#DIV/0!</v>
      </c>
      <c r="W134" s="68" t="e">
        <f t="shared" si="71"/>
        <v>#DIV/0!</v>
      </c>
      <c r="X134" s="68" t="e">
        <f t="shared" si="71"/>
        <v>#DIV/0!</v>
      </c>
      <c r="Y134" s="68" t="e">
        <f t="shared" si="71"/>
        <v>#DIV/0!</v>
      </c>
      <c r="Z134" s="68" t="e">
        <f t="shared" si="71"/>
        <v>#DIV/0!</v>
      </c>
      <c r="AA134" s="68" t="e">
        <f t="shared" si="71"/>
        <v>#DIV/0!</v>
      </c>
      <c r="AB134" s="68" t="e">
        <f t="shared" si="71"/>
        <v>#DIV/0!</v>
      </c>
      <c r="AC134" s="68" t="e">
        <f t="shared" si="71"/>
        <v>#DIV/0!</v>
      </c>
      <c r="AD134" s="68" t="e">
        <f t="shared" si="71"/>
        <v>#DIV/0!</v>
      </c>
      <c r="AE134" s="68" t="e">
        <f t="shared" si="71"/>
        <v>#DIV/0!</v>
      </c>
    </row>
    <row r="135" spans="2:31" hidden="1">
      <c r="B135" s="64" t="s">
        <v>40</v>
      </c>
      <c r="C135" s="68" t="e">
        <f t="shared" si="70"/>
        <v>#DIV/0!</v>
      </c>
      <c r="D135" s="68" t="e">
        <f t="shared" si="70"/>
        <v>#DIV/0!</v>
      </c>
      <c r="E135" s="68" t="e">
        <f t="shared" si="70"/>
        <v>#DIV/0!</v>
      </c>
      <c r="F135" s="68" t="e">
        <f t="shared" si="70"/>
        <v>#DIV/0!</v>
      </c>
      <c r="G135" s="68" t="e">
        <f t="shared" si="70"/>
        <v>#DIV/0!</v>
      </c>
      <c r="H135" s="68" t="e">
        <f t="shared" si="70"/>
        <v>#DIV/0!</v>
      </c>
      <c r="I135" s="68" t="e">
        <f t="shared" si="70"/>
        <v>#DIV/0!</v>
      </c>
      <c r="J135" s="68" t="e">
        <f t="shared" si="70"/>
        <v>#DIV/0!</v>
      </c>
      <c r="K135" s="68" t="e">
        <f t="shared" si="70"/>
        <v>#DIV/0!</v>
      </c>
      <c r="L135" s="68" t="e">
        <f t="shared" si="70"/>
        <v>#DIV/0!</v>
      </c>
      <c r="M135" s="68"/>
      <c r="N135" s="68"/>
      <c r="O135" s="68" t="e">
        <f>+O75/O22*100</f>
        <v>#DIV/0!</v>
      </c>
      <c r="R135" s="64" t="s">
        <v>40</v>
      </c>
      <c r="S135" s="68" t="e">
        <f t="shared" si="71"/>
        <v>#DIV/0!</v>
      </c>
      <c r="T135" s="68" t="e">
        <f t="shared" si="71"/>
        <v>#DIV/0!</v>
      </c>
      <c r="U135" s="68" t="e">
        <f t="shared" si="71"/>
        <v>#DIV/0!</v>
      </c>
      <c r="V135" s="68" t="e">
        <f t="shared" si="71"/>
        <v>#DIV/0!</v>
      </c>
      <c r="W135" s="68" t="e">
        <f t="shared" si="71"/>
        <v>#DIV/0!</v>
      </c>
      <c r="X135" s="68" t="e">
        <f t="shared" si="71"/>
        <v>#DIV/0!</v>
      </c>
      <c r="Y135" s="68" t="e">
        <f t="shared" si="71"/>
        <v>#DIV/0!</v>
      </c>
      <c r="Z135" s="68" t="e">
        <f t="shared" si="71"/>
        <v>#DIV/0!</v>
      </c>
      <c r="AA135" s="68" t="e">
        <f t="shared" si="71"/>
        <v>#DIV/0!</v>
      </c>
      <c r="AB135" s="68" t="e">
        <f t="shared" si="71"/>
        <v>#DIV/0!</v>
      </c>
      <c r="AC135" s="68" t="e">
        <f t="shared" si="71"/>
        <v>#DIV/0!</v>
      </c>
      <c r="AD135" s="68" t="e">
        <f t="shared" si="71"/>
        <v>#DIV/0!</v>
      </c>
      <c r="AE135" s="68" t="e">
        <f t="shared" si="71"/>
        <v>#DIV/0!</v>
      </c>
    </row>
    <row r="136" spans="2:31" hidden="1">
      <c r="B136" s="64" t="s">
        <v>41</v>
      </c>
      <c r="C136" s="68" t="e">
        <f>+C76/#REF!*100</f>
        <v>#DIV/0!</v>
      </c>
      <c r="D136" s="68" t="e">
        <f>+D76/#REF!*100</f>
        <v>#DIV/0!</v>
      </c>
      <c r="E136" s="68" t="e">
        <f>+E76/#REF!*100</f>
        <v>#DIV/0!</v>
      </c>
      <c r="F136" s="68" t="e">
        <f>+F76/#REF!*100</f>
        <v>#DIV/0!</v>
      </c>
      <c r="G136" s="68" t="e">
        <f>+G76/#REF!*100</f>
        <v>#DIV/0!</v>
      </c>
      <c r="H136" s="68" t="e">
        <f>+H76/#REF!*100</f>
        <v>#DIV/0!</v>
      </c>
      <c r="I136" s="68" t="e">
        <f>+I76/#REF!*100</f>
        <v>#DIV/0!</v>
      </c>
      <c r="J136" s="68" t="e">
        <f>+J76/#REF!*100</f>
        <v>#DIV/0!</v>
      </c>
      <c r="K136" s="68" t="e">
        <f>+K76/#REF!*100</f>
        <v>#DIV/0!</v>
      </c>
      <c r="L136" s="68" t="e">
        <f>+L76/#REF!*100</f>
        <v>#DIV/0!</v>
      </c>
      <c r="M136" s="68"/>
      <c r="N136" s="68"/>
      <c r="O136" s="68" t="e">
        <f>+O76/#REF!*100</f>
        <v>#DIV/0!</v>
      </c>
      <c r="R136" s="64" t="s">
        <v>41</v>
      </c>
      <c r="S136" s="68" t="e">
        <f>+S76/#REF!*100</f>
        <v>#DIV/0!</v>
      </c>
      <c r="T136" s="68" t="e">
        <f>+T76/#REF!*100</f>
        <v>#DIV/0!</v>
      </c>
      <c r="U136" s="68" t="e">
        <f>+U76/#REF!*100</f>
        <v>#DIV/0!</v>
      </c>
      <c r="V136" s="68" t="e">
        <f>+V76/#REF!*100</f>
        <v>#DIV/0!</v>
      </c>
      <c r="W136" s="68" t="e">
        <f>+W76/#REF!*100</f>
        <v>#DIV/0!</v>
      </c>
      <c r="X136" s="68" t="e">
        <f>+X76/#REF!*100</f>
        <v>#DIV/0!</v>
      </c>
      <c r="Y136" s="68" t="e">
        <f>+Y76/#REF!*100</f>
        <v>#DIV/0!</v>
      </c>
      <c r="Z136" s="68" t="e">
        <f>+Z76/#REF!*100</f>
        <v>#DIV/0!</v>
      </c>
      <c r="AA136" s="68" t="e">
        <f>+AA76/#REF!*100</f>
        <v>#DIV/0!</v>
      </c>
      <c r="AB136" s="68" t="e">
        <f>+AB76/#REF!*100</f>
        <v>#DIV/0!</v>
      </c>
      <c r="AC136" s="68" t="e">
        <f>+AC76/#REF!*100</f>
        <v>#DIV/0!</v>
      </c>
      <c r="AD136" s="68" t="e">
        <f>+AD76/#REF!*100</f>
        <v>#DIV/0!</v>
      </c>
      <c r="AE136" s="68" t="e">
        <f>+AE76/#REF!*100</f>
        <v>#DIV/0!</v>
      </c>
    </row>
    <row r="137" spans="2:31" hidden="1">
      <c r="B137" s="64" t="s">
        <v>42</v>
      </c>
      <c r="C137" s="68" t="e">
        <f t="shared" ref="C137:L139" si="72">+C77/C23*100</f>
        <v>#DIV/0!</v>
      </c>
      <c r="D137" s="68" t="e">
        <f t="shared" si="72"/>
        <v>#DIV/0!</v>
      </c>
      <c r="E137" s="68" t="e">
        <f t="shared" si="72"/>
        <v>#DIV/0!</v>
      </c>
      <c r="F137" s="68" t="e">
        <f t="shared" si="72"/>
        <v>#DIV/0!</v>
      </c>
      <c r="G137" s="68" t="e">
        <f t="shared" si="72"/>
        <v>#DIV/0!</v>
      </c>
      <c r="H137" s="68" t="e">
        <f t="shared" si="72"/>
        <v>#DIV/0!</v>
      </c>
      <c r="I137" s="68" t="e">
        <f t="shared" si="72"/>
        <v>#DIV/0!</v>
      </c>
      <c r="J137" s="68" t="e">
        <f t="shared" si="72"/>
        <v>#DIV/0!</v>
      </c>
      <c r="K137" s="68" t="e">
        <f t="shared" si="72"/>
        <v>#DIV/0!</v>
      </c>
      <c r="L137" s="68" t="e">
        <f t="shared" si="72"/>
        <v>#DIV/0!</v>
      </c>
      <c r="M137" s="68"/>
      <c r="N137" s="68"/>
      <c r="O137" s="68" t="e">
        <f>+O77/O23*100</f>
        <v>#DIV/0!</v>
      </c>
      <c r="R137" s="64" t="s">
        <v>42</v>
      </c>
      <c r="S137" s="68" t="e">
        <f t="shared" ref="S137:AE139" si="73">+S77/S23*100</f>
        <v>#DIV/0!</v>
      </c>
      <c r="T137" s="68" t="e">
        <f t="shared" si="73"/>
        <v>#DIV/0!</v>
      </c>
      <c r="U137" s="68" t="e">
        <f t="shared" si="73"/>
        <v>#DIV/0!</v>
      </c>
      <c r="V137" s="68" t="e">
        <f t="shared" si="73"/>
        <v>#DIV/0!</v>
      </c>
      <c r="W137" s="68" t="e">
        <f t="shared" si="73"/>
        <v>#DIV/0!</v>
      </c>
      <c r="X137" s="68" t="e">
        <f t="shared" si="73"/>
        <v>#DIV/0!</v>
      </c>
      <c r="Y137" s="68" t="e">
        <f t="shared" si="73"/>
        <v>#DIV/0!</v>
      </c>
      <c r="Z137" s="68" t="e">
        <f t="shared" si="73"/>
        <v>#DIV/0!</v>
      </c>
      <c r="AA137" s="68" t="e">
        <f t="shared" si="73"/>
        <v>#DIV/0!</v>
      </c>
      <c r="AB137" s="68" t="e">
        <f t="shared" si="73"/>
        <v>#DIV/0!</v>
      </c>
      <c r="AC137" s="68" t="e">
        <f t="shared" si="73"/>
        <v>#DIV/0!</v>
      </c>
      <c r="AD137" s="68" t="e">
        <f t="shared" si="73"/>
        <v>#DIV/0!</v>
      </c>
      <c r="AE137" s="68" t="e">
        <f t="shared" si="73"/>
        <v>#DIV/0!</v>
      </c>
    </row>
    <row r="138" spans="2:31" hidden="1">
      <c r="B138" s="64" t="s">
        <v>43</v>
      </c>
      <c r="C138" s="68" t="e">
        <f t="shared" si="72"/>
        <v>#DIV/0!</v>
      </c>
      <c r="D138" s="68" t="e">
        <f t="shared" si="72"/>
        <v>#DIV/0!</v>
      </c>
      <c r="E138" s="68" t="e">
        <f t="shared" si="72"/>
        <v>#DIV/0!</v>
      </c>
      <c r="F138" s="68" t="e">
        <f t="shared" si="72"/>
        <v>#DIV/0!</v>
      </c>
      <c r="G138" s="68" t="e">
        <f t="shared" si="72"/>
        <v>#DIV/0!</v>
      </c>
      <c r="H138" s="68" t="e">
        <f t="shared" si="72"/>
        <v>#DIV/0!</v>
      </c>
      <c r="I138" s="68" t="e">
        <f t="shared" si="72"/>
        <v>#DIV/0!</v>
      </c>
      <c r="J138" s="68" t="e">
        <f t="shared" si="72"/>
        <v>#DIV/0!</v>
      </c>
      <c r="K138" s="68" t="e">
        <f t="shared" si="72"/>
        <v>#DIV/0!</v>
      </c>
      <c r="L138" s="68" t="e">
        <f t="shared" si="72"/>
        <v>#DIV/0!</v>
      </c>
      <c r="M138" s="68"/>
      <c r="N138" s="68"/>
      <c r="O138" s="68" t="e">
        <f>+O78/O24*100</f>
        <v>#DIV/0!</v>
      </c>
      <c r="R138" s="64" t="s">
        <v>43</v>
      </c>
      <c r="S138" s="68" t="e">
        <f t="shared" si="73"/>
        <v>#DIV/0!</v>
      </c>
      <c r="T138" s="68" t="e">
        <f t="shared" si="73"/>
        <v>#DIV/0!</v>
      </c>
      <c r="U138" s="68" t="e">
        <f t="shared" si="73"/>
        <v>#DIV/0!</v>
      </c>
      <c r="V138" s="68" t="e">
        <f t="shared" si="73"/>
        <v>#DIV/0!</v>
      </c>
      <c r="W138" s="68" t="e">
        <f t="shared" si="73"/>
        <v>#DIV/0!</v>
      </c>
      <c r="X138" s="68" t="e">
        <f t="shared" si="73"/>
        <v>#DIV/0!</v>
      </c>
      <c r="Y138" s="68" t="e">
        <f t="shared" si="73"/>
        <v>#DIV/0!</v>
      </c>
      <c r="Z138" s="68" t="e">
        <f t="shared" si="73"/>
        <v>#DIV/0!</v>
      </c>
      <c r="AA138" s="68" t="e">
        <f t="shared" si="73"/>
        <v>#DIV/0!</v>
      </c>
      <c r="AB138" s="68" t="e">
        <f t="shared" si="73"/>
        <v>#DIV/0!</v>
      </c>
      <c r="AC138" s="68" t="e">
        <f t="shared" si="73"/>
        <v>#DIV/0!</v>
      </c>
      <c r="AD138" s="68" t="e">
        <f t="shared" si="73"/>
        <v>#DIV/0!</v>
      </c>
      <c r="AE138" s="68" t="e">
        <f t="shared" si="73"/>
        <v>#DIV/0!</v>
      </c>
    </row>
    <row r="139" spans="2:31" hidden="1">
      <c r="B139" s="64" t="s">
        <v>44</v>
      </c>
      <c r="C139" s="68" t="e">
        <f t="shared" si="72"/>
        <v>#REF!</v>
      </c>
      <c r="D139" s="68" t="e">
        <f t="shared" si="72"/>
        <v>#REF!</v>
      </c>
      <c r="E139" s="68" t="e">
        <f t="shared" si="72"/>
        <v>#REF!</v>
      </c>
      <c r="F139" s="68" t="e">
        <f t="shared" si="72"/>
        <v>#REF!</v>
      </c>
      <c r="G139" s="68" t="e">
        <f t="shared" si="72"/>
        <v>#REF!</v>
      </c>
      <c r="H139" s="68" t="e">
        <f t="shared" si="72"/>
        <v>#REF!</v>
      </c>
      <c r="I139" s="68" t="e">
        <f t="shared" si="72"/>
        <v>#REF!</v>
      </c>
      <c r="J139" s="68" t="e">
        <f t="shared" si="72"/>
        <v>#REF!</v>
      </c>
      <c r="K139" s="68" t="e">
        <f t="shared" si="72"/>
        <v>#REF!</v>
      </c>
      <c r="L139" s="68" t="e">
        <f t="shared" si="72"/>
        <v>#REF!</v>
      </c>
      <c r="M139" s="68"/>
      <c r="N139" s="68"/>
      <c r="O139" s="68" t="e">
        <f>+O79/O25*100</f>
        <v>#REF!</v>
      </c>
      <c r="R139" s="64" t="s">
        <v>44</v>
      </c>
      <c r="S139" s="68" t="e">
        <f t="shared" si="73"/>
        <v>#REF!</v>
      </c>
      <c r="T139" s="68" t="e">
        <f t="shared" si="73"/>
        <v>#REF!</v>
      </c>
      <c r="U139" s="68" t="e">
        <f t="shared" si="73"/>
        <v>#REF!</v>
      </c>
      <c r="V139" s="68" t="e">
        <f t="shared" si="73"/>
        <v>#REF!</v>
      </c>
      <c r="W139" s="68" t="e">
        <f t="shared" si="73"/>
        <v>#REF!</v>
      </c>
      <c r="X139" s="68" t="e">
        <f t="shared" si="73"/>
        <v>#REF!</v>
      </c>
      <c r="Y139" s="68" t="e">
        <f t="shared" si="73"/>
        <v>#REF!</v>
      </c>
      <c r="Z139" s="68" t="e">
        <f t="shared" si="73"/>
        <v>#REF!</v>
      </c>
      <c r="AA139" s="68" t="e">
        <f t="shared" si="73"/>
        <v>#REF!</v>
      </c>
      <c r="AB139" s="68" t="e">
        <f t="shared" si="73"/>
        <v>#REF!</v>
      </c>
      <c r="AC139" s="68" t="e">
        <f t="shared" si="73"/>
        <v>#REF!</v>
      </c>
      <c r="AD139" s="68" t="e">
        <f t="shared" si="73"/>
        <v>#REF!</v>
      </c>
      <c r="AE139" s="68" t="e">
        <f t="shared" si="73"/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74">+C85/C26*100</f>
        <v>#DIV/0!</v>
      </c>
      <c r="D145" s="71" t="e">
        <f t="shared" si="74"/>
        <v>#DIV/0!</v>
      </c>
      <c r="E145" s="71" t="e">
        <f t="shared" si="74"/>
        <v>#DIV/0!</v>
      </c>
      <c r="F145" s="71" t="e">
        <f t="shared" si="74"/>
        <v>#DIV/0!</v>
      </c>
      <c r="G145" s="71" t="e">
        <f t="shared" si="74"/>
        <v>#DIV/0!</v>
      </c>
      <c r="H145" s="71" t="e">
        <f t="shared" si="74"/>
        <v>#DIV/0!</v>
      </c>
      <c r="I145" s="71" t="e">
        <f t="shared" si="74"/>
        <v>#DIV/0!</v>
      </c>
      <c r="J145" s="71" t="e">
        <f t="shared" si="74"/>
        <v>#DIV/0!</v>
      </c>
      <c r="K145" s="71" t="e">
        <f t="shared" si="74"/>
        <v>#DIV/0!</v>
      </c>
      <c r="L145" s="71" t="e">
        <f t="shared" si="74"/>
        <v>#DIV/0!</v>
      </c>
      <c r="M145" s="71"/>
      <c r="N145" s="71"/>
      <c r="O145" s="71" t="e">
        <f>+O85/O26*100</f>
        <v>#DIV/0!</v>
      </c>
      <c r="R145" s="26" t="s">
        <v>14</v>
      </c>
      <c r="S145" s="70" t="e">
        <f t="shared" ref="S145:AE145" si="75">+S85/S26*100</f>
        <v>#DIV/0!</v>
      </c>
      <c r="T145" s="71" t="e">
        <f t="shared" si="75"/>
        <v>#DIV/0!</v>
      </c>
      <c r="U145" s="71" t="e">
        <f t="shared" si="75"/>
        <v>#DIV/0!</v>
      </c>
      <c r="V145" s="71" t="e">
        <f t="shared" si="75"/>
        <v>#DIV/0!</v>
      </c>
      <c r="W145" s="71" t="e">
        <f t="shared" si="75"/>
        <v>#DIV/0!</v>
      </c>
      <c r="X145" s="71" t="e">
        <f t="shared" si="75"/>
        <v>#DIV/0!</v>
      </c>
      <c r="Y145" s="71" t="e">
        <f t="shared" si="75"/>
        <v>#DIV/0!</v>
      </c>
      <c r="Z145" s="71" t="e">
        <f t="shared" si="75"/>
        <v>#DIV/0!</v>
      </c>
      <c r="AA145" s="71" t="e">
        <f t="shared" si="75"/>
        <v>#DIV/0!</v>
      </c>
      <c r="AB145" s="71" t="e">
        <f t="shared" si="75"/>
        <v>#DIV/0!</v>
      </c>
      <c r="AC145" s="71" t="e">
        <f t="shared" si="75"/>
        <v>#DIV/0!</v>
      </c>
      <c r="AD145" s="71" t="e">
        <f t="shared" si="75"/>
        <v>#DIV/0!</v>
      </c>
      <c r="AE145" s="71" t="e">
        <f t="shared" si="75"/>
        <v>#DIV/0!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76">+C149</f>
        <v>0</v>
      </c>
      <c r="T149" s="75">
        <f t="shared" si="76"/>
        <v>0</v>
      </c>
      <c r="U149" s="75">
        <f t="shared" si="76"/>
        <v>0</v>
      </c>
      <c r="V149" s="75">
        <f t="shared" si="76"/>
        <v>0</v>
      </c>
      <c r="W149" s="75">
        <f t="shared" si="76"/>
        <v>0</v>
      </c>
      <c r="X149" s="75">
        <f t="shared" si="76"/>
        <v>0</v>
      </c>
      <c r="Y149" s="75">
        <f t="shared" si="76"/>
        <v>0</v>
      </c>
      <c r="Z149" s="75">
        <f t="shared" si="76"/>
        <v>0</v>
      </c>
      <c r="AA149" s="75">
        <f t="shared" si="76"/>
        <v>0</v>
      </c>
      <c r="AB149" s="75">
        <f t="shared" si="76"/>
        <v>0</v>
      </c>
      <c r="AC149" s="75">
        <f t="shared" si="76"/>
        <v>0</v>
      </c>
      <c r="AD149" s="75">
        <f t="shared" si="76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76"/>
        <v>6.96</v>
      </c>
      <c r="T150" s="75">
        <f t="shared" si="76"/>
        <v>6.96</v>
      </c>
      <c r="U150" s="75">
        <f t="shared" si="76"/>
        <v>6.96</v>
      </c>
      <c r="V150" s="75">
        <f t="shared" si="76"/>
        <v>6.96</v>
      </c>
      <c r="W150" s="75">
        <f t="shared" si="76"/>
        <v>6.96</v>
      </c>
      <c r="X150" s="75">
        <f t="shared" si="76"/>
        <v>6.96</v>
      </c>
      <c r="Y150" s="75">
        <f t="shared" si="76"/>
        <v>6.96</v>
      </c>
      <c r="Z150" s="75">
        <f t="shared" si="76"/>
        <v>6.96</v>
      </c>
      <c r="AA150" s="75">
        <f t="shared" si="76"/>
        <v>6.96</v>
      </c>
      <c r="AB150" s="75">
        <f t="shared" si="76"/>
        <v>6.96</v>
      </c>
      <c r="AC150" s="75">
        <f t="shared" si="76"/>
        <v>6.96</v>
      </c>
      <c r="AD150" s="75">
        <f t="shared" si="76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>
        <f t="shared" ref="C153:L153" si="77">+C24</f>
        <v>200.98499999999999</v>
      </c>
      <c r="D153" s="31">
        <f t="shared" si="77"/>
        <v>180.62899999999999</v>
      </c>
      <c r="E153" s="31">
        <f t="shared" si="77"/>
        <v>199.66800000000001</v>
      </c>
      <c r="F153" s="31">
        <f t="shared" si="77"/>
        <v>193.76600000000002</v>
      </c>
      <c r="G153" s="31">
        <f t="shared" si="77"/>
        <v>199.654</v>
      </c>
      <c r="H153" s="31">
        <f t="shared" si="77"/>
        <v>193.30199999999999</v>
      </c>
      <c r="I153" s="31">
        <f t="shared" si="77"/>
        <v>202.96100000000001</v>
      </c>
      <c r="J153" s="31">
        <f t="shared" si="77"/>
        <v>0</v>
      </c>
      <c r="K153" s="31">
        <f t="shared" si="77"/>
        <v>0</v>
      </c>
      <c r="L153" s="31">
        <f t="shared" si="77"/>
        <v>0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>
        <f t="shared" ref="C157:L161" si="78">+C32*0.87</f>
        <v>858.71590000000003</v>
      </c>
      <c r="D157" s="31">
        <f t="shared" si="78"/>
        <v>884.27519999999993</v>
      </c>
      <c r="E157" s="31">
        <f t="shared" si="78"/>
        <v>810.10590000000002</v>
      </c>
      <c r="F157" s="31">
        <f t="shared" si="78"/>
        <v>695.80029999999999</v>
      </c>
      <c r="G157" s="31">
        <f t="shared" si="78"/>
        <v>709.34080000000006</v>
      </c>
      <c r="H157" s="31">
        <f t="shared" si="78"/>
        <v>625.73689999999988</v>
      </c>
      <c r="I157" s="31">
        <f t="shared" si="78"/>
        <v>573.00110000000006</v>
      </c>
      <c r="J157" s="31">
        <f t="shared" si="78"/>
        <v>0</v>
      </c>
      <c r="K157" s="31">
        <f t="shared" si="78"/>
        <v>0</v>
      </c>
      <c r="L157" s="31">
        <f t="shared" si="78"/>
        <v>0</v>
      </c>
    </row>
    <row r="158" spans="2:31" hidden="1">
      <c r="B158" s="68" t="s">
        <v>58</v>
      </c>
      <c r="C158" s="31">
        <f t="shared" si="78"/>
        <v>821.54300000000001</v>
      </c>
      <c r="D158" s="31">
        <f t="shared" si="78"/>
        <v>843.53229999999996</v>
      </c>
      <c r="E158" s="31">
        <f t="shared" si="78"/>
        <v>778.67959999999971</v>
      </c>
      <c r="F158" s="31">
        <f t="shared" si="78"/>
        <v>690.72030000000018</v>
      </c>
      <c r="G158" s="31">
        <f t="shared" si="78"/>
        <v>727.2112000000003</v>
      </c>
      <c r="H158" s="31">
        <f t="shared" si="78"/>
        <v>637.90220000000011</v>
      </c>
      <c r="I158" s="31">
        <f t="shared" si="78"/>
        <v>581.65890000000002</v>
      </c>
      <c r="J158" s="31">
        <f t="shared" si="78"/>
        <v>0</v>
      </c>
      <c r="K158" s="31">
        <f t="shared" si="78"/>
        <v>0</v>
      </c>
      <c r="L158" s="31">
        <f t="shared" si="78"/>
        <v>0</v>
      </c>
    </row>
    <row r="159" spans="2:31" hidden="1">
      <c r="B159" s="68" t="s">
        <v>59</v>
      </c>
      <c r="C159" s="31">
        <f t="shared" si="78"/>
        <v>82.561400000000006</v>
      </c>
      <c r="D159" s="31">
        <f t="shared" si="78"/>
        <v>87.041699999999992</v>
      </c>
      <c r="E159" s="31">
        <f t="shared" si="78"/>
        <v>88.908000000000001</v>
      </c>
      <c r="F159" s="31">
        <f t="shared" si="78"/>
        <v>94.200100000000006</v>
      </c>
      <c r="G159" s="31">
        <f t="shared" si="78"/>
        <v>98.607900000000015</v>
      </c>
      <c r="H159" s="31">
        <f t="shared" si="78"/>
        <v>98.570000000000022</v>
      </c>
      <c r="I159" s="31">
        <f t="shared" si="78"/>
        <v>96.928599999999989</v>
      </c>
      <c r="J159" s="31">
        <f t="shared" si="78"/>
        <v>0</v>
      </c>
      <c r="K159" s="31">
        <f t="shared" si="78"/>
        <v>0</v>
      </c>
      <c r="L159" s="31">
        <f t="shared" si="78"/>
        <v>0</v>
      </c>
    </row>
    <row r="160" spans="2:31" hidden="1">
      <c r="B160" s="68" t="s">
        <v>60</v>
      </c>
      <c r="C160" s="31">
        <f t="shared" si="78"/>
        <v>207.5548</v>
      </c>
      <c r="D160" s="31">
        <f t="shared" si="78"/>
        <v>187.47640000000001</v>
      </c>
      <c r="E160" s="31">
        <f t="shared" si="78"/>
        <v>209.148</v>
      </c>
      <c r="F160" s="31">
        <f t="shared" si="78"/>
        <v>204.31460000000001</v>
      </c>
      <c r="G160" s="31">
        <f t="shared" si="78"/>
        <v>214.69200000000001</v>
      </c>
      <c r="H160" s="31">
        <f t="shared" si="78"/>
        <v>208.702</v>
      </c>
      <c r="I160" s="31">
        <f t="shared" si="78"/>
        <v>222.8389</v>
      </c>
      <c r="J160" s="31">
        <f t="shared" si="78"/>
        <v>0</v>
      </c>
      <c r="K160" s="31">
        <f t="shared" si="78"/>
        <v>0</v>
      </c>
      <c r="L160" s="31">
        <f t="shared" si="78"/>
        <v>0</v>
      </c>
    </row>
    <row r="161" spans="2:12" hidden="1">
      <c r="B161" s="68" t="s">
        <v>56</v>
      </c>
      <c r="C161" s="31">
        <f t="shared" si="78"/>
        <v>128.14980000000003</v>
      </c>
      <c r="D161" s="31">
        <f t="shared" si="78"/>
        <v>134.77549999999999</v>
      </c>
      <c r="E161" s="31">
        <f t="shared" si="78"/>
        <v>125.53220000000002</v>
      </c>
      <c r="F161" s="31">
        <f t="shared" si="78"/>
        <v>116.26950000000001</v>
      </c>
      <c r="G161" s="31">
        <f t="shared" si="78"/>
        <v>123.1311</v>
      </c>
      <c r="H161" s="31">
        <f t="shared" si="78"/>
        <v>114.10220000000001</v>
      </c>
      <c r="I161" s="31">
        <f t="shared" si="78"/>
        <v>117.608</v>
      </c>
      <c r="J161" s="31">
        <f t="shared" si="78"/>
        <v>0</v>
      </c>
      <c r="K161" s="31">
        <f t="shared" si="78"/>
        <v>0</v>
      </c>
      <c r="L161" s="31">
        <f t="shared" si="78"/>
        <v>0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#REF!</v>
      </c>
      <c r="D165" s="77" t="e">
        <f>+D157/#REF!*100</f>
        <v>#REF!</v>
      </c>
      <c r="E165" s="77" t="e">
        <f>+E157/#REF!*100</f>
        <v>#REF!</v>
      </c>
      <c r="F165" s="77" t="e">
        <f>+F157/#REF!*100</f>
        <v>#REF!</v>
      </c>
      <c r="G165" s="77" t="e">
        <f>+G157/#REF!*100</f>
        <v>#REF!</v>
      </c>
      <c r="H165" s="77" t="e">
        <f>+H157/#REF!*100</f>
        <v>#REF!</v>
      </c>
      <c r="I165" s="77" t="e">
        <f>+I157/#REF!*100</f>
        <v>#REF!</v>
      </c>
      <c r="J165" s="77" t="e">
        <f>+J157/#REF!*100</f>
        <v>#REF!</v>
      </c>
      <c r="K165" s="77" t="e">
        <f>+K157/#REF!*100</f>
        <v>#REF!</v>
      </c>
      <c r="L165" s="77" t="e">
        <f>+L157/#REF!*100</f>
        <v>#REF!</v>
      </c>
    </row>
    <row r="166" spans="2:12" hidden="1">
      <c r="B166" s="68" t="s">
        <v>58</v>
      </c>
      <c r="C166" s="77" t="e">
        <f>+C158/#REF!*100</f>
        <v>#REF!</v>
      </c>
      <c r="D166" s="77" t="e">
        <f>+D158/#REF!*100</f>
        <v>#REF!</v>
      </c>
      <c r="E166" s="77" t="e">
        <f>+E158/#REF!*100</f>
        <v>#REF!</v>
      </c>
      <c r="F166" s="77" t="e">
        <f>+F158/#REF!*100</f>
        <v>#REF!</v>
      </c>
      <c r="G166" s="77" t="e">
        <f>+G158/#REF!*100</f>
        <v>#REF!</v>
      </c>
      <c r="H166" s="77" t="e">
        <f>+H158/#REF!*100</f>
        <v>#REF!</v>
      </c>
      <c r="I166" s="77" t="e">
        <f>+I158/#REF!*100</f>
        <v>#REF!</v>
      </c>
      <c r="J166" s="77" t="e">
        <f>+J158/#REF!*100</f>
        <v>#REF!</v>
      </c>
      <c r="K166" s="77" t="e">
        <f>+K158/#REF!*100</f>
        <v>#REF!</v>
      </c>
      <c r="L166" s="77" t="e">
        <f>+L158/#REF!*100</f>
        <v>#REF!</v>
      </c>
    </row>
    <row r="167" spans="2:12" hidden="1">
      <c r="B167" s="68" t="s">
        <v>59</v>
      </c>
      <c r="C167" s="77" t="e">
        <f>+C159/#REF!*100</f>
        <v>#REF!</v>
      </c>
      <c r="D167" s="77" t="e">
        <f>+D159/#REF!*100</f>
        <v>#REF!</v>
      </c>
      <c r="E167" s="77" t="e">
        <f>+E159/#REF!*100</f>
        <v>#REF!</v>
      </c>
      <c r="F167" s="77" t="e">
        <f>+F159/#REF!*100</f>
        <v>#REF!</v>
      </c>
      <c r="G167" s="77" t="e">
        <f>+G159/#REF!*100</f>
        <v>#REF!</v>
      </c>
      <c r="H167" s="77" t="e">
        <f>+H159/#REF!*100</f>
        <v>#REF!</v>
      </c>
      <c r="I167" s="77" t="e">
        <f>+I159/#REF!*100</f>
        <v>#REF!</v>
      </c>
      <c r="J167" s="77" t="e">
        <f>+J159/#REF!*100</f>
        <v>#REF!</v>
      </c>
      <c r="K167" s="77" t="e">
        <f>+K159/#REF!*100</f>
        <v>#REF!</v>
      </c>
      <c r="L167" s="77" t="e">
        <f>+L159/#REF!*100</f>
        <v>#REF!</v>
      </c>
    </row>
    <row r="168" spans="2:12" hidden="1">
      <c r="B168" s="68" t="s">
        <v>60</v>
      </c>
      <c r="C168" s="77" t="e">
        <f>+C160/#REF!*100</f>
        <v>#REF!</v>
      </c>
      <c r="D168" s="77" t="e">
        <f>+D160/#REF!*100</f>
        <v>#REF!</v>
      </c>
      <c r="E168" s="77" t="e">
        <f>+E160/#REF!*100</f>
        <v>#REF!</v>
      </c>
      <c r="F168" s="77" t="e">
        <f>+F160/#REF!*100</f>
        <v>#REF!</v>
      </c>
      <c r="G168" s="77" t="e">
        <f>+G160/#REF!*100</f>
        <v>#REF!</v>
      </c>
      <c r="H168" s="77" t="e">
        <f>+H160/#REF!*100</f>
        <v>#REF!</v>
      </c>
      <c r="I168" s="77" t="e">
        <f>+I160/#REF!*100</f>
        <v>#REF!</v>
      </c>
      <c r="J168" s="77" t="e">
        <f>+J160/#REF!*100</f>
        <v>#REF!</v>
      </c>
      <c r="K168" s="77" t="e">
        <f>+K160/#REF!*100</f>
        <v>#REF!</v>
      </c>
      <c r="L168" s="77" t="e">
        <f>+L160/#REF!*100</f>
        <v>#REF!</v>
      </c>
    </row>
    <row r="169" spans="2:12" hidden="1">
      <c r="B169" s="68" t="s">
        <v>56</v>
      </c>
      <c r="C169" s="77">
        <f t="shared" ref="C169:I169" si="79">+C161/C153*100</f>
        <v>63.760877677438629</v>
      </c>
      <c r="D169" s="77">
        <f t="shared" si="79"/>
        <v>74.614541408079546</v>
      </c>
      <c r="E169" s="77">
        <f t="shared" si="79"/>
        <v>62.870464971853281</v>
      </c>
      <c r="F169" s="77">
        <f t="shared" si="79"/>
        <v>60.005109255493736</v>
      </c>
      <c r="G169" s="77">
        <f t="shared" si="79"/>
        <v>61.672242980356017</v>
      </c>
      <c r="H169" s="77">
        <f t="shared" si="79"/>
        <v>59.027945908474834</v>
      </c>
      <c r="I169" s="77">
        <f t="shared" si="79"/>
        <v>57.946107872941113</v>
      </c>
      <c r="J169" s="77" t="e">
        <f>+J161/J153*100</f>
        <v>#DIV/0!</v>
      </c>
      <c r="K169" s="77" t="e">
        <f>+K161/K153*100</f>
        <v>#DIV/0!</v>
      </c>
      <c r="L169" s="77" t="e">
        <f>+L161/L153*100</f>
        <v>#DIV/0!</v>
      </c>
    </row>
    <row r="170" spans="2:12" hidden="1"/>
    <row r="171" spans="2:12" hidden="1">
      <c r="B171" s="68" t="s">
        <v>39</v>
      </c>
      <c r="C171" s="77" t="e">
        <f>(C157/$C$150)/#REF!*100</f>
        <v>#REF!</v>
      </c>
      <c r="D171" s="77" t="e">
        <f>(D157/$C$150)/#REF!*100</f>
        <v>#REF!</v>
      </c>
      <c r="E171" s="77" t="e">
        <f>(E157/$C$150)/#REF!*100</f>
        <v>#REF!</v>
      </c>
      <c r="F171" s="77" t="e">
        <f>(F157/$C$150)/#REF!*100</f>
        <v>#REF!</v>
      </c>
      <c r="G171" s="77" t="e">
        <f>(G157/$C$150)/#REF!*100</f>
        <v>#REF!</v>
      </c>
      <c r="H171" s="77" t="e">
        <f>(H157/$C$150)/#REF!*100</f>
        <v>#REF!</v>
      </c>
      <c r="I171" s="77" t="e">
        <f>(I157/$C$150)/#REF!*100</f>
        <v>#REF!</v>
      </c>
      <c r="J171" s="77" t="e">
        <f>(J157/$C$150)/#REF!*100</f>
        <v>#REF!</v>
      </c>
      <c r="K171" s="77" t="e">
        <f>(K157/$C$150)/#REF!*100</f>
        <v>#REF!</v>
      </c>
      <c r="L171" s="77" t="e">
        <f>(L157/$C$150)/#REF!*100</f>
        <v>#REF!</v>
      </c>
    </row>
    <row r="172" spans="2:12" hidden="1">
      <c r="B172" s="68" t="s">
        <v>58</v>
      </c>
      <c r="C172" s="77" t="e">
        <f>(C158/$C$150)/#REF!*100</f>
        <v>#REF!</v>
      </c>
      <c r="D172" s="77" t="e">
        <f>(D158/$C$150)/#REF!*100</f>
        <v>#REF!</v>
      </c>
      <c r="E172" s="77" t="e">
        <f>(E158/$C$150)/#REF!*100</f>
        <v>#REF!</v>
      </c>
      <c r="F172" s="77" t="e">
        <f>(F158/$C$150)/#REF!*100</f>
        <v>#REF!</v>
      </c>
      <c r="G172" s="77" t="e">
        <f>(G158/$C$150)/#REF!*100</f>
        <v>#REF!</v>
      </c>
      <c r="H172" s="77" t="e">
        <f>(H158/$C$150)/#REF!*100</f>
        <v>#REF!</v>
      </c>
      <c r="I172" s="77" t="e">
        <f>(I158/$C$150)/#REF!*100</f>
        <v>#REF!</v>
      </c>
      <c r="J172" s="77" t="e">
        <f>(J158/$C$150)/#REF!*100</f>
        <v>#REF!</v>
      </c>
      <c r="K172" s="77" t="e">
        <f>(K158/$C$150)/#REF!*100</f>
        <v>#REF!</v>
      </c>
      <c r="L172" s="77" t="e">
        <f>(L158/$C$150)/#REF!*100</f>
        <v>#REF!</v>
      </c>
    </row>
    <row r="173" spans="2:12" hidden="1">
      <c r="B173" s="68" t="s">
        <v>59</v>
      </c>
      <c r="C173" s="77" t="e">
        <f>(C159/$C$150)/#REF!*100</f>
        <v>#REF!</v>
      </c>
      <c r="D173" s="77" t="e">
        <f>(D159/$C$150)/#REF!*100</f>
        <v>#REF!</v>
      </c>
      <c r="E173" s="77" t="e">
        <f>(E159/$C$150)/#REF!*100</f>
        <v>#REF!</v>
      </c>
      <c r="F173" s="77" t="e">
        <f>(F159/$C$150)/#REF!*100</f>
        <v>#REF!</v>
      </c>
      <c r="G173" s="77" t="e">
        <f>(G159/$C$150)/#REF!*100</f>
        <v>#REF!</v>
      </c>
      <c r="H173" s="77" t="e">
        <f>(H159/$C$150)/#REF!*100</f>
        <v>#REF!</v>
      </c>
      <c r="I173" s="77" t="e">
        <f>(I159/$C$150)/#REF!*100</f>
        <v>#REF!</v>
      </c>
      <c r="J173" s="77" t="e">
        <f>(J159/$C$150)/#REF!*100</f>
        <v>#REF!</v>
      </c>
      <c r="K173" s="77" t="e">
        <f>(K159/$C$150)/#REF!*100</f>
        <v>#REF!</v>
      </c>
      <c r="L173" s="77" t="e">
        <f>(L159/$C$150)/#REF!*100</f>
        <v>#REF!</v>
      </c>
    </row>
    <row r="174" spans="2:12" hidden="1">
      <c r="B174" s="68" t="s">
        <v>60</v>
      </c>
      <c r="C174" s="77" t="e">
        <f>(C160/$C$150)/#REF!*100</f>
        <v>#REF!</v>
      </c>
      <c r="D174" s="77" t="e">
        <f>(D160/$C$150)/#REF!*100</f>
        <v>#REF!</v>
      </c>
      <c r="E174" s="77" t="e">
        <f>(E160/$C$150)/#REF!*100</f>
        <v>#REF!</v>
      </c>
      <c r="F174" s="77" t="e">
        <f>(F160/$C$150)/#REF!*100</f>
        <v>#REF!</v>
      </c>
      <c r="G174" s="77" t="e">
        <f>(G160/$C$150)/#REF!*100</f>
        <v>#REF!</v>
      </c>
      <c r="H174" s="77" t="e">
        <f>(H160/$C$150)/#REF!*100</f>
        <v>#REF!</v>
      </c>
      <c r="I174" s="77" t="e">
        <f>(I160/$C$150)/#REF!*100</f>
        <v>#REF!</v>
      </c>
      <c r="J174" s="77" t="e">
        <f>(J160/$C$150)/#REF!*100</f>
        <v>#REF!</v>
      </c>
      <c r="K174" s="77" t="e">
        <f>(K160/$C$150)/#REF!*100</f>
        <v>#REF!</v>
      </c>
      <c r="L174" s="77" t="e">
        <f>(L160/$C$150)/#REF!*100</f>
        <v>#REF!</v>
      </c>
    </row>
    <row r="175" spans="2:12" hidden="1">
      <c r="B175" s="68" t="s">
        <v>56</v>
      </c>
      <c r="C175" s="77">
        <f t="shared" ref="C175:I175" si="80">(C161/$C$150)/C153*100</f>
        <v>9.1610456433101479</v>
      </c>
      <c r="D175" s="77">
        <f t="shared" si="80"/>
        <v>10.720480087367751</v>
      </c>
      <c r="E175" s="77">
        <f t="shared" si="80"/>
        <v>9.0331127833122533</v>
      </c>
      <c r="F175" s="77">
        <f t="shared" si="80"/>
        <v>8.6214237436054226</v>
      </c>
      <c r="G175" s="77">
        <f t="shared" si="80"/>
        <v>8.8609544512005769</v>
      </c>
      <c r="H175" s="77">
        <f t="shared" si="80"/>
        <v>8.4810267109877628</v>
      </c>
      <c r="I175" s="77">
        <f t="shared" si="80"/>
        <v>8.3255902116294696</v>
      </c>
      <c r="J175" s="77" t="e">
        <f>(J161/$C$150)/J153*100</f>
        <v>#DIV/0!</v>
      </c>
      <c r="K175" s="77" t="e">
        <f>(K161/$C$150)/K153*100</f>
        <v>#DIV/0!</v>
      </c>
      <c r="L175" s="77" t="e">
        <f>(L161/$C$150)/L153*100</f>
        <v>#DIV/0!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</sheetData>
  <mergeCells count="4">
    <mergeCell ref="B2:F2"/>
    <mergeCell ref="R2:V2"/>
    <mergeCell ref="B3:G3"/>
    <mergeCell ref="B4:F4"/>
  </mergeCells>
  <conditionalFormatting sqref="I38:N38 I68:N91 I98:N121 I40:N61 I127:N65467 I1:N9">
    <cfRule type="containsText" dxfId="380" priority="13" stopIfTrue="1" operator="containsText" text="*">
      <formula>NOT(ISERROR(SEARCH("*",I1)))</formula>
    </cfRule>
  </conditionalFormatting>
  <conditionalFormatting sqref="C38:H38 C68:H91 C40:H61 C39:N39 C122:N126 C127:H65467 C98:H121 C1:H2 H3:H4 O28 C5:H9 C27:N31 C10:N20">
    <cfRule type="containsText" dxfId="379" priority="11" stopIfTrue="1" operator="containsText" text="*">
      <formula>NOT(ISERROR(SEARCH("*",C1)))</formula>
    </cfRule>
    <cfRule type="containsText" priority="12" stopIfTrue="1" operator="containsText" text="*">
      <formula>NOT(ISERROR(SEARCH("*",C1)))</formula>
    </cfRule>
  </conditionalFormatting>
  <conditionalFormatting sqref="C21:N26">
    <cfRule type="containsText" dxfId="378" priority="9" stopIfTrue="1" operator="containsText" text="*">
      <formula>NOT(ISERROR(SEARCH("*",C21)))</formula>
    </cfRule>
    <cfRule type="containsText" priority="10" stopIfTrue="1" operator="containsText" text="*">
      <formula>NOT(ISERROR(SEARCH("*",C21)))</formula>
    </cfRule>
  </conditionalFormatting>
  <conditionalFormatting sqref="C32:N37">
    <cfRule type="containsText" dxfId="377" priority="7" stopIfTrue="1" operator="containsText" text="*">
      <formula>NOT(ISERROR(SEARCH("*",C32)))</formula>
    </cfRule>
    <cfRule type="containsText" priority="8" stopIfTrue="1" operator="containsText" text="*">
      <formula>NOT(ISERROR(SEARCH("*",C32)))</formula>
    </cfRule>
  </conditionalFormatting>
  <conditionalFormatting sqref="C62:N67">
    <cfRule type="containsText" dxfId="376" priority="5" stopIfTrue="1" operator="containsText" text="*">
      <formula>NOT(ISERROR(SEARCH("*",C62)))</formula>
    </cfRule>
    <cfRule type="containsText" priority="6" stopIfTrue="1" operator="containsText" text="*">
      <formula>NOT(ISERROR(SEARCH("*",C62)))</formula>
    </cfRule>
  </conditionalFormatting>
  <conditionalFormatting sqref="C92:N97">
    <cfRule type="containsText" dxfId="375" priority="3" stopIfTrue="1" operator="containsText" text="*">
      <formula>NOT(ISERROR(SEARCH("*",C92)))</formula>
    </cfRule>
    <cfRule type="containsText" priority="4" stopIfTrue="1" operator="containsText" text="*">
      <formula>NOT(ISERROR(SEARCH("*",C92)))</formula>
    </cfRule>
  </conditionalFormatting>
  <conditionalFormatting sqref="C3:G4">
    <cfRule type="containsText" dxfId="374" priority="1" stopIfTrue="1" operator="containsText" text="*">
      <formula>NOT(ISERROR(SEARCH("*",C3)))</formula>
    </cfRule>
    <cfRule type="containsText" priority="2" stopIfTrue="1" operator="containsText" text="*">
      <formula>NOT(ISERROR(SEARCH("*",C3)))</formula>
    </cfRule>
  </conditionalFormatting>
  <pageMargins left="0.51181102362204722" right="0.51181102362204722" top="0.55118110236220474" bottom="0.55118110236220474" header="0.31496062992125984" footer="0.31496062992125984"/>
  <pageSetup paperSize="9" scale="5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1:AF78"/>
  <sheetViews>
    <sheetView showGridLines="0" topLeftCell="A7" zoomScale="70" zoomScaleNormal="70" workbookViewId="0">
      <selection activeCell="J39" sqref="J39"/>
    </sheetView>
  </sheetViews>
  <sheetFormatPr baseColWidth="10" defaultRowHeight="15.75"/>
  <cols>
    <col min="1" max="1" width="2.7109375" style="2" customWidth="1"/>
    <col min="2" max="2" width="26.5703125" style="2" customWidth="1"/>
    <col min="3" max="3" width="11.7109375" style="2" bestFit="1" customWidth="1"/>
    <col min="4" max="4" width="11.42578125" style="2"/>
    <col min="5" max="5" width="11.7109375" style="2" bestFit="1" customWidth="1"/>
    <col min="6" max="14" width="11.42578125" style="2"/>
    <col min="15" max="15" width="13" style="2" customWidth="1"/>
    <col min="16" max="16" width="11.42578125" style="2"/>
    <col min="17" max="17" width="24.7109375" style="2" customWidth="1"/>
    <col min="18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144</v>
      </c>
      <c r="Q2" s="3" t="str">
        <f>+B2</f>
        <v>SETAR - (Sistema Bermejo)</v>
      </c>
    </row>
    <row r="3" spans="2:30">
      <c r="B3" s="3" t="str">
        <f>+'SETAR-EntreRios'!B3</f>
        <v>CONSOLIDADO - con IVA</v>
      </c>
      <c r="Q3" s="3" t="str">
        <f>+'SETAR-EntreRios'!Q3</f>
        <v>CONSOLIDADO - sin IVA</v>
      </c>
    </row>
    <row r="4" spans="2:30">
      <c r="B4" s="3" t="str">
        <f>+'SETAR-EntreRios'!B4</f>
        <v>ESTADÍSTICAS GESTIÓN 2025</v>
      </c>
      <c r="Q4" s="3" t="str">
        <f>+'SETAR-EntreRios'!Q4</f>
        <v>ESTADÍSTICAS GESTIÓN 2025</v>
      </c>
    </row>
    <row r="6" spans="2:30">
      <c r="B6" s="3" t="s">
        <v>82</v>
      </c>
      <c r="Q6" s="3" t="s">
        <v>82</v>
      </c>
    </row>
    <row r="7" spans="2:30">
      <c r="B7" s="3"/>
      <c r="C7" s="3"/>
      <c r="Q7" s="3"/>
      <c r="R7" s="3"/>
    </row>
    <row r="8" spans="2:30">
      <c r="B8" s="14" t="s">
        <v>102</v>
      </c>
      <c r="C8" s="13" t="s">
        <v>84</v>
      </c>
      <c r="D8" s="13" t="s">
        <v>85</v>
      </c>
      <c r="E8" s="13" t="s">
        <v>86</v>
      </c>
      <c r="F8" s="13" t="s">
        <v>87</v>
      </c>
      <c r="G8" s="13" t="s">
        <v>88</v>
      </c>
      <c r="H8" s="13" t="s">
        <v>89</v>
      </c>
      <c r="I8" s="13" t="s">
        <v>90</v>
      </c>
      <c r="J8" s="13" t="s">
        <v>91</v>
      </c>
      <c r="K8" s="13" t="s">
        <v>92</v>
      </c>
      <c r="L8" s="13" t="s">
        <v>93</v>
      </c>
      <c r="M8" s="13" t="s">
        <v>94</v>
      </c>
      <c r="N8" s="13" t="s">
        <v>95</v>
      </c>
      <c r="O8" s="14" t="s">
        <v>74</v>
      </c>
      <c r="P8" s="79"/>
      <c r="Q8" s="14"/>
      <c r="R8" s="13" t="s">
        <v>2</v>
      </c>
      <c r="S8" s="13" t="s">
        <v>3</v>
      </c>
      <c r="T8" s="13" t="s">
        <v>4</v>
      </c>
      <c r="U8" s="13" t="s">
        <v>5</v>
      </c>
      <c r="V8" s="13" t="s">
        <v>6</v>
      </c>
      <c r="W8" s="13" t="s">
        <v>7</v>
      </c>
      <c r="X8" s="13" t="s">
        <v>8</v>
      </c>
      <c r="Y8" s="13" t="s">
        <v>9</v>
      </c>
      <c r="Z8" s="13" t="s">
        <v>10</v>
      </c>
      <c r="AA8" s="13" t="s">
        <v>11</v>
      </c>
      <c r="AB8" s="13" t="s">
        <v>12</v>
      </c>
      <c r="AC8" s="13" t="s">
        <v>13</v>
      </c>
      <c r="AD8" s="14" t="s">
        <v>74</v>
      </c>
    </row>
    <row r="9" spans="2:30">
      <c r="B9" s="17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7"/>
      <c r="Q9" s="17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178"/>
    </row>
    <row r="10" spans="2:30">
      <c r="B10" s="20" t="s">
        <v>39</v>
      </c>
      <c r="C10" s="21">
        <f>+'[45]CONSOLIDADO (2)'!B11</f>
        <v>10340</v>
      </c>
      <c r="D10" s="21">
        <f>+'[45]CONSOLIDADO (2)'!C11</f>
        <v>10356</v>
      </c>
      <c r="E10" s="21">
        <f>+'[45]CONSOLIDADO (2)'!D11</f>
        <v>10376</v>
      </c>
      <c r="F10" s="21">
        <f>+'[45]CONSOLIDADO (2)'!E11</f>
        <v>10336</v>
      </c>
      <c r="G10" s="21">
        <f>+'[45]CONSOLIDADO (2)'!F11</f>
        <v>10372</v>
      </c>
      <c r="H10" s="21">
        <f>+'[45]CONSOLIDADO (2)'!G11</f>
        <v>10422</v>
      </c>
      <c r="I10" s="21">
        <f>+'[45]CONSOLIDADO (2)'!H11</f>
        <v>10436</v>
      </c>
      <c r="J10" s="21">
        <f>+'[45]CONSOLIDADO (2)'!I11</f>
        <v>0</v>
      </c>
      <c r="K10" s="21">
        <f>+'[45]CONSOLIDADO (2)'!J11</f>
        <v>0</v>
      </c>
      <c r="L10" s="21">
        <f>+'[45]CONSOLIDADO (2)'!K11</f>
        <v>0</v>
      </c>
      <c r="M10" s="21">
        <f>+'[45]CONSOLIDADO (2)'!L11</f>
        <v>0</v>
      </c>
      <c r="N10" s="21">
        <f>+'[45]CONSOLIDADO (2)'!M11</f>
        <v>0</v>
      </c>
      <c r="O10" s="22">
        <f t="shared" ref="O10:O15" si="0">+N10</f>
        <v>0</v>
      </c>
      <c r="Q10" s="17" t="s">
        <v>39</v>
      </c>
      <c r="R10" s="24">
        <f>+C10</f>
        <v>10340</v>
      </c>
      <c r="S10" s="24">
        <f t="shared" ref="S10:AC14" si="1">+D10</f>
        <v>10356</v>
      </c>
      <c r="T10" s="24">
        <f t="shared" si="1"/>
        <v>10376</v>
      </c>
      <c r="U10" s="24">
        <f t="shared" si="1"/>
        <v>10336</v>
      </c>
      <c r="V10" s="24">
        <f t="shared" si="1"/>
        <v>10372</v>
      </c>
      <c r="W10" s="24">
        <f t="shared" si="1"/>
        <v>10422</v>
      </c>
      <c r="X10" s="24">
        <f t="shared" si="1"/>
        <v>10436</v>
      </c>
      <c r="Y10" s="24">
        <f t="shared" si="1"/>
        <v>0</v>
      </c>
      <c r="Z10" s="24">
        <f t="shared" si="1"/>
        <v>0</v>
      </c>
      <c r="AA10" s="24">
        <f t="shared" si="1"/>
        <v>0</v>
      </c>
      <c r="AB10" s="24">
        <f t="shared" si="1"/>
        <v>0</v>
      </c>
      <c r="AC10" s="24">
        <f t="shared" si="1"/>
        <v>0</v>
      </c>
      <c r="AD10" s="23">
        <f t="shared" ref="AD10:AD15" si="2">+AC10</f>
        <v>0</v>
      </c>
    </row>
    <row r="11" spans="2:30">
      <c r="B11" s="20" t="s">
        <v>17</v>
      </c>
      <c r="C11" s="21">
        <f>+'[45]CONSOLIDADO (2)'!B12</f>
        <v>3024</v>
      </c>
      <c r="D11" s="21">
        <f>+'[45]CONSOLIDADO (2)'!C12</f>
        <v>3034</v>
      </c>
      <c r="E11" s="21">
        <f>+'[45]CONSOLIDADO (2)'!D12</f>
        <v>3037</v>
      </c>
      <c r="F11" s="21">
        <f>+'[45]CONSOLIDADO (2)'!E12</f>
        <v>3043</v>
      </c>
      <c r="G11" s="21">
        <f>+'[45]CONSOLIDADO (2)'!F12</f>
        <v>3071</v>
      </c>
      <c r="H11" s="21">
        <f>+'[45]CONSOLIDADO (2)'!G12</f>
        <v>3083</v>
      </c>
      <c r="I11" s="21">
        <f>+'[45]CONSOLIDADO (2)'!H12</f>
        <v>3077</v>
      </c>
      <c r="J11" s="21">
        <f>+'[45]CONSOLIDADO (2)'!I12</f>
        <v>0</v>
      </c>
      <c r="K11" s="21">
        <f>+'[45]CONSOLIDADO (2)'!J12</f>
        <v>0</v>
      </c>
      <c r="L11" s="21">
        <f>+'[45]CONSOLIDADO (2)'!K12</f>
        <v>0</v>
      </c>
      <c r="M11" s="21">
        <f>+'[45]CONSOLIDADO (2)'!L12</f>
        <v>0</v>
      </c>
      <c r="N11" s="21">
        <f>+'[45]CONSOLIDADO (2)'!M12</f>
        <v>0</v>
      </c>
      <c r="O11" s="22">
        <f t="shared" si="0"/>
        <v>0</v>
      </c>
      <c r="Q11" s="17" t="s">
        <v>17</v>
      </c>
      <c r="R11" s="24">
        <f>+C11</f>
        <v>3024</v>
      </c>
      <c r="S11" s="24">
        <f t="shared" si="1"/>
        <v>3034</v>
      </c>
      <c r="T11" s="24">
        <f t="shared" si="1"/>
        <v>3037</v>
      </c>
      <c r="U11" s="24">
        <f t="shared" si="1"/>
        <v>3043</v>
      </c>
      <c r="V11" s="24">
        <f t="shared" si="1"/>
        <v>3071</v>
      </c>
      <c r="W11" s="24">
        <f t="shared" si="1"/>
        <v>3083</v>
      </c>
      <c r="X11" s="24">
        <f t="shared" si="1"/>
        <v>3077</v>
      </c>
      <c r="Y11" s="24">
        <f t="shared" si="1"/>
        <v>0</v>
      </c>
      <c r="Z11" s="24">
        <f t="shared" si="1"/>
        <v>0</v>
      </c>
      <c r="AA11" s="24">
        <f t="shared" si="1"/>
        <v>0</v>
      </c>
      <c r="AB11" s="24">
        <f t="shared" si="1"/>
        <v>0</v>
      </c>
      <c r="AC11" s="24">
        <f t="shared" si="1"/>
        <v>0</v>
      </c>
      <c r="AD11" s="23">
        <f t="shared" si="2"/>
        <v>0</v>
      </c>
    </row>
    <row r="12" spans="2:30">
      <c r="B12" s="20" t="s">
        <v>18</v>
      </c>
      <c r="C12" s="21">
        <f>+'[45]CONSOLIDADO (2)'!B13</f>
        <v>152</v>
      </c>
      <c r="D12" s="21">
        <f>+'[45]CONSOLIDADO (2)'!C13</f>
        <v>150</v>
      </c>
      <c r="E12" s="21">
        <f>+'[45]CONSOLIDADO (2)'!D13</f>
        <v>152</v>
      </c>
      <c r="F12" s="21">
        <f>+'[45]CONSOLIDADO (2)'!E13</f>
        <v>154</v>
      </c>
      <c r="G12" s="21">
        <f>+'[45]CONSOLIDADO (2)'!F13</f>
        <v>154</v>
      </c>
      <c r="H12" s="21">
        <f>+'[45]CONSOLIDADO (2)'!G13</f>
        <v>155</v>
      </c>
      <c r="I12" s="21">
        <f>+'[45]CONSOLIDADO (2)'!H13</f>
        <v>154</v>
      </c>
      <c r="J12" s="21">
        <f>+'[45]CONSOLIDADO (2)'!I13</f>
        <v>0</v>
      </c>
      <c r="K12" s="21">
        <f>+'[45]CONSOLIDADO (2)'!J13</f>
        <v>0</v>
      </c>
      <c r="L12" s="21">
        <f>+'[45]CONSOLIDADO (2)'!K13</f>
        <v>0</v>
      </c>
      <c r="M12" s="21">
        <f>+'[45]CONSOLIDADO (2)'!L13</f>
        <v>0</v>
      </c>
      <c r="N12" s="21">
        <f>+'[45]CONSOLIDADO (2)'!M13</f>
        <v>0</v>
      </c>
      <c r="O12" s="22">
        <f t="shared" si="0"/>
        <v>0</v>
      </c>
      <c r="Q12" s="17" t="s">
        <v>18</v>
      </c>
      <c r="R12" s="24">
        <f>+C12</f>
        <v>152</v>
      </c>
      <c r="S12" s="24">
        <f t="shared" si="1"/>
        <v>150</v>
      </c>
      <c r="T12" s="24">
        <f t="shared" si="1"/>
        <v>152</v>
      </c>
      <c r="U12" s="24">
        <f t="shared" si="1"/>
        <v>154</v>
      </c>
      <c r="V12" s="24">
        <f t="shared" si="1"/>
        <v>154</v>
      </c>
      <c r="W12" s="24">
        <f t="shared" si="1"/>
        <v>155</v>
      </c>
      <c r="X12" s="24">
        <f t="shared" si="1"/>
        <v>154</v>
      </c>
      <c r="Y12" s="24">
        <f t="shared" si="1"/>
        <v>0</v>
      </c>
      <c r="Z12" s="24">
        <f t="shared" si="1"/>
        <v>0</v>
      </c>
      <c r="AA12" s="24">
        <f t="shared" si="1"/>
        <v>0</v>
      </c>
      <c r="AB12" s="24">
        <f t="shared" si="1"/>
        <v>0</v>
      </c>
      <c r="AC12" s="24">
        <f t="shared" si="1"/>
        <v>0</v>
      </c>
      <c r="AD12" s="23">
        <f t="shared" si="2"/>
        <v>0</v>
      </c>
    </row>
    <row r="13" spans="2:30">
      <c r="B13" s="20" t="s">
        <v>44</v>
      </c>
      <c r="C13" s="21">
        <f>+'[45]CONSOLIDADO (2)'!B14</f>
        <v>2</v>
      </c>
      <c r="D13" s="21">
        <f>+'[45]CONSOLIDADO (2)'!C14</f>
        <v>2</v>
      </c>
      <c r="E13" s="21">
        <f>+'[45]CONSOLIDADO (2)'!D14</f>
        <v>2</v>
      </c>
      <c r="F13" s="21">
        <f>+'[45]CONSOLIDADO (2)'!E14</f>
        <v>2</v>
      </c>
      <c r="G13" s="21">
        <f>+'[45]CONSOLIDADO (2)'!F14</f>
        <v>2</v>
      </c>
      <c r="H13" s="21">
        <f>+'[45]CONSOLIDADO (2)'!G14</f>
        <v>2</v>
      </c>
      <c r="I13" s="21">
        <f>+'[45]CONSOLIDADO (2)'!H14</f>
        <v>2</v>
      </c>
      <c r="J13" s="21">
        <f>+'[45]CONSOLIDADO (2)'!I14</f>
        <v>0</v>
      </c>
      <c r="K13" s="21">
        <f>+'[45]CONSOLIDADO (2)'!J14</f>
        <v>0</v>
      </c>
      <c r="L13" s="21">
        <f>+'[45]CONSOLIDADO (2)'!K14</f>
        <v>0</v>
      </c>
      <c r="M13" s="21">
        <f>+'[45]CONSOLIDADO (2)'!L14</f>
        <v>0</v>
      </c>
      <c r="N13" s="21">
        <f>+'[45]CONSOLIDADO (2)'!M14</f>
        <v>0</v>
      </c>
      <c r="O13" s="22">
        <f t="shared" si="0"/>
        <v>0</v>
      </c>
      <c r="Q13" s="17" t="s">
        <v>44</v>
      </c>
      <c r="R13" s="24">
        <f>+C13</f>
        <v>2</v>
      </c>
      <c r="S13" s="24">
        <f t="shared" si="1"/>
        <v>2</v>
      </c>
      <c r="T13" s="24">
        <f t="shared" si="1"/>
        <v>2</v>
      </c>
      <c r="U13" s="24">
        <f t="shared" si="1"/>
        <v>2</v>
      </c>
      <c r="V13" s="24">
        <f t="shared" si="1"/>
        <v>2</v>
      </c>
      <c r="W13" s="24">
        <f t="shared" si="1"/>
        <v>2</v>
      </c>
      <c r="X13" s="24">
        <f t="shared" si="1"/>
        <v>2</v>
      </c>
      <c r="Y13" s="24">
        <f t="shared" si="1"/>
        <v>0</v>
      </c>
      <c r="Z13" s="24">
        <f t="shared" si="1"/>
        <v>0</v>
      </c>
      <c r="AA13" s="24">
        <f t="shared" si="1"/>
        <v>0</v>
      </c>
      <c r="AB13" s="24">
        <f t="shared" si="1"/>
        <v>0</v>
      </c>
      <c r="AC13" s="24">
        <f t="shared" si="1"/>
        <v>0</v>
      </c>
      <c r="AD13" s="23">
        <f t="shared" si="2"/>
        <v>0</v>
      </c>
    </row>
    <row r="14" spans="2:30">
      <c r="B14" s="25" t="s">
        <v>20</v>
      </c>
      <c r="C14" s="21">
        <f>+'[45]CONSOLIDADO (2)'!B15</f>
        <v>44</v>
      </c>
      <c r="D14" s="21">
        <f>+'[45]CONSOLIDADO (2)'!C15</f>
        <v>44</v>
      </c>
      <c r="E14" s="21">
        <f>+'[45]CONSOLIDADO (2)'!D15</f>
        <v>44</v>
      </c>
      <c r="F14" s="21">
        <f>+'[45]CONSOLIDADO (2)'!E15</f>
        <v>44</v>
      </c>
      <c r="G14" s="21">
        <f>+'[45]CONSOLIDADO (2)'!F15</f>
        <v>44</v>
      </c>
      <c r="H14" s="21">
        <f>+'[45]CONSOLIDADO (2)'!G15</f>
        <v>43</v>
      </c>
      <c r="I14" s="21">
        <f>+'[45]CONSOLIDADO (2)'!H15</f>
        <v>43</v>
      </c>
      <c r="J14" s="21">
        <f>+'[45]CONSOLIDADO (2)'!I15</f>
        <v>0</v>
      </c>
      <c r="K14" s="21">
        <f>+'[45]CONSOLIDADO (2)'!J15</f>
        <v>0</v>
      </c>
      <c r="L14" s="21">
        <f>+'[45]CONSOLIDADO (2)'!K15</f>
        <v>0</v>
      </c>
      <c r="M14" s="21">
        <f>+'[45]CONSOLIDADO (2)'!L15</f>
        <v>0</v>
      </c>
      <c r="N14" s="21">
        <f>+'[45]CONSOLIDADO (2)'!M15</f>
        <v>0</v>
      </c>
      <c r="O14" s="22">
        <f t="shared" si="0"/>
        <v>0</v>
      </c>
      <c r="Q14" s="17" t="s">
        <v>20</v>
      </c>
      <c r="R14" s="24">
        <f>+C14</f>
        <v>44</v>
      </c>
      <c r="S14" s="24">
        <f t="shared" si="1"/>
        <v>44</v>
      </c>
      <c r="T14" s="24">
        <f t="shared" si="1"/>
        <v>44</v>
      </c>
      <c r="U14" s="24">
        <f t="shared" si="1"/>
        <v>44</v>
      </c>
      <c r="V14" s="24">
        <f t="shared" si="1"/>
        <v>44</v>
      </c>
      <c r="W14" s="24">
        <f t="shared" si="1"/>
        <v>43</v>
      </c>
      <c r="X14" s="24">
        <f t="shared" si="1"/>
        <v>43</v>
      </c>
      <c r="Y14" s="24">
        <f t="shared" si="1"/>
        <v>0</v>
      </c>
      <c r="Z14" s="24">
        <f t="shared" si="1"/>
        <v>0</v>
      </c>
      <c r="AA14" s="24">
        <f t="shared" si="1"/>
        <v>0</v>
      </c>
      <c r="AB14" s="24">
        <f t="shared" si="1"/>
        <v>0</v>
      </c>
      <c r="AC14" s="24">
        <f t="shared" si="1"/>
        <v>0</v>
      </c>
      <c r="AD14" s="23">
        <f t="shared" si="2"/>
        <v>0</v>
      </c>
    </row>
    <row r="15" spans="2:30">
      <c r="B15" s="26" t="s">
        <v>14</v>
      </c>
      <c r="C15" s="28">
        <f>SUM(C10:C14)</f>
        <v>13562</v>
      </c>
      <c r="D15" s="28">
        <f t="shared" ref="D15:N15" si="3">SUM(D10:D14)</f>
        <v>13586</v>
      </c>
      <c r="E15" s="28">
        <f t="shared" si="3"/>
        <v>13611</v>
      </c>
      <c r="F15" s="28">
        <f t="shared" si="3"/>
        <v>13579</v>
      </c>
      <c r="G15" s="28">
        <f t="shared" si="3"/>
        <v>13643</v>
      </c>
      <c r="H15" s="28">
        <f t="shared" si="3"/>
        <v>13705</v>
      </c>
      <c r="I15" s="28">
        <f t="shared" si="3"/>
        <v>13712</v>
      </c>
      <c r="J15" s="28">
        <f t="shared" si="3"/>
        <v>0</v>
      </c>
      <c r="K15" s="28">
        <f t="shared" si="3"/>
        <v>0</v>
      </c>
      <c r="L15" s="28">
        <f t="shared" si="3"/>
        <v>0</v>
      </c>
      <c r="M15" s="28">
        <f t="shared" si="3"/>
        <v>0</v>
      </c>
      <c r="N15" s="28">
        <f t="shared" si="3"/>
        <v>0</v>
      </c>
      <c r="O15" s="28">
        <f t="shared" si="0"/>
        <v>0</v>
      </c>
      <c r="P15" s="3"/>
      <c r="Q15" s="26" t="s">
        <v>14</v>
      </c>
      <c r="R15" s="27">
        <f t="shared" ref="R15:AB15" si="4">SUM(R10:R14)</f>
        <v>13562</v>
      </c>
      <c r="S15" s="29">
        <f t="shared" si="4"/>
        <v>13586</v>
      </c>
      <c r="T15" s="29">
        <f t="shared" si="4"/>
        <v>13611</v>
      </c>
      <c r="U15" s="29">
        <f t="shared" si="4"/>
        <v>13579</v>
      </c>
      <c r="V15" s="29">
        <f t="shared" si="4"/>
        <v>13643</v>
      </c>
      <c r="W15" s="29">
        <f t="shared" si="4"/>
        <v>13705</v>
      </c>
      <c r="X15" s="29">
        <f t="shared" si="4"/>
        <v>13712</v>
      </c>
      <c r="Y15" s="29">
        <f t="shared" si="4"/>
        <v>0</v>
      </c>
      <c r="Z15" s="29">
        <f t="shared" si="4"/>
        <v>0</v>
      </c>
      <c r="AA15" s="29">
        <f t="shared" si="4"/>
        <v>0</v>
      </c>
      <c r="AB15" s="29">
        <f t="shared" si="4"/>
        <v>0</v>
      </c>
      <c r="AC15" s="29">
        <f>SUM(AC10:AC14)</f>
        <v>0</v>
      </c>
      <c r="AD15" s="28">
        <f t="shared" si="2"/>
        <v>0</v>
      </c>
    </row>
    <row r="16" spans="2:30">
      <c r="C16" s="74"/>
      <c r="D16" s="74"/>
      <c r="E16" s="74"/>
      <c r="F16" s="74"/>
      <c r="G16" s="74"/>
      <c r="H16" s="74"/>
      <c r="I16" s="74"/>
      <c r="J16" s="74"/>
      <c r="K16" s="74"/>
      <c r="L16" s="159"/>
      <c r="M16" s="74"/>
      <c r="N16" s="74"/>
    </row>
    <row r="17" spans="2:30">
      <c r="B17" s="3" t="s">
        <v>98</v>
      </c>
      <c r="Q17" s="3" t="s">
        <v>98</v>
      </c>
    </row>
    <row r="18" spans="2:30">
      <c r="B18" s="3"/>
      <c r="C18" s="3"/>
      <c r="Q18" s="3"/>
      <c r="R18" s="3"/>
    </row>
    <row r="19" spans="2:30">
      <c r="B19" s="14" t="s">
        <v>102</v>
      </c>
      <c r="C19" s="13" t="s">
        <v>84</v>
      </c>
      <c r="D19" s="13" t="s">
        <v>85</v>
      </c>
      <c r="E19" s="13" t="s">
        <v>86</v>
      </c>
      <c r="F19" s="13" t="s">
        <v>87</v>
      </c>
      <c r="G19" s="13" t="s">
        <v>88</v>
      </c>
      <c r="H19" s="13" t="s">
        <v>89</v>
      </c>
      <c r="I19" s="13" t="s">
        <v>90</v>
      </c>
      <c r="J19" s="13" t="s">
        <v>91</v>
      </c>
      <c r="K19" s="13" t="s">
        <v>92</v>
      </c>
      <c r="L19" s="13" t="s">
        <v>93</v>
      </c>
      <c r="M19" s="13" t="s">
        <v>94</v>
      </c>
      <c r="N19" s="13" t="s">
        <v>95</v>
      </c>
      <c r="O19" s="14" t="s">
        <v>14</v>
      </c>
      <c r="P19" s="79"/>
      <c r="Q19" s="14"/>
      <c r="R19" s="13" t="s">
        <v>2</v>
      </c>
      <c r="S19" s="13" t="s">
        <v>3</v>
      </c>
      <c r="T19" s="13" t="s">
        <v>4</v>
      </c>
      <c r="U19" s="13" t="s">
        <v>5</v>
      </c>
      <c r="V19" s="13" t="s">
        <v>6</v>
      </c>
      <c r="W19" s="13" t="s">
        <v>7</v>
      </c>
      <c r="X19" s="13" t="s">
        <v>8</v>
      </c>
      <c r="Y19" s="13" t="s">
        <v>9</v>
      </c>
      <c r="Z19" s="13" t="s">
        <v>10</v>
      </c>
      <c r="AA19" s="13" t="s">
        <v>11</v>
      </c>
      <c r="AB19" s="13" t="s">
        <v>12</v>
      </c>
      <c r="AC19" s="13" t="s">
        <v>13</v>
      </c>
      <c r="AD19" s="14" t="s">
        <v>14</v>
      </c>
    </row>
    <row r="20" spans="2:30">
      <c r="B20" s="1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17"/>
      <c r="Q20" s="17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17"/>
    </row>
    <row r="21" spans="2:30">
      <c r="B21" s="20" t="s">
        <v>39</v>
      </c>
      <c r="C21" s="84">
        <f>+'[45]CONSOLIDADO (2)'!B22</f>
        <v>1536.7850000000001</v>
      </c>
      <c r="D21" s="84">
        <f>+'[45]CONSOLIDADO (2)'!C22</f>
        <v>1531.5650000000001</v>
      </c>
      <c r="E21" s="84">
        <f>+'[45]CONSOLIDADO (2)'!D22</f>
        <v>1480.0169999999998</v>
      </c>
      <c r="F21" s="84">
        <f>+'[45]CONSOLIDADO (2)'!E22</f>
        <v>1286.846</v>
      </c>
      <c r="G21" s="84">
        <f>+'[45]CONSOLIDADO (2)'!F22</f>
        <v>1051.8329999999999</v>
      </c>
      <c r="H21" s="84">
        <f>+'[45]CONSOLIDADO (2)'!G22</f>
        <v>951.16200000000003</v>
      </c>
      <c r="I21" s="84">
        <f>+'[45]CONSOLIDADO (2)'!H22</f>
        <v>945.66399999999999</v>
      </c>
      <c r="J21" s="84">
        <f>+'[45]CONSOLIDADO (2)'!I22</f>
        <v>0</v>
      </c>
      <c r="K21" s="84">
        <f>+'[45]CONSOLIDADO (2)'!J22</f>
        <v>0</v>
      </c>
      <c r="L21" s="84">
        <f>+'[45]CONSOLIDADO (2)'!K22</f>
        <v>0</v>
      </c>
      <c r="M21" s="84">
        <f>+'[45]CONSOLIDADO (2)'!L22</f>
        <v>0</v>
      </c>
      <c r="N21" s="84">
        <f>+'[45]CONSOLIDADO (2)'!M22</f>
        <v>0</v>
      </c>
      <c r="O21" s="85">
        <f t="shared" ref="O21:O26" si="5">SUM(C21:N21)</f>
        <v>8783.8719999999994</v>
      </c>
      <c r="P21" s="68"/>
      <c r="Q21" s="17" t="s">
        <v>39</v>
      </c>
      <c r="R21" s="86">
        <f>+C21</f>
        <v>1536.7850000000001</v>
      </c>
      <c r="S21" s="86">
        <f t="shared" ref="S21:AC25" si="6">+D21</f>
        <v>1531.5650000000001</v>
      </c>
      <c r="T21" s="86">
        <f t="shared" si="6"/>
        <v>1480.0169999999998</v>
      </c>
      <c r="U21" s="86">
        <f t="shared" si="6"/>
        <v>1286.846</v>
      </c>
      <c r="V21" s="86">
        <f t="shared" si="6"/>
        <v>1051.8329999999999</v>
      </c>
      <c r="W21" s="86">
        <f t="shared" si="6"/>
        <v>951.16200000000003</v>
      </c>
      <c r="X21" s="86">
        <f t="shared" si="6"/>
        <v>945.66399999999999</v>
      </c>
      <c r="Y21" s="86">
        <f t="shared" si="6"/>
        <v>0</v>
      </c>
      <c r="Z21" s="86">
        <f t="shared" si="6"/>
        <v>0</v>
      </c>
      <c r="AA21" s="86">
        <f t="shared" si="6"/>
        <v>0</v>
      </c>
      <c r="AB21" s="86">
        <f t="shared" si="6"/>
        <v>0</v>
      </c>
      <c r="AC21" s="86">
        <f t="shared" si="6"/>
        <v>0</v>
      </c>
      <c r="AD21" s="85">
        <f t="shared" ref="AD21:AD26" si="7">SUM(R21:AC21)</f>
        <v>8783.8719999999994</v>
      </c>
    </row>
    <row r="22" spans="2:30">
      <c r="B22" s="20" t="s">
        <v>17</v>
      </c>
      <c r="C22" s="84">
        <f>+'[45]CONSOLIDADO (2)'!B23</f>
        <v>515.904</v>
      </c>
      <c r="D22" s="84">
        <f>+'[45]CONSOLIDADO (2)'!C23</f>
        <v>552.94399999999996</v>
      </c>
      <c r="E22" s="84">
        <f>+'[45]CONSOLIDADO (2)'!D23</f>
        <v>555.78199999999993</v>
      </c>
      <c r="F22" s="84">
        <f>+'[45]CONSOLIDADO (2)'!E23</f>
        <v>511.27800000000002</v>
      </c>
      <c r="G22" s="84">
        <f>+'[45]CONSOLIDADO (2)'!F23</f>
        <v>431.96799999999996</v>
      </c>
      <c r="H22" s="84">
        <f>+'[45]CONSOLIDADO (2)'!G23</f>
        <v>384.55</v>
      </c>
      <c r="I22" s="84">
        <f>+'[45]CONSOLIDADO (2)'!H23</f>
        <v>386.74700000000007</v>
      </c>
      <c r="J22" s="84">
        <f>+'[45]CONSOLIDADO (2)'!I23</f>
        <v>0</v>
      </c>
      <c r="K22" s="84">
        <f>+'[45]CONSOLIDADO (2)'!J23</f>
        <v>0</v>
      </c>
      <c r="L22" s="84">
        <f>+'[45]CONSOLIDADO (2)'!K23</f>
        <v>0</v>
      </c>
      <c r="M22" s="84">
        <f>+'[45]CONSOLIDADO (2)'!L23</f>
        <v>0</v>
      </c>
      <c r="N22" s="84">
        <f>+'[45]CONSOLIDADO (2)'!M23</f>
        <v>0</v>
      </c>
      <c r="O22" s="85">
        <f t="shared" si="5"/>
        <v>3339.1729999999998</v>
      </c>
      <c r="P22" s="68"/>
      <c r="Q22" s="17" t="s">
        <v>17</v>
      </c>
      <c r="R22" s="86">
        <f t="shared" ref="R22:R25" si="8">+C22</f>
        <v>515.904</v>
      </c>
      <c r="S22" s="86">
        <f t="shared" si="6"/>
        <v>552.94399999999996</v>
      </c>
      <c r="T22" s="86">
        <f t="shared" si="6"/>
        <v>555.78199999999993</v>
      </c>
      <c r="U22" s="86">
        <f t="shared" si="6"/>
        <v>511.27800000000002</v>
      </c>
      <c r="V22" s="86">
        <f t="shared" si="6"/>
        <v>431.96799999999996</v>
      </c>
      <c r="W22" s="86">
        <f t="shared" si="6"/>
        <v>384.55</v>
      </c>
      <c r="X22" s="86">
        <f t="shared" si="6"/>
        <v>386.74700000000007</v>
      </c>
      <c r="Y22" s="86">
        <f t="shared" si="6"/>
        <v>0</v>
      </c>
      <c r="Z22" s="86">
        <f t="shared" si="6"/>
        <v>0</v>
      </c>
      <c r="AA22" s="86">
        <f t="shared" si="6"/>
        <v>0</v>
      </c>
      <c r="AB22" s="86">
        <f t="shared" si="6"/>
        <v>0</v>
      </c>
      <c r="AC22" s="86">
        <f t="shared" si="6"/>
        <v>0</v>
      </c>
      <c r="AD22" s="85">
        <f t="shared" si="7"/>
        <v>3339.1729999999998</v>
      </c>
    </row>
    <row r="23" spans="2:30">
      <c r="B23" s="20" t="s">
        <v>18</v>
      </c>
      <c r="C23" s="84">
        <f>+'[45]CONSOLIDADO (2)'!B24</f>
        <v>131.72399999999999</v>
      </c>
      <c r="D23" s="84">
        <f>+'[45]CONSOLIDADO (2)'!C24</f>
        <v>107.79899999999999</v>
      </c>
      <c r="E23" s="84">
        <f>+'[45]CONSOLIDADO (2)'!D24</f>
        <v>106.68800000000002</v>
      </c>
      <c r="F23" s="84">
        <f>+'[45]CONSOLIDADO (2)'!E24</f>
        <v>118.107</v>
      </c>
      <c r="G23" s="84">
        <f>+'[45]CONSOLIDADO (2)'!F24</f>
        <v>119.476</v>
      </c>
      <c r="H23" s="84">
        <f>+'[45]CONSOLIDADO (2)'!G24</f>
        <v>109.93599999999999</v>
      </c>
      <c r="I23" s="84">
        <f>+'[45]CONSOLIDADO (2)'!H24</f>
        <v>117.24900000000001</v>
      </c>
      <c r="J23" s="84">
        <f>+'[45]CONSOLIDADO (2)'!I24</f>
        <v>0</v>
      </c>
      <c r="K23" s="84">
        <f>+'[45]CONSOLIDADO (2)'!J24</f>
        <v>0</v>
      </c>
      <c r="L23" s="84">
        <f>+'[45]CONSOLIDADO (2)'!K24</f>
        <v>0</v>
      </c>
      <c r="M23" s="84">
        <f>+'[45]CONSOLIDADO (2)'!L24</f>
        <v>0</v>
      </c>
      <c r="N23" s="84">
        <f>+'[45]CONSOLIDADO (2)'!M24</f>
        <v>0</v>
      </c>
      <c r="O23" s="85">
        <f t="shared" si="5"/>
        <v>810.97900000000004</v>
      </c>
      <c r="P23" s="68"/>
      <c r="Q23" s="17" t="s">
        <v>18</v>
      </c>
      <c r="R23" s="86">
        <f t="shared" si="8"/>
        <v>131.72399999999999</v>
      </c>
      <c r="S23" s="86">
        <f t="shared" si="6"/>
        <v>107.79899999999999</v>
      </c>
      <c r="T23" s="86">
        <f t="shared" si="6"/>
        <v>106.68800000000002</v>
      </c>
      <c r="U23" s="86">
        <f t="shared" si="6"/>
        <v>118.107</v>
      </c>
      <c r="V23" s="86">
        <f t="shared" si="6"/>
        <v>119.476</v>
      </c>
      <c r="W23" s="86">
        <f t="shared" si="6"/>
        <v>109.93599999999999</v>
      </c>
      <c r="X23" s="86">
        <f t="shared" si="6"/>
        <v>117.24900000000001</v>
      </c>
      <c r="Y23" s="86">
        <f t="shared" si="6"/>
        <v>0</v>
      </c>
      <c r="Z23" s="86">
        <f t="shared" si="6"/>
        <v>0</v>
      </c>
      <c r="AA23" s="86">
        <f t="shared" si="6"/>
        <v>0</v>
      </c>
      <c r="AB23" s="86">
        <f t="shared" si="6"/>
        <v>0</v>
      </c>
      <c r="AC23" s="86">
        <f t="shared" si="6"/>
        <v>0</v>
      </c>
      <c r="AD23" s="85">
        <f t="shared" si="7"/>
        <v>810.97900000000004</v>
      </c>
    </row>
    <row r="24" spans="2:30">
      <c r="B24" s="20" t="s">
        <v>44</v>
      </c>
      <c r="C24" s="84">
        <f>+'[45]CONSOLIDADO (2)'!B25</f>
        <v>120.235</v>
      </c>
      <c r="D24" s="84">
        <f>+'[45]CONSOLIDADO (2)'!C25</f>
        <v>115.52</v>
      </c>
      <c r="E24" s="84">
        <f>+'[45]CONSOLIDADO (2)'!D25</f>
        <v>123.11799999999999</v>
      </c>
      <c r="F24" s="84">
        <f>+'[45]CONSOLIDADO (2)'!E25</f>
        <v>124.003</v>
      </c>
      <c r="G24" s="84">
        <f>+'[45]CONSOLIDADO (2)'!F25</f>
        <v>119.917</v>
      </c>
      <c r="H24" s="84">
        <f>+'[45]CONSOLIDADO (2)'!G25</f>
        <v>115.83</v>
      </c>
      <c r="I24" s="84">
        <f>+'[45]CONSOLIDADO (2)'!H25</f>
        <v>145.941</v>
      </c>
      <c r="J24" s="84">
        <f>+'[45]CONSOLIDADO (2)'!I25</f>
        <v>0</v>
      </c>
      <c r="K24" s="84">
        <f>+'[45]CONSOLIDADO (2)'!J25</f>
        <v>0</v>
      </c>
      <c r="L24" s="84">
        <f>+'[45]CONSOLIDADO (2)'!K25</f>
        <v>0</v>
      </c>
      <c r="M24" s="84">
        <f>+'[45]CONSOLIDADO (2)'!L25</f>
        <v>0</v>
      </c>
      <c r="N24" s="84">
        <f>+'[45]CONSOLIDADO (2)'!M25</f>
        <v>0</v>
      </c>
      <c r="O24" s="85">
        <f t="shared" si="5"/>
        <v>864.56400000000008</v>
      </c>
      <c r="P24" s="68"/>
      <c r="Q24" s="17" t="s">
        <v>44</v>
      </c>
      <c r="R24" s="86">
        <f t="shared" si="8"/>
        <v>120.235</v>
      </c>
      <c r="S24" s="86">
        <f t="shared" si="6"/>
        <v>115.52</v>
      </c>
      <c r="T24" s="86">
        <f t="shared" si="6"/>
        <v>123.11799999999999</v>
      </c>
      <c r="U24" s="86">
        <f t="shared" si="6"/>
        <v>124.003</v>
      </c>
      <c r="V24" s="86">
        <f t="shared" si="6"/>
        <v>119.917</v>
      </c>
      <c r="W24" s="86">
        <f t="shared" si="6"/>
        <v>115.83</v>
      </c>
      <c r="X24" s="86">
        <f t="shared" si="6"/>
        <v>145.941</v>
      </c>
      <c r="Y24" s="86">
        <f t="shared" si="6"/>
        <v>0</v>
      </c>
      <c r="Z24" s="86">
        <f t="shared" si="6"/>
        <v>0</v>
      </c>
      <c r="AA24" s="86">
        <f t="shared" si="6"/>
        <v>0</v>
      </c>
      <c r="AB24" s="86">
        <f t="shared" si="6"/>
        <v>0</v>
      </c>
      <c r="AC24" s="86">
        <f t="shared" si="6"/>
        <v>0</v>
      </c>
      <c r="AD24" s="85">
        <f t="shared" si="7"/>
        <v>864.56400000000008</v>
      </c>
    </row>
    <row r="25" spans="2:30">
      <c r="B25" s="25" t="s">
        <v>20</v>
      </c>
      <c r="C25" s="84">
        <f>+'[45]CONSOLIDADO (2)'!B26</f>
        <v>26.917000000000002</v>
      </c>
      <c r="D25" s="84">
        <f>+'[45]CONSOLIDADO (2)'!C26</f>
        <v>35.759</v>
      </c>
      <c r="E25" s="84">
        <f>+'[45]CONSOLIDADO (2)'!D26</f>
        <v>29.777999999999999</v>
      </c>
      <c r="F25" s="84">
        <f>+'[45]CONSOLIDADO (2)'!E26</f>
        <v>41.798000000000002</v>
      </c>
      <c r="G25" s="84">
        <f>+'[45]CONSOLIDADO (2)'!F26</f>
        <v>19.599</v>
      </c>
      <c r="H25" s="84">
        <f>+'[45]CONSOLIDADO (2)'!G26</f>
        <v>32.875</v>
      </c>
      <c r="I25" s="84">
        <f>+'[45]CONSOLIDADO (2)'!H26</f>
        <v>12.992999999999999</v>
      </c>
      <c r="J25" s="84">
        <f>+'[45]CONSOLIDADO (2)'!I26</f>
        <v>0</v>
      </c>
      <c r="K25" s="84">
        <f>+'[45]CONSOLIDADO (2)'!J26</f>
        <v>0</v>
      </c>
      <c r="L25" s="84">
        <f>+'[45]CONSOLIDADO (2)'!K26</f>
        <v>0</v>
      </c>
      <c r="M25" s="84">
        <f>+'[45]CONSOLIDADO (2)'!L26</f>
        <v>0</v>
      </c>
      <c r="N25" s="84">
        <f>+'[45]CONSOLIDADO (2)'!M26</f>
        <v>0</v>
      </c>
      <c r="O25" s="85">
        <f t="shared" si="5"/>
        <v>199.71899999999999</v>
      </c>
      <c r="P25" s="68"/>
      <c r="Q25" s="17" t="s">
        <v>20</v>
      </c>
      <c r="R25" s="86">
        <f t="shared" si="8"/>
        <v>26.917000000000002</v>
      </c>
      <c r="S25" s="86">
        <f t="shared" si="6"/>
        <v>35.759</v>
      </c>
      <c r="T25" s="86">
        <f t="shared" si="6"/>
        <v>29.777999999999999</v>
      </c>
      <c r="U25" s="86">
        <f t="shared" si="6"/>
        <v>41.798000000000002</v>
      </c>
      <c r="V25" s="86">
        <f t="shared" si="6"/>
        <v>19.599</v>
      </c>
      <c r="W25" s="86">
        <f t="shared" si="6"/>
        <v>32.875</v>
      </c>
      <c r="X25" s="86">
        <f t="shared" si="6"/>
        <v>12.992999999999999</v>
      </c>
      <c r="Y25" s="86">
        <f t="shared" si="6"/>
        <v>0</v>
      </c>
      <c r="Z25" s="86">
        <f t="shared" si="6"/>
        <v>0</v>
      </c>
      <c r="AA25" s="86">
        <f t="shared" si="6"/>
        <v>0</v>
      </c>
      <c r="AB25" s="86">
        <f t="shared" si="6"/>
        <v>0</v>
      </c>
      <c r="AC25" s="86">
        <f t="shared" si="6"/>
        <v>0</v>
      </c>
      <c r="AD25" s="85">
        <f t="shared" si="7"/>
        <v>199.71899999999999</v>
      </c>
    </row>
    <row r="26" spans="2:30">
      <c r="B26" s="26" t="s">
        <v>14</v>
      </c>
      <c r="C26" s="87">
        <f t="shared" ref="C26:N26" si="9">SUM(C21:C25)</f>
        <v>2331.5650000000005</v>
      </c>
      <c r="D26" s="87">
        <f t="shared" si="9"/>
        <v>2343.587</v>
      </c>
      <c r="E26" s="87">
        <f>SUM(E21:E25)</f>
        <v>2295.3829999999994</v>
      </c>
      <c r="F26" s="87">
        <f t="shared" si="9"/>
        <v>2082.0320000000002</v>
      </c>
      <c r="G26" s="87">
        <f t="shared" si="9"/>
        <v>1742.7929999999999</v>
      </c>
      <c r="H26" s="87">
        <f t="shared" si="9"/>
        <v>1594.3529999999998</v>
      </c>
      <c r="I26" s="87">
        <f t="shared" si="9"/>
        <v>1608.5940000000001</v>
      </c>
      <c r="J26" s="87">
        <f t="shared" si="9"/>
        <v>0</v>
      </c>
      <c r="K26" s="87">
        <f t="shared" si="9"/>
        <v>0</v>
      </c>
      <c r="L26" s="87">
        <f t="shared" si="9"/>
        <v>0</v>
      </c>
      <c r="M26" s="87">
        <f t="shared" si="9"/>
        <v>0</v>
      </c>
      <c r="N26" s="87">
        <f t="shared" si="9"/>
        <v>0</v>
      </c>
      <c r="O26" s="87">
        <f t="shared" si="5"/>
        <v>13998.306999999997</v>
      </c>
      <c r="P26" s="56"/>
      <c r="Q26" s="26" t="s">
        <v>14</v>
      </c>
      <c r="R26" s="88">
        <f t="shared" ref="R26:AB26" si="10">SUM(R21:R25)</f>
        <v>2331.5650000000005</v>
      </c>
      <c r="S26" s="89">
        <f t="shared" si="10"/>
        <v>2343.587</v>
      </c>
      <c r="T26" s="89">
        <f t="shared" si="10"/>
        <v>2295.3829999999994</v>
      </c>
      <c r="U26" s="89">
        <f t="shared" si="10"/>
        <v>2082.0320000000002</v>
      </c>
      <c r="V26" s="89">
        <f t="shared" si="10"/>
        <v>1742.7929999999999</v>
      </c>
      <c r="W26" s="89">
        <f t="shared" si="10"/>
        <v>1594.3529999999998</v>
      </c>
      <c r="X26" s="89">
        <f t="shared" si="10"/>
        <v>1608.5940000000001</v>
      </c>
      <c r="Y26" s="89">
        <f t="shared" si="10"/>
        <v>0</v>
      </c>
      <c r="Z26" s="89">
        <f t="shared" si="10"/>
        <v>0</v>
      </c>
      <c r="AA26" s="89">
        <f t="shared" si="10"/>
        <v>0</v>
      </c>
      <c r="AB26" s="89">
        <f t="shared" si="10"/>
        <v>0</v>
      </c>
      <c r="AC26" s="89">
        <f>SUM(AC21:AC25)</f>
        <v>0</v>
      </c>
      <c r="AD26" s="87">
        <f t="shared" si="7"/>
        <v>13998.306999999997</v>
      </c>
    </row>
    <row r="27" spans="2:30"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</row>
    <row r="28" spans="2:30"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</row>
    <row r="29" spans="2:30">
      <c r="B29" s="3" t="s">
        <v>108</v>
      </c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56" t="s">
        <v>109</v>
      </c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</row>
    <row r="30" spans="2:30">
      <c r="B30" s="3"/>
      <c r="C30" s="56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56"/>
      <c r="R30" s="56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</row>
    <row r="31" spans="2:30">
      <c r="B31" s="14" t="s">
        <v>102</v>
      </c>
      <c r="C31" s="13" t="s">
        <v>84</v>
      </c>
      <c r="D31" s="13" t="s">
        <v>85</v>
      </c>
      <c r="E31" s="13" t="s">
        <v>86</v>
      </c>
      <c r="F31" s="13" t="s">
        <v>87</v>
      </c>
      <c r="G31" s="13" t="s">
        <v>88</v>
      </c>
      <c r="H31" s="13" t="s">
        <v>89</v>
      </c>
      <c r="I31" s="13" t="s">
        <v>90</v>
      </c>
      <c r="J31" s="13" t="s">
        <v>91</v>
      </c>
      <c r="K31" s="13" t="s">
        <v>92</v>
      </c>
      <c r="L31" s="13" t="s">
        <v>93</v>
      </c>
      <c r="M31" s="13" t="s">
        <v>94</v>
      </c>
      <c r="N31" s="13" t="s">
        <v>95</v>
      </c>
      <c r="O31" s="34" t="s">
        <v>14</v>
      </c>
      <c r="P31" s="91"/>
      <c r="Q31" s="34"/>
      <c r="R31" s="33" t="s">
        <v>2</v>
      </c>
      <c r="S31" s="33" t="s">
        <v>3</v>
      </c>
      <c r="T31" s="33" t="s">
        <v>4</v>
      </c>
      <c r="U31" s="33" t="s">
        <v>5</v>
      </c>
      <c r="V31" s="33" t="s">
        <v>6</v>
      </c>
      <c r="W31" s="33" t="s">
        <v>7</v>
      </c>
      <c r="X31" s="33" t="s">
        <v>8</v>
      </c>
      <c r="Y31" s="33" t="s">
        <v>9</v>
      </c>
      <c r="Z31" s="33" t="s">
        <v>10</v>
      </c>
      <c r="AA31" s="33" t="s">
        <v>11</v>
      </c>
      <c r="AB31" s="33" t="s">
        <v>12</v>
      </c>
      <c r="AC31" s="170" t="s">
        <v>13</v>
      </c>
      <c r="AD31" s="170" t="s">
        <v>14</v>
      </c>
    </row>
    <row r="32" spans="2:30">
      <c r="B32" s="1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9"/>
      <c r="P32" s="68"/>
      <c r="Q32" s="39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171"/>
    </row>
    <row r="33" spans="2:32">
      <c r="B33" s="20" t="s">
        <v>39</v>
      </c>
      <c r="C33" s="84">
        <f>+'[45]CONSOLIDADO (2)'!B33</f>
        <v>1260.2839655172413</v>
      </c>
      <c r="D33" s="84">
        <f>+'[45]CONSOLIDADO (2)'!C33</f>
        <v>1263.8314137931034</v>
      </c>
      <c r="E33" s="84">
        <f>+'[45]CONSOLIDADO (2)'!D33</f>
        <v>1216.8697931034483</v>
      </c>
      <c r="F33" s="84">
        <f>+'[45]CONSOLIDADO (2)'!E33</f>
        <v>1034.9394137931035</v>
      </c>
      <c r="G33" s="84">
        <f>+'[45]CONSOLIDADO (2)'!F33</f>
        <v>834.45096551724146</v>
      </c>
      <c r="H33" s="84">
        <f>+'[45]CONSOLIDADO (2)'!G33</f>
        <v>749.96352873563228</v>
      </c>
      <c r="I33" s="84">
        <f>+'[45]CONSOLIDADO (2)'!H33</f>
        <v>747.2476436781609</v>
      </c>
      <c r="J33" s="84">
        <f>+'[45]CONSOLIDADO (2)'!I33</f>
        <v>0</v>
      </c>
      <c r="K33" s="84">
        <f>+'[45]CONSOLIDADO (2)'!J33</f>
        <v>0</v>
      </c>
      <c r="L33" s="84">
        <f>+'[45]CONSOLIDADO (2)'!K33</f>
        <v>0</v>
      </c>
      <c r="M33" s="84">
        <f>+'[45]CONSOLIDADO (2)'!L33</f>
        <v>0</v>
      </c>
      <c r="N33" s="84">
        <f>+'[45]CONSOLIDADO (2)'!M33</f>
        <v>0</v>
      </c>
      <c r="O33" s="85">
        <f t="shared" ref="O33:O38" si="11">SUM(C33:N33)</f>
        <v>7107.586724137931</v>
      </c>
      <c r="P33" s="68"/>
      <c r="Q33" s="17" t="s">
        <v>39</v>
      </c>
      <c r="R33" s="86">
        <f>+C33*0.87</f>
        <v>1096.44705</v>
      </c>
      <c r="S33" s="86">
        <f t="shared" ref="S33:AC37" si="12">+D33*0.87</f>
        <v>1099.53333</v>
      </c>
      <c r="T33" s="86">
        <f t="shared" si="12"/>
        <v>1058.6767199999999</v>
      </c>
      <c r="U33" s="86">
        <f t="shared" si="12"/>
        <v>900.39729000000011</v>
      </c>
      <c r="V33" s="86">
        <f t="shared" si="12"/>
        <v>725.97234000000003</v>
      </c>
      <c r="W33" s="86">
        <f t="shared" si="12"/>
        <v>652.46827000000008</v>
      </c>
      <c r="X33" s="86">
        <f t="shared" si="12"/>
        <v>650.10545000000002</v>
      </c>
      <c r="Y33" s="86">
        <f t="shared" si="12"/>
        <v>0</v>
      </c>
      <c r="Z33" s="86">
        <f t="shared" si="12"/>
        <v>0</v>
      </c>
      <c r="AA33" s="86">
        <f t="shared" si="12"/>
        <v>0</v>
      </c>
      <c r="AB33" s="86">
        <f t="shared" si="12"/>
        <v>0</v>
      </c>
      <c r="AC33" s="86">
        <f t="shared" si="12"/>
        <v>0</v>
      </c>
      <c r="AD33" s="85">
        <f t="shared" ref="AD33:AD38" si="13">SUM(R33:AC33)</f>
        <v>6183.6004500000008</v>
      </c>
    </row>
    <row r="34" spans="2:32">
      <c r="B34" s="20" t="s">
        <v>17</v>
      </c>
      <c r="C34" s="84">
        <f>+'[45]CONSOLIDADO (2)'!B34</f>
        <v>753.21847126436785</v>
      </c>
      <c r="D34" s="84">
        <f>+'[45]CONSOLIDADO (2)'!C34</f>
        <v>813.39522988505746</v>
      </c>
      <c r="E34" s="84">
        <f>+'[45]CONSOLIDADO (2)'!D34</f>
        <v>818.88878160919546</v>
      </c>
      <c r="F34" s="84">
        <f>+'[45]CONSOLIDADO (2)'!E34</f>
        <v>748.61079310344826</v>
      </c>
      <c r="G34" s="84">
        <f>+'[45]CONSOLIDADO (2)'!F34</f>
        <v>639.09666666666658</v>
      </c>
      <c r="H34" s="84">
        <f>+'[45]CONSOLIDADO (2)'!G34</f>
        <v>568.77714942528746</v>
      </c>
      <c r="I34" s="84">
        <f>+'[45]CONSOLIDADO (2)'!H34</f>
        <v>572.24964367816096</v>
      </c>
      <c r="J34" s="84">
        <f>+'[45]CONSOLIDADO (2)'!I34</f>
        <v>0</v>
      </c>
      <c r="K34" s="84">
        <f>+'[45]CONSOLIDADO (2)'!J34</f>
        <v>0</v>
      </c>
      <c r="L34" s="84">
        <f>+'[45]CONSOLIDADO (2)'!K34</f>
        <v>0</v>
      </c>
      <c r="M34" s="84">
        <f>+'[45]CONSOLIDADO (2)'!L34</f>
        <v>0</v>
      </c>
      <c r="N34" s="84">
        <f>+'[45]CONSOLIDADO (2)'!M34</f>
        <v>0</v>
      </c>
      <c r="O34" s="85">
        <f t="shared" si="11"/>
        <v>4914.2367356321838</v>
      </c>
      <c r="P34" s="68"/>
      <c r="Q34" s="17" t="s">
        <v>17</v>
      </c>
      <c r="R34" s="86">
        <f>+C34*0.87</f>
        <v>655.30007000000001</v>
      </c>
      <c r="S34" s="86">
        <f t="shared" si="12"/>
        <v>707.65385000000003</v>
      </c>
      <c r="T34" s="86">
        <f t="shared" si="12"/>
        <v>712.43324000000007</v>
      </c>
      <c r="U34" s="86">
        <f t="shared" si="12"/>
        <v>651.29138999999998</v>
      </c>
      <c r="V34" s="86">
        <f t="shared" si="12"/>
        <v>556.01409999999987</v>
      </c>
      <c r="W34" s="86">
        <f t="shared" si="12"/>
        <v>494.83612000000011</v>
      </c>
      <c r="X34" s="86">
        <f t="shared" si="12"/>
        <v>497.85719000000006</v>
      </c>
      <c r="Y34" s="86">
        <f t="shared" si="12"/>
        <v>0</v>
      </c>
      <c r="Z34" s="86">
        <f t="shared" si="12"/>
        <v>0</v>
      </c>
      <c r="AA34" s="86">
        <f t="shared" si="12"/>
        <v>0</v>
      </c>
      <c r="AB34" s="86">
        <f t="shared" si="12"/>
        <v>0</v>
      </c>
      <c r="AC34" s="86">
        <f t="shared" si="12"/>
        <v>0</v>
      </c>
      <c r="AD34" s="85">
        <f t="shared" si="13"/>
        <v>4275.3859599999996</v>
      </c>
    </row>
    <row r="35" spans="2:32">
      <c r="B35" s="20" t="s">
        <v>18</v>
      </c>
      <c r="C35" s="84">
        <f>+'[45]CONSOLIDADO (2)'!B35</f>
        <v>102.24057471264369</v>
      </c>
      <c r="D35" s="84">
        <f>+'[45]CONSOLIDADO (2)'!C35</f>
        <v>88.043839080459776</v>
      </c>
      <c r="E35" s="84">
        <f>+'[45]CONSOLIDADO (2)'!D35</f>
        <v>87.273873563218373</v>
      </c>
      <c r="F35" s="84">
        <f>+'[45]CONSOLIDADO (2)'!E35</f>
        <v>91.846459770114933</v>
      </c>
      <c r="G35" s="84">
        <f>+'[45]CONSOLIDADO (2)'!F35</f>
        <v>92.668379310344818</v>
      </c>
      <c r="H35" s="84">
        <f>+'[45]CONSOLIDADO (2)'!G35</f>
        <v>86.547103448275863</v>
      </c>
      <c r="I35" s="84">
        <f>+'[45]CONSOLIDADO (2)'!H35</f>
        <v>91.409770114942532</v>
      </c>
      <c r="J35" s="84">
        <f>+'[45]CONSOLIDADO (2)'!I35</f>
        <v>0</v>
      </c>
      <c r="K35" s="84">
        <f>+'[45]CONSOLIDADO (2)'!J35</f>
        <v>0</v>
      </c>
      <c r="L35" s="84">
        <f>+'[45]CONSOLIDADO (2)'!K35</f>
        <v>0</v>
      </c>
      <c r="M35" s="84">
        <f>+'[45]CONSOLIDADO (2)'!L35</f>
        <v>0</v>
      </c>
      <c r="N35" s="84">
        <f>+'[45]CONSOLIDADO (2)'!M35</f>
        <v>0</v>
      </c>
      <c r="O35" s="85">
        <f t="shared" si="11"/>
        <v>640.02999999999986</v>
      </c>
      <c r="P35" s="68"/>
      <c r="Q35" s="17" t="s">
        <v>18</v>
      </c>
      <c r="R35" s="86">
        <f>+C35*0.87</f>
        <v>88.949300000000008</v>
      </c>
      <c r="S35" s="86">
        <f t="shared" si="12"/>
        <v>76.598140000000001</v>
      </c>
      <c r="T35" s="86">
        <f t="shared" si="12"/>
        <v>75.928269999999983</v>
      </c>
      <c r="U35" s="86">
        <f t="shared" si="12"/>
        <v>79.906419999999997</v>
      </c>
      <c r="V35" s="86">
        <f t="shared" si="12"/>
        <v>80.621489999999994</v>
      </c>
      <c r="W35" s="86">
        <f t="shared" si="12"/>
        <v>75.29598</v>
      </c>
      <c r="X35" s="86">
        <f t="shared" si="12"/>
        <v>79.526499999999999</v>
      </c>
      <c r="Y35" s="86">
        <f t="shared" si="12"/>
        <v>0</v>
      </c>
      <c r="Z35" s="86">
        <f t="shared" si="12"/>
        <v>0</v>
      </c>
      <c r="AA35" s="86">
        <f t="shared" si="12"/>
        <v>0</v>
      </c>
      <c r="AB35" s="86">
        <f t="shared" si="12"/>
        <v>0</v>
      </c>
      <c r="AC35" s="86">
        <f t="shared" si="12"/>
        <v>0</v>
      </c>
      <c r="AD35" s="85">
        <f t="shared" si="13"/>
        <v>556.8261</v>
      </c>
    </row>
    <row r="36" spans="2:32">
      <c r="B36" s="20" t="s">
        <v>44</v>
      </c>
      <c r="C36" s="84">
        <f>+'[45]CONSOLIDADO (2)'!B36</f>
        <v>138.49412643678161</v>
      </c>
      <c r="D36" s="84">
        <f>+'[45]CONSOLIDADO (2)'!C36</f>
        <v>133.39771264367818</v>
      </c>
      <c r="E36" s="84">
        <f>+'[45]CONSOLIDADO (2)'!D36</f>
        <v>142.64706896551724</v>
      </c>
      <c r="F36" s="84">
        <f>+'[45]CONSOLIDADO (2)'!E36</f>
        <v>143.31325287356321</v>
      </c>
      <c r="G36" s="84">
        <f>+'[45]CONSOLIDADO (2)'!F36</f>
        <v>140.79082758620689</v>
      </c>
      <c r="H36" s="84">
        <f>+'[45]CONSOLIDADO (2)'!G36</f>
        <v>136.1195172413793</v>
      </c>
      <c r="I36" s="84">
        <f>+'[45]CONSOLIDADO (2)'!H36</f>
        <v>172.06583908045977</v>
      </c>
      <c r="J36" s="84">
        <f>+'[45]CONSOLIDADO (2)'!I36</f>
        <v>0</v>
      </c>
      <c r="K36" s="84">
        <f>+'[45]CONSOLIDADO (2)'!J36</f>
        <v>0</v>
      </c>
      <c r="L36" s="84">
        <f>+'[45]CONSOLIDADO (2)'!K36</f>
        <v>0</v>
      </c>
      <c r="M36" s="84">
        <f>+'[45]CONSOLIDADO (2)'!L36</f>
        <v>0</v>
      </c>
      <c r="N36" s="84">
        <f>+'[45]CONSOLIDADO (2)'!M36</f>
        <v>0</v>
      </c>
      <c r="O36" s="85">
        <f t="shared" si="11"/>
        <v>1006.8283448275862</v>
      </c>
      <c r="P36" s="68"/>
      <c r="Q36" s="17" t="s">
        <v>44</v>
      </c>
      <c r="R36" s="86">
        <f>+C36*0.87</f>
        <v>120.48989</v>
      </c>
      <c r="S36" s="86">
        <f t="shared" si="12"/>
        <v>116.05601000000001</v>
      </c>
      <c r="T36" s="86">
        <f t="shared" si="12"/>
        <v>124.10294999999999</v>
      </c>
      <c r="U36" s="86">
        <f t="shared" si="12"/>
        <v>124.68253</v>
      </c>
      <c r="V36" s="86">
        <f t="shared" si="12"/>
        <v>122.48801999999999</v>
      </c>
      <c r="W36" s="86">
        <f t="shared" si="12"/>
        <v>118.42397999999999</v>
      </c>
      <c r="X36" s="86">
        <f t="shared" si="12"/>
        <v>149.69728000000001</v>
      </c>
      <c r="Y36" s="86">
        <f t="shared" si="12"/>
        <v>0</v>
      </c>
      <c r="Z36" s="86">
        <f t="shared" si="12"/>
        <v>0</v>
      </c>
      <c r="AA36" s="86">
        <f t="shared" si="12"/>
        <v>0</v>
      </c>
      <c r="AB36" s="86">
        <f t="shared" si="12"/>
        <v>0</v>
      </c>
      <c r="AC36" s="86">
        <f t="shared" si="12"/>
        <v>0</v>
      </c>
      <c r="AD36" s="85">
        <f t="shared" si="13"/>
        <v>875.94065999999998</v>
      </c>
    </row>
    <row r="37" spans="2:32">
      <c r="B37" s="25" t="s">
        <v>20</v>
      </c>
      <c r="C37" s="84">
        <f>+'[45]CONSOLIDADO (2)'!B37</f>
        <v>22.818367816091957</v>
      </c>
      <c r="D37" s="84">
        <f>+'[45]CONSOLIDADO (2)'!C37</f>
        <v>29.457804597701148</v>
      </c>
      <c r="E37" s="84">
        <f>+'[45]CONSOLIDADO (2)'!D37</f>
        <v>25.187517241379311</v>
      </c>
      <c r="F37" s="84">
        <f>+'[45]CONSOLIDADO (2)'!E37</f>
        <v>33.616643678160926</v>
      </c>
      <c r="G37" s="84">
        <f>+'[45]CONSOLIDADO (2)'!F37</f>
        <v>17.004540229885059</v>
      </c>
      <c r="H37" s="84">
        <f>+'[45]CONSOLIDADO (2)'!G37</f>
        <v>25.263459770114942</v>
      </c>
      <c r="I37" s="84">
        <f>+'[45]CONSOLIDADO (2)'!H37</f>
        <v>10.607540229885057</v>
      </c>
      <c r="J37" s="84">
        <f>+'[45]CONSOLIDADO (2)'!I37</f>
        <v>0</v>
      </c>
      <c r="K37" s="84">
        <f>+'[45]CONSOLIDADO (2)'!J37</f>
        <v>0</v>
      </c>
      <c r="L37" s="84">
        <f>+'[45]CONSOLIDADO (2)'!K37</f>
        <v>0</v>
      </c>
      <c r="M37" s="84">
        <f>+'[45]CONSOLIDADO (2)'!L37</f>
        <v>0</v>
      </c>
      <c r="N37" s="84">
        <f>+'[45]CONSOLIDADO (2)'!M37</f>
        <v>0</v>
      </c>
      <c r="O37" s="85">
        <f t="shared" si="11"/>
        <v>163.95587356321838</v>
      </c>
      <c r="P37" s="68"/>
      <c r="Q37" s="17" t="s">
        <v>20</v>
      </c>
      <c r="R37" s="86">
        <f>+C37*0.87</f>
        <v>19.851980000000001</v>
      </c>
      <c r="S37" s="86">
        <f t="shared" si="12"/>
        <v>25.62829</v>
      </c>
      <c r="T37" s="86">
        <f t="shared" si="12"/>
        <v>21.913140000000002</v>
      </c>
      <c r="U37" s="86">
        <f t="shared" si="12"/>
        <v>29.246480000000005</v>
      </c>
      <c r="V37" s="86">
        <f t="shared" si="12"/>
        <v>14.793950000000001</v>
      </c>
      <c r="W37" s="86">
        <f t="shared" si="12"/>
        <v>21.979209999999998</v>
      </c>
      <c r="X37" s="86">
        <f t="shared" si="12"/>
        <v>9.2285599999999999</v>
      </c>
      <c r="Y37" s="86">
        <f t="shared" si="12"/>
        <v>0</v>
      </c>
      <c r="Z37" s="86">
        <f t="shared" si="12"/>
        <v>0</v>
      </c>
      <c r="AA37" s="86">
        <f t="shared" si="12"/>
        <v>0</v>
      </c>
      <c r="AB37" s="86">
        <f t="shared" si="12"/>
        <v>0</v>
      </c>
      <c r="AC37" s="86">
        <f t="shared" si="12"/>
        <v>0</v>
      </c>
      <c r="AD37" s="85">
        <f t="shared" si="13"/>
        <v>142.64160999999999</v>
      </c>
    </row>
    <row r="38" spans="2:32">
      <c r="B38" s="26" t="s">
        <v>14</v>
      </c>
      <c r="C38" s="87">
        <f t="shared" ref="C38:N38" si="14">SUM(C33:C37)</f>
        <v>2277.0555057471265</v>
      </c>
      <c r="D38" s="87">
        <f t="shared" si="14"/>
        <v>2328.1259999999997</v>
      </c>
      <c r="E38" s="87">
        <f t="shared" si="14"/>
        <v>2290.8670344827583</v>
      </c>
      <c r="F38" s="87">
        <f t="shared" si="14"/>
        <v>2052.3265632183911</v>
      </c>
      <c r="G38" s="87">
        <f t="shared" si="14"/>
        <v>1724.0113793103449</v>
      </c>
      <c r="H38" s="87">
        <f t="shared" si="14"/>
        <v>1566.6707586206899</v>
      </c>
      <c r="I38" s="87">
        <f t="shared" si="14"/>
        <v>1593.5804367816093</v>
      </c>
      <c r="J38" s="87">
        <f t="shared" si="14"/>
        <v>0</v>
      </c>
      <c r="K38" s="87">
        <f t="shared" si="14"/>
        <v>0</v>
      </c>
      <c r="L38" s="87">
        <f t="shared" si="14"/>
        <v>0</v>
      </c>
      <c r="M38" s="87">
        <f t="shared" si="14"/>
        <v>0</v>
      </c>
      <c r="N38" s="87">
        <f t="shared" si="14"/>
        <v>0</v>
      </c>
      <c r="O38" s="87">
        <f t="shared" si="11"/>
        <v>13832.637678160921</v>
      </c>
      <c r="P38" s="56"/>
      <c r="Q38" s="26" t="s">
        <v>14</v>
      </c>
      <c r="R38" s="88">
        <f t="shared" ref="R38:AB38" si="15">SUM(R33:R37)</f>
        <v>1981.03829</v>
      </c>
      <c r="S38" s="89">
        <f t="shared" si="15"/>
        <v>2025.4696200000001</v>
      </c>
      <c r="T38" s="89">
        <f t="shared" si="15"/>
        <v>1993.05432</v>
      </c>
      <c r="U38" s="89">
        <f t="shared" si="15"/>
        <v>1785.5241100000003</v>
      </c>
      <c r="V38" s="89">
        <f t="shared" si="15"/>
        <v>1499.8898999999999</v>
      </c>
      <c r="W38" s="89">
        <f t="shared" si="15"/>
        <v>1363.0035600000003</v>
      </c>
      <c r="X38" s="89">
        <f t="shared" si="15"/>
        <v>1386.4149800000002</v>
      </c>
      <c r="Y38" s="89">
        <f t="shared" si="15"/>
        <v>0</v>
      </c>
      <c r="Z38" s="89">
        <f t="shared" si="15"/>
        <v>0</v>
      </c>
      <c r="AA38" s="89">
        <f t="shared" si="15"/>
        <v>0</v>
      </c>
      <c r="AB38" s="89">
        <f t="shared" si="15"/>
        <v>0</v>
      </c>
      <c r="AC38" s="89">
        <f>SUM(AC33:AC37)</f>
        <v>0</v>
      </c>
      <c r="AD38" s="87">
        <f t="shared" si="13"/>
        <v>12034.394780000001</v>
      </c>
    </row>
    <row r="39" spans="2:32"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>
        <f>+AD38/0.87</f>
        <v>13832.63767816092</v>
      </c>
      <c r="AE39" s="68">
        <f>+AD39-O38</f>
        <v>0</v>
      </c>
      <c r="AF39" s="2" t="s">
        <v>24</v>
      </c>
    </row>
    <row r="40" spans="2:32">
      <c r="B40" s="215" t="s">
        <v>37</v>
      </c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68"/>
      <c r="P40" s="68"/>
      <c r="Q40" s="92" t="s">
        <v>37</v>
      </c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68"/>
    </row>
    <row r="41" spans="2:32">
      <c r="B41" s="57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68"/>
      <c r="P41" s="68"/>
      <c r="Q41" s="93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68"/>
    </row>
    <row r="42" spans="2:32">
      <c r="B42" s="63" t="s">
        <v>102</v>
      </c>
      <c r="C42" s="13" t="s">
        <v>84</v>
      </c>
      <c r="D42" s="13" t="s">
        <v>85</v>
      </c>
      <c r="E42" s="13" t="s">
        <v>86</v>
      </c>
      <c r="F42" s="13" t="s">
        <v>87</v>
      </c>
      <c r="G42" s="13" t="s">
        <v>88</v>
      </c>
      <c r="H42" s="13" t="s">
        <v>89</v>
      </c>
      <c r="I42" s="13" t="s">
        <v>90</v>
      </c>
      <c r="J42" s="13" t="s">
        <v>91</v>
      </c>
      <c r="K42" s="13" t="s">
        <v>92</v>
      </c>
      <c r="L42" s="13" t="s">
        <v>93</v>
      </c>
      <c r="M42" s="13" t="s">
        <v>94</v>
      </c>
      <c r="N42" s="13" t="s">
        <v>95</v>
      </c>
      <c r="O42" s="172" t="s">
        <v>14</v>
      </c>
      <c r="P42" s="94"/>
      <c r="Q42" s="173" t="s">
        <v>102</v>
      </c>
      <c r="R42" s="35" t="s">
        <v>2</v>
      </c>
      <c r="S42" s="33" t="s">
        <v>3</v>
      </c>
      <c r="T42" s="33" t="s">
        <v>4</v>
      </c>
      <c r="U42" s="33" t="s">
        <v>5</v>
      </c>
      <c r="V42" s="33" t="s">
        <v>6</v>
      </c>
      <c r="W42" s="33" t="s">
        <v>7</v>
      </c>
      <c r="X42" s="33" t="s">
        <v>8</v>
      </c>
      <c r="Y42" s="33" t="s">
        <v>9</v>
      </c>
      <c r="Z42" s="33" t="s">
        <v>10</v>
      </c>
      <c r="AA42" s="33" t="s">
        <v>11</v>
      </c>
      <c r="AB42" s="33" t="s">
        <v>12</v>
      </c>
      <c r="AC42" s="170" t="s">
        <v>13</v>
      </c>
      <c r="AD42" s="172" t="s">
        <v>14</v>
      </c>
    </row>
    <row r="43" spans="2:32">
      <c r="B43" s="1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171"/>
      <c r="P43" s="38"/>
      <c r="Q43" s="171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171"/>
    </row>
    <row r="44" spans="2:32">
      <c r="B44" s="20" t="s">
        <v>39</v>
      </c>
      <c r="C44" s="84">
        <f>+C33/C$76</f>
        <v>181.07528240190248</v>
      </c>
      <c r="D44" s="84">
        <f t="shared" ref="D44:N48" si="16">+D33/D$76</f>
        <v>181.58497324613555</v>
      </c>
      <c r="E44" s="84">
        <f t="shared" si="16"/>
        <v>174.83761395164487</v>
      </c>
      <c r="F44" s="84">
        <f t="shared" si="16"/>
        <v>148.69819163694015</v>
      </c>
      <c r="G44" s="84">
        <f t="shared" si="16"/>
        <v>119.89238010305193</v>
      </c>
      <c r="H44" s="84">
        <f t="shared" si="16"/>
        <v>107.75338056546441</v>
      </c>
      <c r="I44" s="84">
        <f t="shared" si="16"/>
        <v>107.36316719513806</v>
      </c>
      <c r="J44" s="84">
        <f t="shared" si="16"/>
        <v>0</v>
      </c>
      <c r="K44" s="84">
        <f t="shared" si="16"/>
        <v>0</v>
      </c>
      <c r="L44" s="84">
        <f t="shared" si="16"/>
        <v>0</v>
      </c>
      <c r="M44" s="84">
        <f t="shared" si="16"/>
        <v>0</v>
      </c>
      <c r="N44" s="84">
        <f t="shared" si="16"/>
        <v>0</v>
      </c>
      <c r="O44" s="85">
        <f t="shared" ref="O44:O49" si="17">SUM(C44:N44)</f>
        <v>1021.2049891002774</v>
      </c>
      <c r="P44" s="38"/>
      <c r="Q44" s="17" t="s">
        <v>39</v>
      </c>
      <c r="R44" s="86">
        <f t="shared" ref="R44:AC48" si="18">+R33/R$76</f>
        <v>157.53549568965516</v>
      </c>
      <c r="S44" s="86">
        <f t="shared" si="18"/>
        <v>157.97892672413792</v>
      </c>
      <c r="T44" s="86">
        <f t="shared" si="18"/>
        <v>152.10872413793103</v>
      </c>
      <c r="U44" s="86">
        <f t="shared" si="18"/>
        <v>129.36742672413794</v>
      </c>
      <c r="V44" s="86">
        <f t="shared" si="18"/>
        <v>104.30637068965518</v>
      </c>
      <c r="W44" s="86">
        <f t="shared" si="18"/>
        <v>93.745441091954035</v>
      </c>
      <c r="X44" s="86">
        <f t="shared" si="18"/>
        <v>93.405955459770112</v>
      </c>
      <c r="Y44" s="86">
        <f t="shared" si="18"/>
        <v>0</v>
      </c>
      <c r="Z44" s="86">
        <f t="shared" si="18"/>
        <v>0</v>
      </c>
      <c r="AA44" s="86">
        <f t="shared" si="18"/>
        <v>0</v>
      </c>
      <c r="AB44" s="86">
        <f t="shared" si="18"/>
        <v>0</v>
      </c>
      <c r="AC44" s="86">
        <f t="shared" si="18"/>
        <v>0</v>
      </c>
      <c r="AD44" s="85">
        <f t="shared" ref="AD44:AD49" si="19">SUM(R44:AC44)</f>
        <v>888.44834051724138</v>
      </c>
    </row>
    <row r="45" spans="2:32">
      <c r="B45" s="20" t="s">
        <v>17</v>
      </c>
      <c r="C45" s="84">
        <f t="shared" ref="C45:N49" si="20">+C34/C$76</f>
        <v>108.22104472189193</v>
      </c>
      <c r="D45" s="84">
        <f t="shared" si="20"/>
        <v>116.86713073061171</v>
      </c>
      <c r="E45" s="84">
        <f t="shared" si="20"/>
        <v>117.65643413925223</v>
      </c>
      <c r="F45" s="84">
        <f t="shared" si="20"/>
        <v>107.55902199762188</v>
      </c>
      <c r="G45" s="84">
        <f t="shared" si="20"/>
        <v>91.824233716475078</v>
      </c>
      <c r="H45" s="84">
        <f t="shared" si="20"/>
        <v>81.720854802483828</v>
      </c>
      <c r="I45" s="84">
        <f t="shared" si="20"/>
        <v>82.219776390540375</v>
      </c>
      <c r="J45" s="84">
        <f t="shared" si="20"/>
        <v>0</v>
      </c>
      <c r="K45" s="84">
        <f t="shared" si="16"/>
        <v>0</v>
      </c>
      <c r="L45" s="84">
        <f t="shared" si="16"/>
        <v>0</v>
      </c>
      <c r="M45" s="84">
        <f t="shared" si="16"/>
        <v>0</v>
      </c>
      <c r="N45" s="84">
        <f t="shared" si="16"/>
        <v>0</v>
      </c>
      <c r="O45" s="85">
        <f t="shared" si="17"/>
        <v>706.06849649887693</v>
      </c>
      <c r="P45" s="38"/>
      <c r="Q45" s="17" t="s">
        <v>17</v>
      </c>
      <c r="R45" s="86">
        <f t="shared" si="18"/>
        <v>94.152308908045981</v>
      </c>
      <c r="S45" s="86">
        <f t="shared" si="18"/>
        <v>101.67440373563218</v>
      </c>
      <c r="T45" s="86">
        <f t="shared" si="18"/>
        <v>102.36109770114943</v>
      </c>
      <c r="U45" s="86">
        <f t="shared" si="18"/>
        <v>93.576349137931032</v>
      </c>
      <c r="V45" s="86">
        <f t="shared" si="18"/>
        <v>79.887083333333322</v>
      </c>
      <c r="W45" s="86">
        <f t="shared" si="18"/>
        <v>71.097143678160933</v>
      </c>
      <c r="X45" s="86">
        <f t="shared" si="18"/>
        <v>71.531205459770121</v>
      </c>
      <c r="Y45" s="86">
        <f t="shared" si="18"/>
        <v>0</v>
      </c>
      <c r="Z45" s="86">
        <f t="shared" si="18"/>
        <v>0</v>
      </c>
      <c r="AA45" s="86">
        <f t="shared" si="18"/>
        <v>0</v>
      </c>
      <c r="AB45" s="86">
        <f t="shared" si="18"/>
        <v>0</v>
      </c>
      <c r="AC45" s="86">
        <f t="shared" si="18"/>
        <v>0</v>
      </c>
      <c r="AD45" s="85">
        <f t="shared" si="19"/>
        <v>614.27959195402298</v>
      </c>
    </row>
    <row r="46" spans="2:32">
      <c r="B46" s="20" t="s">
        <v>18</v>
      </c>
      <c r="C46" s="84">
        <f t="shared" si="20"/>
        <v>14.689737746069497</v>
      </c>
      <c r="D46" s="84">
        <f t="shared" si="20"/>
        <v>12.649976879376405</v>
      </c>
      <c r="E46" s="84">
        <f t="shared" si="20"/>
        <v>12.539349649887697</v>
      </c>
      <c r="F46" s="84">
        <f t="shared" si="20"/>
        <v>13.196330426740651</v>
      </c>
      <c r="G46" s="84">
        <f t="shared" si="20"/>
        <v>13.314422314704716</v>
      </c>
      <c r="H46" s="84">
        <f t="shared" si="20"/>
        <v>12.434928656361475</v>
      </c>
      <c r="I46" s="84">
        <f t="shared" si="20"/>
        <v>13.133587660192893</v>
      </c>
      <c r="J46" s="84">
        <f t="shared" si="20"/>
        <v>0</v>
      </c>
      <c r="K46" s="84">
        <f t="shared" si="16"/>
        <v>0</v>
      </c>
      <c r="L46" s="84">
        <f t="shared" si="16"/>
        <v>0</v>
      </c>
      <c r="M46" s="84">
        <f t="shared" si="16"/>
        <v>0</v>
      </c>
      <c r="N46" s="84">
        <f t="shared" si="16"/>
        <v>0</v>
      </c>
      <c r="O46" s="85">
        <f t="shared" si="17"/>
        <v>91.958333333333329</v>
      </c>
      <c r="P46" s="38"/>
      <c r="Q46" s="17" t="s">
        <v>18</v>
      </c>
      <c r="R46" s="86">
        <f t="shared" si="18"/>
        <v>12.780071839080462</v>
      </c>
      <c r="S46" s="86">
        <f t="shared" si="18"/>
        <v>11.005479885057472</v>
      </c>
      <c r="T46" s="86">
        <f t="shared" si="18"/>
        <v>10.909234195402297</v>
      </c>
      <c r="U46" s="86">
        <f t="shared" si="18"/>
        <v>11.480807471264367</v>
      </c>
      <c r="V46" s="86">
        <f t="shared" si="18"/>
        <v>11.583547413793102</v>
      </c>
      <c r="W46" s="86">
        <f t="shared" si="18"/>
        <v>10.818387931034483</v>
      </c>
      <c r="X46" s="86">
        <f t="shared" si="18"/>
        <v>11.426221264367816</v>
      </c>
      <c r="Y46" s="86">
        <f t="shared" si="18"/>
        <v>0</v>
      </c>
      <c r="Z46" s="86">
        <f t="shared" si="18"/>
        <v>0</v>
      </c>
      <c r="AA46" s="86">
        <f t="shared" si="18"/>
        <v>0</v>
      </c>
      <c r="AB46" s="86">
        <f t="shared" si="18"/>
        <v>0</v>
      </c>
      <c r="AC46" s="86">
        <f t="shared" si="18"/>
        <v>0</v>
      </c>
      <c r="AD46" s="85">
        <f t="shared" si="19"/>
        <v>80.003749999999982</v>
      </c>
    </row>
    <row r="47" spans="2:32">
      <c r="B47" s="20" t="s">
        <v>44</v>
      </c>
      <c r="C47" s="84">
        <f t="shared" si="20"/>
        <v>19.898581384595058</v>
      </c>
      <c r="D47" s="84">
        <f t="shared" si="20"/>
        <v>19.166338023516978</v>
      </c>
      <c r="E47" s="84">
        <f t="shared" si="20"/>
        <v>20.495268529528339</v>
      </c>
      <c r="F47" s="84">
        <f t="shared" si="20"/>
        <v>20.590984608270578</v>
      </c>
      <c r="G47" s="84">
        <f t="shared" si="20"/>
        <v>20.228567181926277</v>
      </c>
      <c r="H47" s="84">
        <f t="shared" si="20"/>
        <v>19.557401902497027</v>
      </c>
      <c r="I47" s="84">
        <f t="shared" si="20"/>
        <v>24.722103316158012</v>
      </c>
      <c r="J47" s="84">
        <f t="shared" si="20"/>
        <v>0</v>
      </c>
      <c r="K47" s="84">
        <f t="shared" si="16"/>
        <v>0</v>
      </c>
      <c r="L47" s="84">
        <f t="shared" si="16"/>
        <v>0</v>
      </c>
      <c r="M47" s="84">
        <f t="shared" si="16"/>
        <v>0</v>
      </c>
      <c r="N47" s="84">
        <f t="shared" si="16"/>
        <v>0</v>
      </c>
      <c r="O47" s="85">
        <f t="shared" si="17"/>
        <v>144.65924494649227</v>
      </c>
      <c r="P47" s="38"/>
      <c r="Q47" s="17" t="s">
        <v>44</v>
      </c>
      <c r="R47" s="86">
        <f t="shared" si="18"/>
        <v>17.311765804597702</v>
      </c>
      <c r="S47" s="86">
        <f t="shared" si="18"/>
        <v>16.674714080459772</v>
      </c>
      <c r="T47" s="86">
        <f t="shared" si="18"/>
        <v>17.830883620689654</v>
      </c>
      <c r="U47" s="86">
        <f t="shared" si="18"/>
        <v>17.914156609195402</v>
      </c>
      <c r="V47" s="86">
        <f t="shared" si="18"/>
        <v>17.598853448275861</v>
      </c>
      <c r="W47" s="86">
        <f t="shared" si="18"/>
        <v>17.014939655172412</v>
      </c>
      <c r="X47" s="86">
        <f t="shared" si="18"/>
        <v>21.508229885057471</v>
      </c>
      <c r="Y47" s="86">
        <f t="shared" si="18"/>
        <v>0</v>
      </c>
      <c r="Z47" s="86">
        <f t="shared" si="18"/>
        <v>0</v>
      </c>
      <c r="AA47" s="86">
        <f t="shared" si="18"/>
        <v>0</v>
      </c>
      <c r="AB47" s="86">
        <f t="shared" si="18"/>
        <v>0</v>
      </c>
      <c r="AC47" s="86">
        <f t="shared" si="18"/>
        <v>0</v>
      </c>
      <c r="AD47" s="85">
        <f t="shared" si="19"/>
        <v>125.85354310344827</v>
      </c>
    </row>
    <row r="48" spans="2:32">
      <c r="B48" s="25" t="s">
        <v>20</v>
      </c>
      <c r="C48" s="84">
        <f t="shared" si="20"/>
        <v>3.278501123001718</v>
      </c>
      <c r="D48" s="84">
        <f t="shared" si="20"/>
        <v>4.2324431893248775</v>
      </c>
      <c r="E48" s="84">
        <f t="shared" si="20"/>
        <v>3.6188961553705905</v>
      </c>
      <c r="F48" s="84">
        <f t="shared" si="20"/>
        <v>4.8299775399656504</v>
      </c>
      <c r="G48" s="84">
        <f t="shared" si="20"/>
        <v>2.4431810675122212</v>
      </c>
      <c r="H48" s="84">
        <f t="shared" si="20"/>
        <v>3.6298074382349053</v>
      </c>
      <c r="I48" s="84">
        <f t="shared" si="20"/>
        <v>1.524071872109922</v>
      </c>
      <c r="J48" s="84">
        <f t="shared" si="20"/>
        <v>0</v>
      </c>
      <c r="K48" s="84">
        <f t="shared" si="16"/>
        <v>0</v>
      </c>
      <c r="L48" s="84">
        <f t="shared" si="16"/>
        <v>0</v>
      </c>
      <c r="M48" s="84">
        <f t="shared" si="16"/>
        <v>0</v>
      </c>
      <c r="N48" s="84">
        <f t="shared" si="16"/>
        <v>0</v>
      </c>
      <c r="O48" s="85">
        <f t="shared" si="17"/>
        <v>23.556878385519884</v>
      </c>
      <c r="P48" s="38"/>
      <c r="Q48" s="17" t="s">
        <v>20</v>
      </c>
      <c r="R48" s="86">
        <f t="shared" si="18"/>
        <v>2.8522959770114946</v>
      </c>
      <c r="S48" s="86">
        <f t="shared" si="18"/>
        <v>3.6822255747126436</v>
      </c>
      <c r="T48" s="86">
        <f t="shared" si="18"/>
        <v>3.1484396551724143</v>
      </c>
      <c r="U48" s="86">
        <f t="shared" si="18"/>
        <v>4.2020804597701158</v>
      </c>
      <c r="V48" s="86">
        <f t="shared" si="18"/>
        <v>2.1255675287356324</v>
      </c>
      <c r="W48" s="86">
        <f t="shared" si="18"/>
        <v>3.1579324712643677</v>
      </c>
      <c r="X48" s="86">
        <f t="shared" si="18"/>
        <v>1.3259425287356321</v>
      </c>
      <c r="Y48" s="86">
        <f t="shared" si="18"/>
        <v>0</v>
      </c>
      <c r="Z48" s="86">
        <f t="shared" si="18"/>
        <v>0</v>
      </c>
      <c r="AA48" s="86">
        <f t="shared" si="18"/>
        <v>0</v>
      </c>
      <c r="AB48" s="86">
        <f t="shared" si="18"/>
        <v>0</v>
      </c>
      <c r="AC48" s="86">
        <f t="shared" si="18"/>
        <v>0</v>
      </c>
      <c r="AD48" s="85">
        <f t="shared" si="19"/>
        <v>20.494484195402297</v>
      </c>
    </row>
    <row r="49" spans="2:30">
      <c r="B49" s="26" t="s">
        <v>14</v>
      </c>
      <c r="C49" s="87">
        <f t="shared" si="20"/>
        <v>327.16314737746069</v>
      </c>
      <c r="D49" s="87">
        <f t="shared" si="20"/>
        <v>334.50086206896549</v>
      </c>
      <c r="E49" s="87">
        <f t="shared" si="20"/>
        <v>329.14756242568365</v>
      </c>
      <c r="F49" s="87">
        <f t="shared" si="20"/>
        <v>294.87450620953894</v>
      </c>
      <c r="G49" s="87">
        <f t="shared" si="20"/>
        <v>247.70278438367023</v>
      </c>
      <c r="H49" s="87">
        <f t="shared" si="20"/>
        <v>225.09637336504164</v>
      </c>
      <c r="I49" s="87">
        <f t="shared" si="20"/>
        <v>228.96270643413925</v>
      </c>
      <c r="J49" s="87">
        <f t="shared" si="20"/>
        <v>0</v>
      </c>
      <c r="K49" s="87">
        <f t="shared" si="20"/>
        <v>0</v>
      </c>
      <c r="L49" s="87">
        <f t="shared" si="20"/>
        <v>0</v>
      </c>
      <c r="M49" s="87">
        <f t="shared" si="20"/>
        <v>0</v>
      </c>
      <c r="N49" s="87">
        <f t="shared" si="20"/>
        <v>0</v>
      </c>
      <c r="O49" s="87">
        <f t="shared" si="17"/>
        <v>1987.4479422644999</v>
      </c>
      <c r="P49" s="95"/>
      <c r="Q49" s="26" t="s">
        <v>14</v>
      </c>
      <c r="R49" s="88">
        <f t="shared" ref="R49:AB49" si="21">SUM(R44:R48)</f>
        <v>284.63193821839081</v>
      </c>
      <c r="S49" s="89">
        <f t="shared" si="21"/>
        <v>291.01574999999997</v>
      </c>
      <c r="T49" s="89">
        <f t="shared" si="21"/>
        <v>286.35837931034479</v>
      </c>
      <c r="U49" s="89">
        <f t="shared" si="21"/>
        <v>256.54082040229889</v>
      </c>
      <c r="V49" s="89">
        <f t="shared" si="21"/>
        <v>215.50142241379311</v>
      </c>
      <c r="W49" s="89">
        <f t="shared" si="21"/>
        <v>195.83384482758623</v>
      </c>
      <c r="X49" s="89">
        <f t="shared" si="21"/>
        <v>199.19755459770116</v>
      </c>
      <c r="Y49" s="89">
        <f t="shared" si="21"/>
        <v>0</v>
      </c>
      <c r="Z49" s="89">
        <f t="shared" si="21"/>
        <v>0</v>
      </c>
      <c r="AA49" s="89">
        <f t="shared" si="21"/>
        <v>0</v>
      </c>
      <c r="AB49" s="89">
        <f t="shared" si="21"/>
        <v>0</v>
      </c>
      <c r="AC49" s="89">
        <f>SUM(AC44:AC48)</f>
        <v>0</v>
      </c>
      <c r="AD49" s="87">
        <f t="shared" si="19"/>
        <v>1729.0797097701152</v>
      </c>
    </row>
    <row r="50" spans="2:30">
      <c r="B50" s="10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>
        <f>+AD49/0.87</f>
        <v>1987.4479422645002</v>
      </c>
    </row>
    <row r="51" spans="2:30">
      <c r="B51" s="215" t="s">
        <v>49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92" t="s">
        <v>49</v>
      </c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</row>
    <row r="52" spans="2:30">
      <c r="B52" s="57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93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</row>
    <row r="53" spans="2:30">
      <c r="B53" s="11" t="s">
        <v>102</v>
      </c>
      <c r="C53" s="13" t="s">
        <v>84</v>
      </c>
      <c r="D53" s="13" t="s">
        <v>85</v>
      </c>
      <c r="E53" s="13" t="s">
        <v>86</v>
      </c>
      <c r="F53" s="13" t="s">
        <v>87</v>
      </c>
      <c r="G53" s="13" t="s">
        <v>88</v>
      </c>
      <c r="H53" s="13" t="s">
        <v>89</v>
      </c>
      <c r="I53" s="13" t="s">
        <v>90</v>
      </c>
      <c r="J53" s="13" t="s">
        <v>91</v>
      </c>
      <c r="K53" s="13" t="s">
        <v>92</v>
      </c>
      <c r="L53" s="13" t="s">
        <v>93</v>
      </c>
      <c r="M53" s="13" t="s">
        <v>94</v>
      </c>
      <c r="N53" s="13" t="s">
        <v>95</v>
      </c>
      <c r="O53" s="34" t="s">
        <v>74</v>
      </c>
      <c r="P53" s="94"/>
      <c r="Q53" s="32" t="s">
        <v>102</v>
      </c>
      <c r="R53" s="174" t="s">
        <v>2</v>
      </c>
      <c r="S53" s="175" t="s">
        <v>3</v>
      </c>
      <c r="T53" s="175" t="s">
        <v>4</v>
      </c>
      <c r="U53" s="175" t="s">
        <v>5</v>
      </c>
      <c r="V53" s="33" t="s">
        <v>6</v>
      </c>
      <c r="W53" s="33" t="s">
        <v>7</v>
      </c>
      <c r="X53" s="33" t="s">
        <v>8</v>
      </c>
      <c r="Y53" s="33" t="s">
        <v>9</v>
      </c>
      <c r="Z53" s="33" t="s">
        <v>10</v>
      </c>
      <c r="AA53" s="33" t="s">
        <v>11</v>
      </c>
      <c r="AB53" s="33" t="s">
        <v>12</v>
      </c>
      <c r="AC53" s="170" t="s">
        <v>13</v>
      </c>
      <c r="AD53" s="170" t="s">
        <v>74</v>
      </c>
    </row>
    <row r="54" spans="2:30">
      <c r="B54" s="176"/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9"/>
      <c r="P54" s="38"/>
      <c r="Q54" s="177"/>
      <c r="R54" s="37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59"/>
      <c r="AD54" s="59"/>
    </row>
    <row r="55" spans="2:30">
      <c r="B55" s="20" t="s">
        <v>39</v>
      </c>
      <c r="C55" s="84">
        <f t="shared" ref="C55:O60" si="22">+C33/C21*100</f>
        <v>82.007825786771818</v>
      </c>
      <c r="D55" s="84">
        <f t="shared" si="22"/>
        <v>82.518953736413621</v>
      </c>
      <c r="E55" s="84">
        <f t="shared" si="22"/>
        <v>82.219987547673341</v>
      </c>
      <c r="F55" s="84">
        <f t="shared" si="22"/>
        <v>80.424496310599991</v>
      </c>
      <c r="G55" s="84">
        <f t="shared" si="22"/>
        <v>79.333027725622003</v>
      </c>
      <c r="H55" s="84">
        <f t="shared" si="22"/>
        <v>78.847086903769522</v>
      </c>
      <c r="I55" s="84">
        <f t="shared" si="22"/>
        <v>79.018302872707523</v>
      </c>
      <c r="J55" s="84" t="e">
        <f t="shared" si="22"/>
        <v>#DIV/0!</v>
      </c>
      <c r="K55" s="84" t="e">
        <f t="shared" si="22"/>
        <v>#DIV/0!</v>
      </c>
      <c r="L55" s="84" t="e">
        <f t="shared" si="22"/>
        <v>#DIV/0!</v>
      </c>
      <c r="M55" s="84" t="e">
        <f t="shared" si="22"/>
        <v>#DIV/0!</v>
      </c>
      <c r="N55" s="84" t="e">
        <f t="shared" si="22"/>
        <v>#DIV/0!</v>
      </c>
      <c r="O55" s="85">
        <f>+O33/O21*100</f>
        <v>80.916328518197119</v>
      </c>
      <c r="P55" s="38"/>
      <c r="Q55" s="17" t="s">
        <v>39</v>
      </c>
      <c r="R55" s="86">
        <f t="shared" ref="R55:AD60" si="23">+R33/R21*100</f>
        <v>71.346808434491479</v>
      </c>
      <c r="S55" s="86">
        <f t="shared" si="23"/>
        <v>71.791489750679858</v>
      </c>
      <c r="T55" s="86">
        <f t="shared" si="23"/>
        <v>71.53138916647579</v>
      </c>
      <c r="U55" s="86">
        <f t="shared" si="23"/>
        <v>69.969311790221994</v>
      </c>
      <c r="V55" s="86">
        <f t="shared" si="23"/>
        <v>69.019734121291137</v>
      </c>
      <c r="W55" s="86">
        <f t="shared" si="23"/>
        <v>68.596965606279483</v>
      </c>
      <c r="X55" s="86">
        <f t="shared" si="23"/>
        <v>68.745923499255554</v>
      </c>
      <c r="Y55" s="86" t="e">
        <f t="shared" si="23"/>
        <v>#DIV/0!</v>
      </c>
      <c r="Z55" s="86" t="e">
        <f t="shared" si="23"/>
        <v>#DIV/0!</v>
      </c>
      <c r="AA55" s="86" t="e">
        <f t="shared" si="23"/>
        <v>#DIV/0!</v>
      </c>
      <c r="AB55" s="86" t="e">
        <f t="shared" si="23"/>
        <v>#DIV/0!</v>
      </c>
      <c r="AC55" s="86" t="e">
        <f t="shared" si="23"/>
        <v>#DIV/0!</v>
      </c>
      <c r="AD55" s="85">
        <f t="shared" si="23"/>
        <v>70.397205810831494</v>
      </c>
    </row>
    <row r="56" spans="2:30">
      <c r="B56" s="20" t="s">
        <v>17</v>
      </c>
      <c r="C56" s="84">
        <f t="shared" si="22"/>
        <v>145.9997346917969</v>
      </c>
      <c r="D56" s="84">
        <f t="shared" si="22"/>
        <v>147.10264147636244</v>
      </c>
      <c r="E56" s="84">
        <f t="shared" si="22"/>
        <v>147.33992493625118</v>
      </c>
      <c r="F56" s="84">
        <f t="shared" si="22"/>
        <v>146.41951992916736</v>
      </c>
      <c r="G56" s="84">
        <f t="shared" si="22"/>
        <v>147.95000246931872</v>
      </c>
      <c r="H56" s="84">
        <f t="shared" si="22"/>
        <v>147.9072030750975</v>
      </c>
      <c r="I56" s="84">
        <f t="shared" si="22"/>
        <v>147.96485652846974</v>
      </c>
      <c r="J56" s="84" t="e">
        <f t="shared" si="22"/>
        <v>#DIV/0!</v>
      </c>
      <c r="K56" s="84" t="e">
        <f t="shared" si="22"/>
        <v>#DIV/0!</v>
      </c>
      <c r="L56" s="84" t="e">
        <f t="shared" si="22"/>
        <v>#DIV/0!</v>
      </c>
      <c r="M56" s="84" t="e">
        <f t="shared" si="22"/>
        <v>#DIV/0!</v>
      </c>
      <c r="N56" s="84" t="e">
        <f t="shared" si="22"/>
        <v>#DIV/0!</v>
      </c>
      <c r="O56" s="85">
        <f t="shared" si="22"/>
        <v>147.16927621396627</v>
      </c>
      <c r="P56" s="38"/>
      <c r="Q56" s="17" t="s">
        <v>17</v>
      </c>
      <c r="R56" s="86">
        <f t="shared" si="23"/>
        <v>127.01976918186328</v>
      </c>
      <c r="S56" s="86">
        <f t="shared" si="23"/>
        <v>127.97929808443533</v>
      </c>
      <c r="T56" s="86">
        <f t="shared" si="23"/>
        <v>128.18573469453852</v>
      </c>
      <c r="U56" s="86">
        <f t="shared" si="23"/>
        <v>127.38498233837558</v>
      </c>
      <c r="V56" s="86">
        <f t="shared" si="23"/>
        <v>128.71650214830726</v>
      </c>
      <c r="W56" s="86">
        <f t="shared" si="23"/>
        <v>128.67926667533482</v>
      </c>
      <c r="X56" s="86">
        <f t="shared" si="23"/>
        <v>128.7294251797687</v>
      </c>
      <c r="Y56" s="86" t="e">
        <f t="shared" si="23"/>
        <v>#DIV/0!</v>
      </c>
      <c r="Z56" s="86" t="e">
        <f t="shared" si="23"/>
        <v>#DIV/0!</v>
      </c>
      <c r="AA56" s="86" t="e">
        <f t="shared" si="23"/>
        <v>#DIV/0!</v>
      </c>
      <c r="AB56" s="86" t="e">
        <f t="shared" si="23"/>
        <v>#DIV/0!</v>
      </c>
      <c r="AC56" s="86" t="e">
        <f t="shared" si="23"/>
        <v>#DIV/0!</v>
      </c>
      <c r="AD56" s="85">
        <f t="shared" si="23"/>
        <v>128.03727030615065</v>
      </c>
    </row>
    <row r="57" spans="2:30">
      <c r="B57" s="20" t="s">
        <v>18</v>
      </c>
      <c r="C57" s="84">
        <f t="shared" si="22"/>
        <v>77.61727150150594</v>
      </c>
      <c r="D57" s="84">
        <f t="shared" si="22"/>
        <v>81.674077756249858</v>
      </c>
      <c r="E57" s="84">
        <f t="shared" si="22"/>
        <v>81.80289588633994</v>
      </c>
      <c r="F57" s="84">
        <f t="shared" si="22"/>
        <v>77.765466712485235</v>
      </c>
      <c r="G57" s="84">
        <f t="shared" si="22"/>
        <v>77.562338302541775</v>
      </c>
      <c r="H57" s="84">
        <f t="shared" si="22"/>
        <v>78.724988582698913</v>
      </c>
      <c r="I57" s="84">
        <f t="shared" si="22"/>
        <v>77.962089326938838</v>
      </c>
      <c r="J57" s="84" t="e">
        <f t="shared" si="22"/>
        <v>#DIV/0!</v>
      </c>
      <c r="K57" s="84" t="e">
        <f t="shared" si="22"/>
        <v>#DIV/0!</v>
      </c>
      <c r="L57" s="84" t="e">
        <f t="shared" si="22"/>
        <v>#DIV/0!</v>
      </c>
      <c r="M57" s="84" t="e">
        <f t="shared" si="22"/>
        <v>#DIV/0!</v>
      </c>
      <c r="N57" s="84" t="e">
        <f t="shared" si="22"/>
        <v>#DIV/0!</v>
      </c>
      <c r="O57" s="85">
        <f t="shared" si="22"/>
        <v>78.920662557230187</v>
      </c>
      <c r="P57" s="38"/>
      <c r="Q57" s="17" t="s">
        <v>18</v>
      </c>
      <c r="R57" s="86">
        <f t="shared" si="23"/>
        <v>67.527026206310168</v>
      </c>
      <c r="S57" s="86">
        <f t="shared" si="23"/>
        <v>71.056447647937375</v>
      </c>
      <c r="T57" s="86">
        <f t="shared" si="23"/>
        <v>71.168519421115747</v>
      </c>
      <c r="U57" s="86">
        <f t="shared" si="23"/>
        <v>67.655956039862147</v>
      </c>
      <c r="V57" s="86">
        <f t="shared" si="23"/>
        <v>67.479234323211358</v>
      </c>
      <c r="W57" s="86">
        <f t="shared" si="23"/>
        <v>68.49074006694805</v>
      </c>
      <c r="X57" s="86">
        <f t="shared" si="23"/>
        <v>67.827017714436792</v>
      </c>
      <c r="Y57" s="86" t="e">
        <f t="shared" si="23"/>
        <v>#DIV/0!</v>
      </c>
      <c r="Z57" s="86" t="e">
        <f t="shared" si="23"/>
        <v>#DIV/0!</v>
      </c>
      <c r="AA57" s="86" t="e">
        <f t="shared" si="23"/>
        <v>#DIV/0!</v>
      </c>
      <c r="AB57" s="86" t="e">
        <f t="shared" si="23"/>
        <v>#DIV/0!</v>
      </c>
      <c r="AC57" s="86" t="e">
        <f t="shared" si="23"/>
        <v>#DIV/0!</v>
      </c>
      <c r="AD57" s="85">
        <f t="shared" si="23"/>
        <v>68.660976424790277</v>
      </c>
    </row>
    <row r="58" spans="2:30">
      <c r="B58" s="20" t="s">
        <v>44</v>
      </c>
      <c r="C58" s="84">
        <f t="shared" si="22"/>
        <v>115.18619905749708</v>
      </c>
      <c r="D58" s="84">
        <f t="shared" si="22"/>
        <v>115.47585928296242</v>
      </c>
      <c r="E58" s="84">
        <f t="shared" si="22"/>
        <v>115.86207456709599</v>
      </c>
      <c r="F58" s="84">
        <f t="shared" si="22"/>
        <v>115.57240782365201</v>
      </c>
      <c r="G58" s="84">
        <f t="shared" si="22"/>
        <v>117.40689609163579</v>
      </c>
      <c r="H58" s="84">
        <f t="shared" si="22"/>
        <v>117.5166340683582</v>
      </c>
      <c r="I58" s="84">
        <f t="shared" si="22"/>
        <v>117.90095934690031</v>
      </c>
      <c r="J58" s="84" t="e">
        <f t="shared" si="22"/>
        <v>#DIV/0!</v>
      </c>
      <c r="K58" s="84" t="e">
        <f t="shared" si="22"/>
        <v>#DIV/0!</v>
      </c>
      <c r="L58" s="84" t="e">
        <f t="shared" si="22"/>
        <v>#DIV/0!</v>
      </c>
      <c r="M58" s="84" t="e">
        <f t="shared" si="22"/>
        <v>#DIV/0!</v>
      </c>
      <c r="N58" s="84" t="e">
        <f t="shared" si="22"/>
        <v>#DIV/0!</v>
      </c>
      <c r="O58" s="85">
        <f t="shared" si="22"/>
        <v>116.45503916744002</v>
      </c>
      <c r="P58" s="38"/>
      <c r="Q58" s="17" t="s">
        <v>44</v>
      </c>
      <c r="R58" s="86">
        <f t="shared" si="23"/>
        <v>100.21199318002245</v>
      </c>
      <c r="S58" s="86">
        <f t="shared" si="23"/>
        <v>100.46399757617731</v>
      </c>
      <c r="T58" s="86">
        <f t="shared" si="23"/>
        <v>100.80000487337351</v>
      </c>
      <c r="U58" s="86">
        <f t="shared" si="23"/>
        <v>100.54799480657725</v>
      </c>
      <c r="V58" s="86">
        <f t="shared" si="23"/>
        <v>102.14399959972313</v>
      </c>
      <c r="W58" s="86">
        <f t="shared" si="23"/>
        <v>102.23947163947162</v>
      </c>
      <c r="X58" s="86">
        <f t="shared" si="23"/>
        <v>102.57383463180328</v>
      </c>
      <c r="Y58" s="86" t="e">
        <f t="shared" si="23"/>
        <v>#DIV/0!</v>
      </c>
      <c r="Z58" s="86" t="e">
        <f t="shared" si="23"/>
        <v>#DIV/0!</v>
      </c>
      <c r="AA58" s="86" t="e">
        <f t="shared" si="23"/>
        <v>#DIV/0!</v>
      </c>
      <c r="AB58" s="86" t="e">
        <f t="shared" si="23"/>
        <v>#DIV/0!</v>
      </c>
      <c r="AC58" s="86" t="e">
        <f t="shared" si="23"/>
        <v>#DIV/0!</v>
      </c>
      <c r="AD58" s="85">
        <f t="shared" si="23"/>
        <v>101.31588407567283</v>
      </c>
    </row>
    <row r="59" spans="2:30">
      <c r="B59" s="25" t="s">
        <v>20</v>
      </c>
      <c r="C59" s="84">
        <f t="shared" si="22"/>
        <v>84.773072096043222</v>
      </c>
      <c r="D59" s="84">
        <f t="shared" si="22"/>
        <v>82.378714722730365</v>
      </c>
      <c r="E59" s="84">
        <f t="shared" si="22"/>
        <v>84.584314733626542</v>
      </c>
      <c r="F59" s="84">
        <f t="shared" si="22"/>
        <v>80.426440686542236</v>
      </c>
      <c r="G59" s="84">
        <f t="shared" si="22"/>
        <v>86.762284962932085</v>
      </c>
      <c r="H59" s="84">
        <f t="shared" si="22"/>
        <v>76.847025916699437</v>
      </c>
      <c r="I59" s="84">
        <f t="shared" si="22"/>
        <v>81.640423534865363</v>
      </c>
      <c r="J59" s="84" t="e">
        <f t="shared" si="22"/>
        <v>#DIV/0!</v>
      </c>
      <c r="K59" s="84" t="e">
        <f t="shared" si="22"/>
        <v>#DIV/0!</v>
      </c>
      <c r="L59" s="84" t="e">
        <f t="shared" si="22"/>
        <v>#DIV/0!</v>
      </c>
      <c r="M59" s="84" t="e">
        <f t="shared" si="22"/>
        <v>#DIV/0!</v>
      </c>
      <c r="N59" s="84" t="e">
        <f t="shared" si="22"/>
        <v>#DIV/0!</v>
      </c>
      <c r="O59" s="85">
        <f t="shared" si="22"/>
        <v>82.093277836970131</v>
      </c>
      <c r="P59" s="38"/>
      <c r="Q59" s="17" t="s">
        <v>20</v>
      </c>
      <c r="R59" s="86">
        <f t="shared" si="23"/>
        <v>73.752572723557606</v>
      </c>
      <c r="S59" s="86">
        <f t="shared" si="23"/>
        <v>71.669481808775416</v>
      </c>
      <c r="T59" s="86">
        <f t="shared" si="23"/>
        <v>73.588353818255086</v>
      </c>
      <c r="U59" s="86">
        <f t="shared" si="23"/>
        <v>69.971003397291739</v>
      </c>
      <c r="V59" s="86">
        <f t="shared" si="23"/>
        <v>75.483187917750911</v>
      </c>
      <c r="W59" s="86">
        <f t="shared" si="23"/>
        <v>66.856912547528509</v>
      </c>
      <c r="X59" s="86">
        <f t="shared" si="23"/>
        <v>71.027168475332886</v>
      </c>
      <c r="Y59" s="86" t="e">
        <f t="shared" si="23"/>
        <v>#DIV/0!</v>
      </c>
      <c r="Z59" s="86" t="e">
        <f t="shared" si="23"/>
        <v>#DIV/0!</v>
      </c>
      <c r="AA59" s="86" t="e">
        <f t="shared" si="23"/>
        <v>#DIV/0!</v>
      </c>
      <c r="AB59" s="86" t="e">
        <f t="shared" si="23"/>
        <v>#DIV/0!</v>
      </c>
      <c r="AC59" s="86" t="e">
        <f t="shared" si="23"/>
        <v>#DIV/0!</v>
      </c>
      <c r="AD59" s="85">
        <f t="shared" si="23"/>
        <v>71.421151718164012</v>
      </c>
    </row>
    <row r="60" spans="2:30">
      <c r="B60" s="26" t="s">
        <v>14</v>
      </c>
      <c r="C60" s="87">
        <f t="shared" si="22"/>
        <v>97.662107028846549</v>
      </c>
      <c r="D60" s="87">
        <f t="shared" si="22"/>
        <v>99.340284785672551</v>
      </c>
      <c r="E60" s="87">
        <f t="shared" si="22"/>
        <v>99.8032587364618</v>
      </c>
      <c r="F60" s="87">
        <f t="shared" si="22"/>
        <v>98.573247828006046</v>
      </c>
      <c r="G60" s="87">
        <f t="shared" si="22"/>
        <v>98.922326364080234</v>
      </c>
      <c r="H60" s="87">
        <f t="shared" si="22"/>
        <v>98.263731972824715</v>
      </c>
      <c r="I60" s="87">
        <f t="shared" si="22"/>
        <v>99.066665471934442</v>
      </c>
      <c r="J60" s="87" t="e">
        <f t="shared" si="22"/>
        <v>#DIV/0!</v>
      </c>
      <c r="K60" s="87" t="e">
        <f t="shared" si="22"/>
        <v>#DIV/0!</v>
      </c>
      <c r="L60" s="87" t="e">
        <f t="shared" si="22"/>
        <v>#DIV/0!</v>
      </c>
      <c r="M60" s="87" t="e">
        <f t="shared" si="22"/>
        <v>#DIV/0!</v>
      </c>
      <c r="N60" s="87" t="e">
        <f t="shared" si="22"/>
        <v>#DIV/0!</v>
      </c>
      <c r="O60" s="87">
        <f>+O38/O26*100</f>
        <v>98.816504582739356</v>
      </c>
      <c r="P60" s="95"/>
      <c r="Q60" s="26" t="s">
        <v>14</v>
      </c>
      <c r="R60" s="88">
        <f t="shared" si="23"/>
        <v>84.966033115096494</v>
      </c>
      <c r="S60" s="89">
        <f t="shared" si="23"/>
        <v>86.426047763535124</v>
      </c>
      <c r="T60" s="89">
        <f t="shared" si="23"/>
        <v>86.828835100721776</v>
      </c>
      <c r="U60" s="89">
        <f t="shared" si="23"/>
        <v>85.758725610365275</v>
      </c>
      <c r="V60" s="89">
        <f t="shared" si="23"/>
        <v>86.062423936749795</v>
      </c>
      <c r="W60" s="89">
        <f t="shared" si="23"/>
        <v>85.4894468163575</v>
      </c>
      <c r="X60" s="89">
        <f t="shared" si="23"/>
        <v>86.187998960582973</v>
      </c>
      <c r="Y60" s="89" t="e">
        <f t="shared" si="23"/>
        <v>#DIV/0!</v>
      </c>
      <c r="Z60" s="89" t="e">
        <f t="shared" si="23"/>
        <v>#DIV/0!</v>
      </c>
      <c r="AA60" s="89" t="e">
        <f t="shared" si="23"/>
        <v>#DIV/0!</v>
      </c>
      <c r="AB60" s="89" t="e">
        <f t="shared" si="23"/>
        <v>#DIV/0!</v>
      </c>
      <c r="AC60" s="89" t="e">
        <f t="shared" si="23"/>
        <v>#DIV/0!</v>
      </c>
      <c r="AD60" s="87">
        <f t="shared" si="23"/>
        <v>85.970358986983229</v>
      </c>
    </row>
    <row r="61" spans="2:30">
      <c r="B61" s="10"/>
      <c r="C61" s="95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</row>
    <row r="62" spans="2:30">
      <c r="B62" s="215" t="s">
        <v>51</v>
      </c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68"/>
      <c r="P62" s="68"/>
      <c r="Q62" s="92" t="s">
        <v>51</v>
      </c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68"/>
    </row>
    <row r="63" spans="2:30">
      <c r="B63" s="57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68"/>
      <c r="P63" s="68"/>
      <c r="Q63" s="93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68"/>
    </row>
    <row r="64" spans="2:30">
      <c r="B64" s="11" t="s">
        <v>102</v>
      </c>
      <c r="C64" s="13" t="s">
        <v>84</v>
      </c>
      <c r="D64" s="13" t="s">
        <v>85</v>
      </c>
      <c r="E64" s="13" t="s">
        <v>86</v>
      </c>
      <c r="F64" s="13" t="s">
        <v>87</v>
      </c>
      <c r="G64" s="13" t="s">
        <v>88</v>
      </c>
      <c r="H64" s="13" t="s">
        <v>89</v>
      </c>
      <c r="I64" s="13" t="s">
        <v>90</v>
      </c>
      <c r="J64" s="13" t="s">
        <v>91</v>
      </c>
      <c r="K64" s="13" t="s">
        <v>92</v>
      </c>
      <c r="L64" s="13" t="s">
        <v>93</v>
      </c>
      <c r="M64" s="13" t="s">
        <v>94</v>
      </c>
      <c r="N64" s="13" t="s">
        <v>95</v>
      </c>
      <c r="O64" s="34" t="s">
        <v>74</v>
      </c>
      <c r="P64" s="94"/>
      <c r="Q64" s="32" t="s">
        <v>102</v>
      </c>
      <c r="R64" s="35" t="s">
        <v>2</v>
      </c>
      <c r="S64" s="33" t="s">
        <v>3</v>
      </c>
      <c r="T64" s="33" t="s">
        <v>4</v>
      </c>
      <c r="U64" s="33" t="s">
        <v>5</v>
      </c>
      <c r="V64" s="33" t="s">
        <v>6</v>
      </c>
      <c r="W64" s="33" t="s">
        <v>7</v>
      </c>
      <c r="X64" s="33" t="s">
        <v>8</v>
      </c>
      <c r="Y64" s="33" t="s">
        <v>9</v>
      </c>
      <c r="Z64" s="33" t="s">
        <v>10</v>
      </c>
      <c r="AA64" s="33" t="s">
        <v>11</v>
      </c>
      <c r="AB64" s="33" t="s">
        <v>12</v>
      </c>
      <c r="AC64" s="170" t="s">
        <v>13</v>
      </c>
      <c r="AD64" s="34" t="s">
        <v>74</v>
      </c>
    </row>
    <row r="65" spans="2:30">
      <c r="B65" s="176"/>
      <c r="C65" s="37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171"/>
      <c r="P65" s="38"/>
      <c r="Q65" s="177"/>
      <c r="R65" s="37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59"/>
      <c r="AD65" s="171"/>
    </row>
    <row r="66" spans="2:30">
      <c r="B66" s="20" t="s">
        <v>39</v>
      </c>
      <c r="C66" s="84">
        <f t="shared" ref="C66:O71" si="24">+C44/C21*100</f>
        <v>11.782733590053422</v>
      </c>
      <c r="D66" s="84">
        <f t="shared" si="24"/>
        <v>11.856171513852534</v>
      </c>
      <c r="E66" s="84">
        <f t="shared" si="24"/>
        <v>11.813216601677203</v>
      </c>
      <c r="F66" s="84">
        <f t="shared" si="24"/>
        <v>11.555243722787353</v>
      </c>
      <c r="G66" s="84">
        <f t="shared" si="24"/>
        <v>11.398423523796264</v>
      </c>
      <c r="H66" s="84">
        <f t="shared" si="24"/>
        <v>11.328604440196772</v>
      </c>
      <c r="I66" s="84">
        <f t="shared" si="24"/>
        <v>11.35320443573384</v>
      </c>
      <c r="J66" s="84" t="e">
        <f t="shared" si="24"/>
        <v>#DIV/0!</v>
      </c>
      <c r="K66" s="84" t="e">
        <f t="shared" si="24"/>
        <v>#DIV/0!</v>
      </c>
      <c r="L66" s="84" t="e">
        <f t="shared" si="24"/>
        <v>#DIV/0!</v>
      </c>
      <c r="M66" s="84" t="e">
        <f t="shared" si="24"/>
        <v>#DIV/0!</v>
      </c>
      <c r="N66" s="84" t="e">
        <f t="shared" si="24"/>
        <v>#DIV/0!</v>
      </c>
      <c r="O66" s="85">
        <f t="shared" si="24"/>
        <v>11.625909269855908</v>
      </c>
      <c r="P66" s="38"/>
      <c r="Q66" s="17" t="s">
        <v>39</v>
      </c>
      <c r="R66" s="86">
        <f t="shared" ref="R66:AD71" si="25">+R44/R21*100</f>
        <v>10.250978223346477</v>
      </c>
      <c r="S66" s="86">
        <f t="shared" si="25"/>
        <v>10.314869217051703</v>
      </c>
      <c r="T66" s="86">
        <f t="shared" si="25"/>
        <v>10.277498443459168</v>
      </c>
      <c r="U66" s="86">
        <f t="shared" si="25"/>
        <v>10.053062038824999</v>
      </c>
      <c r="V66" s="86">
        <f t="shared" si="25"/>
        <v>9.9166284657027504</v>
      </c>
      <c r="W66" s="86">
        <f t="shared" si="25"/>
        <v>9.8558858629711903</v>
      </c>
      <c r="X66" s="86">
        <f t="shared" si="25"/>
        <v>9.8772878590884403</v>
      </c>
      <c r="Y66" s="86" t="e">
        <f t="shared" si="25"/>
        <v>#DIV/0!</v>
      </c>
      <c r="Z66" s="86" t="e">
        <f t="shared" si="25"/>
        <v>#DIV/0!</v>
      </c>
      <c r="AA66" s="86" t="e">
        <f t="shared" si="25"/>
        <v>#DIV/0!</v>
      </c>
      <c r="AB66" s="86" t="e">
        <f t="shared" si="25"/>
        <v>#DIV/0!</v>
      </c>
      <c r="AC66" s="86" t="e">
        <f t="shared" si="25"/>
        <v>#DIV/0!</v>
      </c>
      <c r="AD66" s="85">
        <f t="shared" si="25"/>
        <v>10.11454106477464</v>
      </c>
    </row>
    <row r="67" spans="2:30">
      <c r="B67" s="20" t="s">
        <v>17</v>
      </c>
      <c r="C67" s="84">
        <f t="shared" si="24"/>
        <v>20.976973375258172</v>
      </c>
      <c r="D67" s="84">
        <f t="shared" si="24"/>
        <v>21.135436993730234</v>
      </c>
      <c r="E67" s="84">
        <f t="shared" si="24"/>
        <v>21.169529444863677</v>
      </c>
      <c r="F67" s="84">
        <f t="shared" si="24"/>
        <v>21.037287346144733</v>
      </c>
      <c r="G67" s="84">
        <f t="shared" si="24"/>
        <v>21.257184262833146</v>
      </c>
      <c r="H67" s="84">
        <f t="shared" si="24"/>
        <v>21.251034924582974</v>
      </c>
      <c r="I67" s="84">
        <f t="shared" si="24"/>
        <v>21.259318466734157</v>
      </c>
      <c r="J67" s="84" t="e">
        <f t="shared" si="24"/>
        <v>#DIV/0!</v>
      </c>
      <c r="K67" s="84" t="e">
        <f t="shared" si="24"/>
        <v>#DIV/0!</v>
      </c>
      <c r="L67" s="84" t="e">
        <f t="shared" si="24"/>
        <v>#DIV/0!</v>
      </c>
      <c r="M67" s="84" t="e">
        <f t="shared" si="24"/>
        <v>#DIV/0!</v>
      </c>
      <c r="N67" s="84" t="e">
        <f t="shared" si="24"/>
        <v>#DIV/0!</v>
      </c>
      <c r="O67" s="85">
        <f t="shared" si="24"/>
        <v>21.145010950282508</v>
      </c>
      <c r="P67" s="38"/>
      <c r="Q67" s="17" t="s">
        <v>17</v>
      </c>
      <c r="R67" s="86">
        <f t="shared" si="25"/>
        <v>18.249966836474613</v>
      </c>
      <c r="S67" s="86">
        <f t="shared" si="25"/>
        <v>18.387830184545304</v>
      </c>
      <c r="T67" s="86">
        <f t="shared" si="25"/>
        <v>18.417490617031397</v>
      </c>
      <c r="U67" s="86">
        <f t="shared" si="25"/>
        <v>18.302439991145921</v>
      </c>
      <c r="V67" s="86">
        <f t="shared" si="25"/>
        <v>18.49375030866484</v>
      </c>
      <c r="W67" s="86">
        <f t="shared" si="25"/>
        <v>18.488400384387187</v>
      </c>
      <c r="X67" s="86">
        <f t="shared" si="25"/>
        <v>18.495607066058717</v>
      </c>
      <c r="Y67" s="86" t="e">
        <f t="shared" si="25"/>
        <v>#DIV/0!</v>
      </c>
      <c r="Z67" s="86" t="e">
        <f t="shared" si="25"/>
        <v>#DIV/0!</v>
      </c>
      <c r="AA67" s="86" t="e">
        <f t="shared" si="25"/>
        <v>#DIV/0!</v>
      </c>
      <c r="AB67" s="86" t="e">
        <f t="shared" si="25"/>
        <v>#DIV/0!</v>
      </c>
      <c r="AC67" s="86" t="e">
        <f t="shared" si="25"/>
        <v>#DIV/0!</v>
      </c>
      <c r="AD67" s="85">
        <f t="shared" si="25"/>
        <v>18.396159526745784</v>
      </c>
    </row>
    <row r="68" spans="2:30">
      <c r="B68" s="20" t="s">
        <v>18</v>
      </c>
      <c r="C68" s="84">
        <f t="shared" si="24"/>
        <v>11.151906824929018</v>
      </c>
      <c r="D68" s="84">
        <f t="shared" si="24"/>
        <v>11.734781286817508</v>
      </c>
      <c r="E68" s="84">
        <f t="shared" si="24"/>
        <v>11.753289638841945</v>
      </c>
      <c r="F68" s="84">
        <f t="shared" si="24"/>
        <v>11.173199240299603</v>
      </c>
      <c r="G68" s="84">
        <f t="shared" si="24"/>
        <v>11.144014123928418</v>
      </c>
      <c r="H68" s="84">
        <f t="shared" si="24"/>
        <v>11.311061577973982</v>
      </c>
      <c r="I68" s="84">
        <f t="shared" si="24"/>
        <v>11.20144961593949</v>
      </c>
      <c r="J68" s="84" t="e">
        <f t="shared" si="24"/>
        <v>#DIV/0!</v>
      </c>
      <c r="K68" s="84" t="e">
        <f t="shared" si="24"/>
        <v>#DIV/0!</v>
      </c>
      <c r="L68" s="84" t="e">
        <f t="shared" si="24"/>
        <v>#DIV/0!</v>
      </c>
      <c r="M68" s="84" t="e">
        <f t="shared" si="24"/>
        <v>#DIV/0!</v>
      </c>
      <c r="N68" s="84" t="e">
        <f t="shared" si="24"/>
        <v>#DIV/0!</v>
      </c>
      <c r="O68" s="85">
        <f t="shared" si="24"/>
        <v>11.339175654774454</v>
      </c>
      <c r="P68" s="38"/>
      <c r="Q68" s="17" t="s">
        <v>18</v>
      </c>
      <c r="R68" s="86">
        <f t="shared" si="25"/>
        <v>9.7021589376882424</v>
      </c>
      <c r="S68" s="86">
        <f t="shared" si="25"/>
        <v>10.209259719531232</v>
      </c>
      <c r="T68" s="86">
        <f t="shared" si="25"/>
        <v>10.225361985792492</v>
      </c>
      <c r="U68" s="86">
        <f t="shared" si="25"/>
        <v>9.7206833390606544</v>
      </c>
      <c r="V68" s="86">
        <f t="shared" si="25"/>
        <v>9.6952922878177219</v>
      </c>
      <c r="W68" s="86">
        <f t="shared" si="25"/>
        <v>9.8406235728373641</v>
      </c>
      <c r="X68" s="86">
        <f t="shared" si="25"/>
        <v>9.7452611658673547</v>
      </c>
      <c r="Y68" s="86" t="e">
        <f t="shared" si="25"/>
        <v>#DIV/0!</v>
      </c>
      <c r="Z68" s="86" t="e">
        <f t="shared" si="25"/>
        <v>#DIV/0!</v>
      </c>
      <c r="AA68" s="86" t="e">
        <f t="shared" si="25"/>
        <v>#DIV/0!</v>
      </c>
      <c r="AB68" s="86" t="e">
        <f t="shared" si="25"/>
        <v>#DIV/0!</v>
      </c>
      <c r="AC68" s="86" t="e">
        <f t="shared" si="25"/>
        <v>#DIV/0!</v>
      </c>
      <c r="AD68" s="85">
        <f t="shared" si="25"/>
        <v>9.8650828196537734</v>
      </c>
    </row>
    <row r="69" spans="2:30">
      <c r="B69" s="20" t="s">
        <v>44</v>
      </c>
      <c r="C69" s="84">
        <f t="shared" si="24"/>
        <v>16.549741243893259</v>
      </c>
      <c r="D69" s="84">
        <f t="shared" si="24"/>
        <v>16.591359092379658</v>
      </c>
      <c r="E69" s="84">
        <f t="shared" si="24"/>
        <v>16.646849794122986</v>
      </c>
      <c r="F69" s="84">
        <f t="shared" si="24"/>
        <v>16.605231009145406</v>
      </c>
      <c r="G69" s="84">
        <f t="shared" si="24"/>
        <v>16.868806909717783</v>
      </c>
      <c r="H69" s="84">
        <f t="shared" si="24"/>
        <v>16.884573860396294</v>
      </c>
      <c r="I69" s="84">
        <f t="shared" si="24"/>
        <v>16.93979300961211</v>
      </c>
      <c r="J69" s="84" t="e">
        <f t="shared" si="24"/>
        <v>#DIV/0!</v>
      </c>
      <c r="K69" s="84" t="e">
        <f t="shared" si="24"/>
        <v>#DIV/0!</v>
      </c>
      <c r="L69" s="84" t="e">
        <f t="shared" si="24"/>
        <v>#DIV/0!</v>
      </c>
      <c r="M69" s="84" t="e">
        <f t="shared" si="24"/>
        <v>#DIV/0!</v>
      </c>
      <c r="N69" s="84" t="e">
        <f t="shared" si="24"/>
        <v>#DIV/0!</v>
      </c>
      <c r="O69" s="85">
        <f t="shared" si="24"/>
        <v>16.732045857390805</v>
      </c>
      <c r="P69" s="38"/>
      <c r="Q69" s="17" t="s">
        <v>44</v>
      </c>
      <c r="R69" s="86">
        <f t="shared" si="25"/>
        <v>14.398274882187135</v>
      </c>
      <c r="S69" s="86">
        <f t="shared" si="25"/>
        <v>14.434482410370302</v>
      </c>
      <c r="T69" s="86">
        <f t="shared" si="25"/>
        <v>14.482759320886998</v>
      </c>
      <c r="U69" s="86">
        <f t="shared" si="25"/>
        <v>14.446550977956502</v>
      </c>
      <c r="V69" s="86">
        <f t="shared" si="25"/>
        <v>14.675862011454473</v>
      </c>
      <c r="W69" s="86">
        <f t="shared" si="25"/>
        <v>14.689579258544775</v>
      </c>
      <c r="X69" s="86">
        <f t="shared" si="25"/>
        <v>14.737619918362538</v>
      </c>
      <c r="Y69" s="86" t="e">
        <f t="shared" si="25"/>
        <v>#DIV/0!</v>
      </c>
      <c r="Z69" s="86" t="e">
        <f t="shared" si="25"/>
        <v>#DIV/0!</v>
      </c>
      <c r="AA69" s="86" t="e">
        <f t="shared" si="25"/>
        <v>#DIV/0!</v>
      </c>
      <c r="AB69" s="86" t="e">
        <f t="shared" si="25"/>
        <v>#DIV/0!</v>
      </c>
      <c r="AC69" s="86" t="e">
        <f t="shared" si="25"/>
        <v>#DIV/0!</v>
      </c>
      <c r="AD69" s="85">
        <f t="shared" si="25"/>
        <v>14.556879895930003</v>
      </c>
    </row>
    <row r="70" spans="2:30">
      <c r="B70" s="25" t="s">
        <v>20</v>
      </c>
      <c r="C70" s="84">
        <f t="shared" si="24"/>
        <v>12.180039094259085</v>
      </c>
      <c r="D70" s="84">
        <f t="shared" si="24"/>
        <v>11.836022230277351</v>
      </c>
      <c r="E70" s="84">
        <f t="shared" si="24"/>
        <v>12.152918783567031</v>
      </c>
      <c r="F70" s="84">
        <f t="shared" si="24"/>
        <v>11.555523087146874</v>
      </c>
      <c r="G70" s="84">
        <f t="shared" si="24"/>
        <v>12.465845540651161</v>
      </c>
      <c r="H70" s="84">
        <f t="shared" si="24"/>
        <v>11.041239355847621</v>
      </c>
      <c r="I70" s="84">
        <f t="shared" si="24"/>
        <v>11.729945910181808</v>
      </c>
      <c r="J70" s="84" t="e">
        <f t="shared" si="24"/>
        <v>#DIV/0!</v>
      </c>
      <c r="K70" s="84" t="e">
        <f t="shared" si="24"/>
        <v>#DIV/0!</v>
      </c>
      <c r="L70" s="84" t="e">
        <f t="shared" si="24"/>
        <v>#DIV/0!</v>
      </c>
      <c r="M70" s="84" t="e">
        <f t="shared" si="24"/>
        <v>#DIV/0!</v>
      </c>
      <c r="N70" s="84" t="e">
        <f t="shared" si="24"/>
        <v>#DIV/0!</v>
      </c>
      <c r="O70" s="85">
        <f t="shared" si="24"/>
        <v>11.795011183472722</v>
      </c>
      <c r="P70" s="38"/>
      <c r="Q70" s="17" t="s">
        <v>20</v>
      </c>
      <c r="R70" s="86">
        <f t="shared" si="25"/>
        <v>10.596634012005403</v>
      </c>
      <c r="S70" s="86">
        <f t="shared" si="25"/>
        <v>10.297339340341296</v>
      </c>
      <c r="T70" s="86">
        <f t="shared" si="25"/>
        <v>10.573039341703319</v>
      </c>
      <c r="U70" s="86">
        <f t="shared" si="25"/>
        <v>10.053305085817779</v>
      </c>
      <c r="V70" s="86">
        <f t="shared" si="25"/>
        <v>10.845285620366511</v>
      </c>
      <c r="W70" s="86">
        <f t="shared" si="25"/>
        <v>9.6058782395874296</v>
      </c>
      <c r="X70" s="86">
        <f t="shared" si="25"/>
        <v>10.20505294185817</v>
      </c>
      <c r="Y70" s="86" t="e">
        <f t="shared" si="25"/>
        <v>#DIV/0!</v>
      </c>
      <c r="Z70" s="86" t="e">
        <f t="shared" si="25"/>
        <v>#DIV/0!</v>
      </c>
      <c r="AA70" s="86" t="e">
        <f t="shared" si="25"/>
        <v>#DIV/0!</v>
      </c>
      <c r="AB70" s="86" t="e">
        <f t="shared" si="25"/>
        <v>#DIV/0!</v>
      </c>
      <c r="AC70" s="86" t="e">
        <f t="shared" si="25"/>
        <v>#DIV/0!</v>
      </c>
      <c r="AD70" s="85">
        <f t="shared" si="25"/>
        <v>10.261659729621266</v>
      </c>
    </row>
    <row r="71" spans="2:30">
      <c r="B71" s="26" t="s">
        <v>14</v>
      </c>
      <c r="C71" s="87">
        <f t="shared" si="24"/>
        <v>14.031911929431976</v>
      </c>
      <c r="D71" s="87">
        <f t="shared" si="24"/>
        <v>14.273029423228815</v>
      </c>
      <c r="E71" s="87">
        <f t="shared" si="24"/>
        <v>14.339548669031869</v>
      </c>
      <c r="F71" s="87">
        <f t="shared" si="24"/>
        <v>14.162822963793973</v>
      </c>
      <c r="G71" s="87">
        <f t="shared" si="24"/>
        <v>14.212977925873599</v>
      </c>
      <c r="H71" s="87">
        <f t="shared" si="24"/>
        <v>14.11835229494608</v>
      </c>
      <c r="I71" s="87">
        <f t="shared" si="24"/>
        <v>14.233716303438856</v>
      </c>
      <c r="J71" s="87" t="e">
        <f t="shared" si="24"/>
        <v>#DIV/0!</v>
      </c>
      <c r="K71" s="87" t="e">
        <f t="shared" si="24"/>
        <v>#DIV/0!</v>
      </c>
      <c r="L71" s="87" t="e">
        <f t="shared" si="24"/>
        <v>#DIV/0!</v>
      </c>
      <c r="M71" s="87" t="e">
        <f t="shared" si="24"/>
        <v>#DIV/0!</v>
      </c>
      <c r="N71" s="87" t="e">
        <f t="shared" si="24"/>
        <v>#DIV/0!</v>
      </c>
      <c r="O71" s="87">
        <f>+O49/O26*100</f>
        <v>14.197773646945308</v>
      </c>
      <c r="P71" s="95"/>
      <c r="Q71" s="26" t="s">
        <v>14</v>
      </c>
      <c r="R71" s="88">
        <f t="shared" si="25"/>
        <v>12.207763378605819</v>
      </c>
      <c r="S71" s="89">
        <f t="shared" si="25"/>
        <v>12.417535598209069</v>
      </c>
      <c r="T71" s="89">
        <f t="shared" si="25"/>
        <v>12.475407342057725</v>
      </c>
      <c r="U71" s="89">
        <f t="shared" si="25"/>
        <v>12.321655978500756</v>
      </c>
      <c r="V71" s="89">
        <f t="shared" si="25"/>
        <v>12.365290795510029</v>
      </c>
      <c r="W71" s="89">
        <f t="shared" si="25"/>
        <v>12.282966496603089</v>
      </c>
      <c r="X71" s="89">
        <f t="shared" si="25"/>
        <v>12.383333183991805</v>
      </c>
      <c r="Y71" s="89" t="e">
        <f t="shared" si="25"/>
        <v>#DIV/0!</v>
      </c>
      <c r="Z71" s="89" t="e">
        <f t="shared" si="25"/>
        <v>#DIV/0!</v>
      </c>
      <c r="AA71" s="89" t="e">
        <f t="shared" si="25"/>
        <v>#DIV/0!</v>
      </c>
      <c r="AB71" s="89" t="e">
        <f t="shared" si="25"/>
        <v>#DIV/0!</v>
      </c>
      <c r="AC71" s="89" t="e">
        <f t="shared" si="25"/>
        <v>#DIV/0!</v>
      </c>
      <c r="AD71" s="87">
        <f t="shared" si="25"/>
        <v>12.352063072842419</v>
      </c>
    </row>
    <row r="72" spans="2:30">
      <c r="B72" s="10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</row>
    <row r="73" spans="2:30">
      <c r="B73" s="10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</row>
    <row r="75" spans="2:30">
      <c r="B75" s="63" t="s">
        <v>80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75"/>
      <c r="O75" s="98"/>
      <c r="P75" s="4"/>
      <c r="Q75" s="63" t="s">
        <v>80</v>
      </c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75"/>
      <c r="AD75" s="98"/>
    </row>
    <row r="76" spans="2:30">
      <c r="B76" s="63" t="s">
        <v>54</v>
      </c>
      <c r="C76" s="2">
        <v>6.96</v>
      </c>
      <c r="D76" s="2">
        <v>6.96</v>
      </c>
      <c r="E76" s="2">
        <v>6.96</v>
      </c>
      <c r="F76" s="4">
        <v>6.96</v>
      </c>
      <c r="G76" s="4">
        <v>6.96</v>
      </c>
      <c r="H76" s="4">
        <v>6.96</v>
      </c>
      <c r="I76" s="4">
        <v>6.96</v>
      </c>
      <c r="J76" s="4">
        <v>6.96</v>
      </c>
      <c r="K76" s="4">
        <v>6.96</v>
      </c>
      <c r="L76" s="4">
        <v>6.96</v>
      </c>
      <c r="M76" s="4">
        <v>6.96</v>
      </c>
      <c r="N76" s="4">
        <v>6.96</v>
      </c>
      <c r="O76" s="98"/>
      <c r="P76" s="4"/>
      <c r="Q76" s="63" t="s">
        <v>54</v>
      </c>
      <c r="R76" s="97">
        <f>+C76</f>
        <v>6.96</v>
      </c>
      <c r="S76" s="97">
        <f t="shared" ref="S76:AC76" si="26">+D76</f>
        <v>6.96</v>
      </c>
      <c r="T76" s="97">
        <f t="shared" si="26"/>
        <v>6.96</v>
      </c>
      <c r="U76" s="97">
        <f t="shared" si="26"/>
        <v>6.96</v>
      </c>
      <c r="V76" s="97">
        <f t="shared" si="26"/>
        <v>6.96</v>
      </c>
      <c r="W76" s="97">
        <f t="shared" si="26"/>
        <v>6.96</v>
      </c>
      <c r="X76" s="97">
        <f t="shared" si="26"/>
        <v>6.96</v>
      </c>
      <c r="Y76" s="97">
        <f t="shared" si="26"/>
        <v>6.96</v>
      </c>
      <c r="Z76" s="97">
        <f t="shared" si="26"/>
        <v>6.96</v>
      </c>
      <c r="AA76" s="97">
        <f t="shared" si="26"/>
        <v>6.96</v>
      </c>
      <c r="AB76" s="97">
        <f t="shared" si="26"/>
        <v>6.96</v>
      </c>
      <c r="AC76" s="97">
        <f t="shared" si="26"/>
        <v>6.96</v>
      </c>
      <c r="AD76" s="98"/>
    </row>
    <row r="77" spans="2:30">
      <c r="B77" s="2" t="s">
        <v>55</v>
      </c>
    </row>
    <row r="78" spans="2:30">
      <c r="B78" s="2" t="s">
        <v>110</v>
      </c>
    </row>
  </sheetData>
  <conditionalFormatting sqref="C104:N1048576 C16:N20 C27:N32 C39:N43 C50:N54 C61:N65 C72:N80 C2:N9">
    <cfRule type="containsText" dxfId="179" priority="20" operator="containsText" text="*">
      <formula>NOT(ISERROR(SEARCH("*",C2)))</formula>
    </cfRule>
    <cfRule type="containsText" priority="21" operator="containsText" text="*">
      <formula>NOT(ISERROR(SEARCH("*",C2)))</formula>
    </cfRule>
  </conditionalFormatting>
  <conditionalFormatting sqref="C104:I1048576 C28:N28 C27:I27 C39:I43 C50:I54 C16:I20 C29:I32 C61:I65 C72:I80 C2:I9">
    <cfRule type="containsText" dxfId="178" priority="19" operator="containsText" text="*">
      <formula>NOT(ISERROR(SEARCH("*",C2)))</formula>
    </cfRule>
  </conditionalFormatting>
  <conditionalFormatting sqref="C104:N1048576 C16:N20 C27:N32 C39:N43 C50:N54 C61:N65 C72:N80">
    <cfRule type="containsText" dxfId="177" priority="17" operator="containsText" text="*">
      <formula>NOT(ISERROR(SEARCH("*",C16)))</formula>
    </cfRule>
    <cfRule type="containsText" priority="18" operator="containsText" text="*">
      <formula>NOT(ISERROR(SEARCH("*",C16)))</formula>
    </cfRule>
  </conditionalFormatting>
  <conditionalFormatting sqref="C104:I1048576 C28:N28 C27:I27 C39:I43 C50:I54 C16:I20 C29:I32 C61:I65 C72:I80">
    <cfRule type="containsText" dxfId="176" priority="16" operator="containsText" text="*">
      <formula>NOT(ISERROR(SEARCH("*",C16)))</formula>
    </cfRule>
  </conditionalFormatting>
  <conditionalFormatting sqref="C10:N15">
    <cfRule type="containsText" dxfId="175" priority="14" stopIfTrue="1" operator="containsText" text="*">
      <formula>NOT(ISERROR(SEARCH("*",C10)))</formula>
    </cfRule>
    <cfRule type="containsText" priority="15" stopIfTrue="1" operator="containsText" text="*">
      <formula>NOT(ISERROR(SEARCH("*",C10)))</formula>
    </cfRule>
  </conditionalFormatting>
  <conditionalFormatting sqref="C21:N26">
    <cfRule type="containsText" dxfId="174" priority="12" stopIfTrue="1" operator="containsText" text="*">
      <formula>NOT(ISERROR(SEARCH("*",C21)))</formula>
    </cfRule>
    <cfRule type="containsText" priority="13" stopIfTrue="1" operator="containsText" text="*">
      <formula>NOT(ISERROR(SEARCH("*",C21)))</formula>
    </cfRule>
  </conditionalFormatting>
  <conditionalFormatting sqref="C66:N71">
    <cfRule type="containsText" dxfId="173" priority="4" stopIfTrue="1" operator="containsText" text="*">
      <formula>NOT(ISERROR(SEARCH("*",C66)))</formula>
    </cfRule>
    <cfRule type="containsText" priority="5" stopIfTrue="1" operator="containsText" text="*">
      <formula>NOT(ISERROR(SEARCH("*",C66)))</formula>
    </cfRule>
  </conditionalFormatting>
  <conditionalFormatting sqref="C33:N38">
    <cfRule type="containsText" dxfId="172" priority="10" stopIfTrue="1" operator="containsText" text="*">
      <formula>NOT(ISERROR(SEARCH("*",C33)))</formula>
    </cfRule>
    <cfRule type="containsText" priority="11" stopIfTrue="1" operator="containsText" text="*">
      <formula>NOT(ISERROR(SEARCH("*",C33)))</formula>
    </cfRule>
  </conditionalFormatting>
  <conditionalFormatting sqref="C44:N49">
    <cfRule type="containsText" dxfId="171" priority="8" stopIfTrue="1" operator="containsText" text="*">
      <formula>NOT(ISERROR(SEARCH("*",C44)))</formula>
    </cfRule>
    <cfRule type="containsText" priority="9" stopIfTrue="1" operator="containsText" text="*">
      <formula>NOT(ISERROR(SEARCH("*",C44)))</formula>
    </cfRule>
  </conditionalFormatting>
  <conditionalFormatting sqref="C55:N60">
    <cfRule type="containsText" dxfId="170" priority="6" stopIfTrue="1" operator="containsText" text="*">
      <formula>NOT(ISERROR(SEARCH("*",C55)))</formula>
    </cfRule>
    <cfRule type="containsText" priority="7" stopIfTrue="1" operator="containsText" text="*">
      <formula>NOT(ISERROR(SEARCH("*",C55)))</formula>
    </cfRule>
  </conditionalFormatting>
  <conditionalFormatting sqref="I1:N1">
    <cfRule type="containsText" dxfId="169" priority="3" stopIfTrue="1" operator="containsText" text="*">
      <formula>NOT(ISERROR(SEARCH("*",I1)))</formula>
    </cfRule>
  </conditionalFormatting>
  <conditionalFormatting sqref="C1:H1">
    <cfRule type="containsText" dxfId="168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B1:AF78"/>
  <sheetViews>
    <sheetView showGridLines="0" topLeftCell="A4" zoomScale="85" zoomScaleNormal="85" workbookViewId="0">
      <selection activeCell="B4" sqref="B4"/>
    </sheetView>
  </sheetViews>
  <sheetFormatPr baseColWidth="10" defaultRowHeight="15.75"/>
  <cols>
    <col min="1" max="1" width="2.28515625" style="2" customWidth="1"/>
    <col min="2" max="2" width="26.5703125" style="2" customWidth="1"/>
    <col min="3" max="3" width="11.7109375" style="2" bestFit="1" customWidth="1"/>
    <col min="4" max="4" width="11.42578125" style="2"/>
    <col min="5" max="5" width="11.7109375" style="2" bestFit="1" customWidth="1"/>
    <col min="6" max="16" width="11.42578125" style="2"/>
    <col min="17" max="17" width="24.7109375" style="2" customWidth="1"/>
    <col min="18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145</v>
      </c>
      <c r="Q2" s="3" t="str">
        <f>+B2</f>
        <v>SETAR - (Sistema Entre Rios)</v>
      </c>
    </row>
    <row r="3" spans="2:30">
      <c r="B3" s="3" t="str">
        <f>+'TOTAL ENDE'!B3</f>
        <v>CONSOLIDADO - con IVA</v>
      </c>
      <c r="Q3" s="3" t="str">
        <f>+'TOTAL ENDE'!R3</f>
        <v>CONSOLIDADO - sin IVA</v>
      </c>
    </row>
    <row r="4" spans="2:30">
      <c r="B4" s="3" t="str">
        <f>+'TOTAL ENDE'!B4</f>
        <v>ESTADÍSTICAS GESTIÓN 2025</v>
      </c>
      <c r="Q4" s="3" t="str">
        <f>+B4</f>
        <v>ESTADÍSTICAS GESTIÓN 2025</v>
      </c>
    </row>
    <row r="6" spans="2:30">
      <c r="B6" s="3" t="s">
        <v>82</v>
      </c>
      <c r="Q6" s="3" t="s">
        <v>82</v>
      </c>
    </row>
    <row r="7" spans="2:30">
      <c r="B7" s="3"/>
      <c r="C7" s="3"/>
      <c r="Q7" s="3"/>
      <c r="R7" s="3"/>
    </row>
    <row r="8" spans="2:30">
      <c r="B8" s="14" t="s">
        <v>102</v>
      </c>
      <c r="C8" s="13" t="s">
        <v>84</v>
      </c>
      <c r="D8" s="13" t="s">
        <v>85</v>
      </c>
      <c r="E8" s="13" t="s">
        <v>86</v>
      </c>
      <c r="F8" s="13" t="s">
        <v>87</v>
      </c>
      <c r="G8" s="13" t="s">
        <v>88</v>
      </c>
      <c r="H8" s="13" t="s">
        <v>89</v>
      </c>
      <c r="I8" s="13" t="s">
        <v>90</v>
      </c>
      <c r="J8" s="13" t="s">
        <v>91</v>
      </c>
      <c r="K8" s="13" t="s">
        <v>92</v>
      </c>
      <c r="L8" s="13" t="s">
        <v>93</v>
      </c>
      <c r="M8" s="13" t="s">
        <v>94</v>
      </c>
      <c r="N8" s="13" t="s">
        <v>95</v>
      </c>
      <c r="O8" s="14" t="s">
        <v>74</v>
      </c>
      <c r="P8" s="79"/>
      <c r="Q8" s="14"/>
      <c r="R8" s="13" t="s">
        <v>2</v>
      </c>
      <c r="S8" s="13" t="s">
        <v>3</v>
      </c>
      <c r="T8" s="13" t="s">
        <v>4</v>
      </c>
      <c r="U8" s="13" t="s">
        <v>5</v>
      </c>
      <c r="V8" s="13" t="s">
        <v>6</v>
      </c>
      <c r="W8" s="13" t="s">
        <v>7</v>
      </c>
      <c r="X8" s="13" t="s">
        <v>8</v>
      </c>
      <c r="Y8" s="13" t="s">
        <v>9</v>
      </c>
      <c r="Z8" s="13" t="s">
        <v>10</v>
      </c>
      <c r="AA8" s="13" t="s">
        <v>11</v>
      </c>
      <c r="AB8" s="13" t="s">
        <v>12</v>
      </c>
      <c r="AC8" s="13" t="s">
        <v>13</v>
      </c>
      <c r="AD8" s="14" t="s">
        <v>74</v>
      </c>
    </row>
    <row r="9" spans="2:30">
      <c r="B9" s="17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7"/>
      <c r="Q9" s="17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17"/>
    </row>
    <row r="10" spans="2:30">
      <c r="B10" s="20" t="s">
        <v>39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2">
        <f t="shared" ref="O10:O15" si="0">+N10</f>
        <v>0</v>
      </c>
      <c r="Q10" s="17" t="s">
        <v>39</v>
      </c>
      <c r="R10" s="24">
        <f>+C10</f>
        <v>0</v>
      </c>
      <c r="S10" s="24">
        <f t="shared" ref="S10:AC14" si="1">+D10</f>
        <v>0</v>
      </c>
      <c r="T10" s="24">
        <f t="shared" si="1"/>
        <v>0</v>
      </c>
      <c r="U10" s="24">
        <f t="shared" si="1"/>
        <v>0</v>
      </c>
      <c r="V10" s="24">
        <f t="shared" si="1"/>
        <v>0</v>
      </c>
      <c r="W10" s="24">
        <f t="shared" si="1"/>
        <v>0</v>
      </c>
      <c r="X10" s="24">
        <f t="shared" si="1"/>
        <v>0</v>
      </c>
      <c r="Y10" s="24">
        <f t="shared" si="1"/>
        <v>0</v>
      </c>
      <c r="Z10" s="24">
        <f t="shared" si="1"/>
        <v>0</v>
      </c>
      <c r="AA10" s="24">
        <f t="shared" si="1"/>
        <v>0</v>
      </c>
      <c r="AB10" s="24">
        <f t="shared" si="1"/>
        <v>0</v>
      </c>
      <c r="AC10" s="24">
        <f t="shared" si="1"/>
        <v>0</v>
      </c>
      <c r="AD10" s="23">
        <f t="shared" ref="AD10:AD15" si="2">+AC10</f>
        <v>0</v>
      </c>
    </row>
    <row r="11" spans="2:30">
      <c r="B11" s="20" t="s">
        <v>17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2">
        <f t="shared" si="0"/>
        <v>0</v>
      </c>
      <c r="Q11" s="17" t="s">
        <v>17</v>
      </c>
      <c r="R11" s="24">
        <f>+C11</f>
        <v>0</v>
      </c>
      <c r="S11" s="24">
        <f t="shared" si="1"/>
        <v>0</v>
      </c>
      <c r="T11" s="24">
        <f t="shared" si="1"/>
        <v>0</v>
      </c>
      <c r="U11" s="24">
        <f t="shared" si="1"/>
        <v>0</v>
      </c>
      <c r="V11" s="24">
        <f t="shared" si="1"/>
        <v>0</v>
      </c>
      <c r="W11" s="24">
        <f t="shared" si="1"/>
        <v>0</v>
      </c>
      <c r="X11" s="24">
        <f t="shared" si="1"/>
        <v>0</v>
      </c>
      <c r="Y11" s="24">
        <f t="shared" si="1"/>
        <v>0</v>
      </c>
      <c r="Z11" s="24">
        <f t="shared" si="1"/>
        <v>0</v>
      </c>
      <c r="AA11" s="24">
        <f t="shared" si="1"/>
        <v>0</v>
      </c>
      <c r="AB11" s="24">
        <f t="shared" si="1"/>
        <v>0</v>
      </c>
      <c r="AC11" s="24">
        <f t="shared" si="1"/>
        <v>0</v>
      </c>
      <c r="AD11" s="23">
        <f t="shared" si="2"/>
        <v>0</v>
      </c>
    </row>
    <row r="12" spans="2:30">
      <c r="B12" s="20" t="s">
        <v>18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2">
        <f t="shared" si="0"/>
        <v>0</v>
      </c>
      <c r="Q12" s="17" t="s">
        <v>18</v>
      </c>
      <c r="R12" s="24">
        <f>+C12</f>
        <v>0</v>
      </c>
      <c r="S12" s="24">
        <f t="shared" si="1"/>
        <v>0</v>
      </c>
      <c r="T12" s="24">
        <f t="shared" si="1"/>
        <v>0</v>
      </c>
      <c r="U12" s="24">
        <f t="shared" si="1"/>
        <v>0</v>
      </c>
      <c r="V12" s="24">
        <f t="shared" si="1"/>
        <v>0</v>
      </c>
      <c r="W12" s="24">
        <f t="shared" si="1"/>
        <v>0</v>
      </c>
      <c r="X12" s="24">
        <f t="shared" si="1"/>
        <v>0</v>
      </c>
      <c r="Y12" s="24">
        <f t="shared" si="1"/>
        <v>0</v>
      </c>
      <c r="Z12" s="24">
        <f t="shared" si="1"/>
        <v>0</v>
      </c>
      <c r="AA12" s="24">
        <f t="shared" si="1"/>
        <v>0</v>
      </c>
      <c r="AB12" s="24">
        <f t="shared" si="1"/>
        <v>0</v>
      </c>
      <c r="AC12" s="24">
        <f t="shared" si="1"/>
        <v>0</v>
      </c>
      <c r="AD12" s="23">
        <f t="shared" si="2"/>
        <v>0</v>
      </c>
    </row>
    <row r="13" spans="2:30">
      <c r="B13" s="20" t="s">
        <v>44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2">
        <f t="shared" si="0"/>
        <v>0</v>
      </c>
      <c r="Q13" s="17" t="s">
        <v>44</v>
      </c>
      <c r="R13" s="24">
        <f>+C13</f>
        <v>0</v>
      </c>
      <c r="S13" s="24">
        <f t="shared" si="1"/>
        <v>0</v>
      </c>
      <c r="T13" s="24">
        <f t="shared" si="1"/>
        <v>0</v>
      </c>
      <c r="U13" s="24">
        <f t="shared" si="1"/>
        <v>0</v>
      </c>
      <c r="V13" s="24">
        <f t="shared" si="1"/>
        <v>0</v>
      </c>
      <c r="W13" s="24">
        <f t="shared" si="1"/>
        <v>0</v>
      </c>
      <c r="X13" s="24">
        <f t="shared" si="1"/>
        <v>0</v>
      </c>
      <c r="Y13" s="24">
        <f t="shared" si="1"/>
        <v>0</v>
      </c>
      <c r="Z13" s="24">
        <f t="shared" si="1"/>
        <v>0</v>
      </c>
      <c r="AA13" s="24">
        <f t="shared" si="1"/>
        <v>0</v>
      </c>
      <c r="AB13" s="24">
        <f t="shared" si="1"/>
        <v>0</v>
      </c>
      <c r="AC13" s="24">
        <f t="shared" si="1"/>
        <v>0</v>
      </c>
      <c r="AD13" s="23">
        <f t="shared" si="2"/>
        <v>0</v>
      </c>
    </row>
    <row r="14" spans="2:30">
      <c r="B14" s="25" t="s">
        <v>20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2">
        <f t="shared" si="0"/>
        <v>0</v>
      </c>
      <c r="Q14" s="17" t="s">
        <v>20</v>
      </c>
      <c r="R14" s="24">
        <f>+C14</f>
        <v>0</v>
      </c>
      <c r="S14" s="24">
        <f t="shared" si="1"/>
        <v>0</v>
      </c>
      <c r="T14" s="24">
        <f t="shared" si="1"/>
        <v>0</v>
      </c>
      <c r="U14" s="24">
        <f t="shared" si="1"/>
        <v>0</v>
      </c>
      <c r="V14" s="24">
        <f t="shared" si="1"/>
        <v>0</v>
      </c>
      <c r="W14" s="24">
        <f t="shared" si="1"/>
        <v>0</v>
      </c>
      <c r="X14" s="24">
        <f t="shared" si="1"/>
        <v>0</v>
      </c>
      <c r="Y14" s="24">
        <f t="shared" si="1"/>
        <v>0</v>
      </c>
      <c r="Z14" s="24">
        <f t="shared" si="1"/>
        <v>0</v>
      </c>
      <c r="AA14" s="24">
        <f t="shared" si="1"/>
        <v>0</v>
      </c>
      <c r="AB14" s="24">
        <f t="shared" si="1"/>
        <v>0</v>
      </c>
      <c r="AC14" s="24">
        <f t="shared" si="1"/>
        <v>0</v>
      </c>
      <c r="AD14" s="23">
        <f t="shared" si="2"/>
        <v>0</v>
      </c>
    </row>
    <row r="15" spans="2:30">
      <c r="B15" s="26" t="s">
        <v>14</v>
      </c>
      <c r="C15" s="28">
        <f>SUM(C10:C14)</f>
        <v>0</v>
      </c>
      <c r="D15" s="28">
        <f t="shared" ref="D15:N15" si="3">SUM(D10:D14)</f>
        <v>0</v>
      </c>
      <c r="E15" s="28">
        <f t="shared" si="3"/>
        <v>0</v>
      </c>
      <c r="F15" s="28">
        <f t="shared" si="3"/>
        <v>0</v>
      </c>
      <c r="G15" s="28">
        <f t="shared" si="3"/>
        <v>0</v>
      </c>
      <c r="H15" s="28">
        <f t="shared" si="3"/>
        <v>0</v>
      </c>
      <c r="I15" s="28">
        <f t="shared" si="3"/>
        <v>0</v>
      </c>
      <c r="J15" s="28">
        <f t="shared" si="3"/>
        <v>0</v>
      </c>
      <c r="K15" s="28">
        <f t="shared" si="3"/>
        <v>0</v>
      </c>
      <c r="L15" s="28">
        <f t="shared" si="3"/>
        <v>0</v>
      </c>
      <c r="M15" s="28">
        <f t="shared" si="3"/>
        <v>0</v>
      </c>
      <c r="N15" s="28">
        <f t="shared" si="3"/>
        <v>0</v>
      </c>
      <c r="O15" s="30">
        <f t="shared" si="0"/>
        <v>0</v>
      </c>
      <c r="P15" s="3"/>
      <c r="Q15" s="26" t="s">
        <v>14</v>
      </c>
      <c r="R15" s="27">
        <f>SUM(R10:R14)</f>
        <v>0</v>
      </c>
      <c r="S15" s="29">
        <f t="shared" ref="S15:AC15" si="4">SUM(S10:S14)</f>
        <v>0</v>
      </c>
      <c r="T15" s="29">
        <f t="shared" si="4"/>
        <v>0</v>
      </c>
      <c r="U15" s="29">
        <f t="shared" si="4"/>
        <v>0</v>
      </c>
      <c r="V15" s="29">
        <f t="shared" si="4"/>
        <v>0</v>
      </c>
      <c r="W15" s="29">
        <f t="shared" si="4"/>
        <v>0</v>
      </c>
      <c r="X15" s="29">
        <f t="shared" si="4"/>
        <v>0</v>
      </c>
      <c r="Y15" s="29">
        <f t="shared" si="4"/>
        <v>0</v>
      </c>
      <c r="Z15" s="29">
        <f t="shared" si="4"/>
        <v>0</v>
      </c>
      <c r="AA15" s="29">
        <f t="shared" si="4"/>
        <v>0</v>
      </c>
      <c r="AB15" s="29">
        <f t="shared" si="4"/>
        <v>0</v>
      </c>
      <c r="AC15" s="29">
        <f t="shared" si="4"/>
        <v>0</v>
      </c>
      <c r="AD15" s="28">
        <f t="shared" si="2"/>
        <v>0</v>
      </c>
    </row>
    <row r="16" spans="2:30">
      <c r="B16" s="2" t="s">
        <v>160</v>
      </c>
      <c r="C16" s="74"/>
      <c r="D16" s="74"/>
      <c r="E16" s="74"/>
      <c r="F16" s="74"/>
      <c r="G16" s="74"/>
      <c r="H16" s="74"/>
      <c r="I16" s="74"/>
      <c r="J16" s="74"/>
      <c r="K16" s="74"/>
      <c r="L16" s="159"/>
      <c r="M16" s="74"/>
      <c r="N16" s="74"/>
    </row>
    <row r="17" spans="2:30">
      <c r="B17" s="3" t="s">
        <v>98</v>
      </c>
      <c r="Q17" s="3" t="s">
        <v>98</v>
      </c>
    </row>
    <row r="18" spans="2:30">
      <c r="B18" s="3"/>
      <c r="C18" s="3"/>
      <c r="Q18" s="3"/>
      <c r="R18" s="3"/>
    </row>
    <row r="19" spans="2:30">
      <c r="B19" s="14" t="s">
        <v>102</v>
      </c>
      <c r="C19" s="13" t="s">
        <v>84</v>
      </c>
      <c r="D19" s="13" t="s">
        <v>85</v>
      </c>
      <c r="E19" s="13" t="s">
        <v>86</v>
      </c>
      <c r="F19" s="13" t="s">
        <v>87</v>
      </c>
      <c r="G19" s="13" t="s">
        <v>88</v>
      </c>
      <c r="H19" s="13" t="s">
        <v>89</v>
      </c>
      <c r="I19" s="13" t="s">
        <v>90</v>
      </c>
      <c r="J19" s="13" t="s">
        <v>91</v>
      </c>
      <c r="K19" s="13" t="s">
        <v>92</v>
      </c>
      <c r="L19" s="13" t="s">
        <v>93</v>
      </c>
      <c r="M19" s="13" t="s">
        <v>94</v>
      </c>
      <c r="N19" s="13" t="s">
        <v>95</v>
      </c>
      <c r="O19" s="14" t="s">
        <v>14</v>
      </c>
      <c r="P19" s="79"/>
      <c r="Q19" s="14"/>
      <c r="R19" s="13" t="s">
        <v>2</v>
      </c>
      <c r="S19" s="13" t="s">
        <v>3</v>
      </c>
      <c r="T19" s="13" t="s">
        <v>4</v>
      </c>
      <c r="U19" s="13" t="s">
        <v>5</v>
      </c>
      <c r="V19" s="13" t="s">
        <v>6</v>
      </c>
      <c r="W19" s="13" t="s">
        <v>7</v>
      </c>
      <c r="X19" s="13" t="s">
        <v>8</v>
      </c>
      <c r="Y19" s="13" t="s">
        <v>9</v>
      </c>
      <c r="Z19" s="13" t="s">
        <v>10</v>
      </c>
      <c r="AA19" s="13" t="s">
        <v>11</v>
      </c>
      <c r="AB19" s="13" t="s">
        <v>12</v>
      </c>
      <c r="AC19" s="13" t="s">
        <v>13</v>
      </c>
      <c r="AD19" s="14" t="s">
        <v>14</v>
      </c>
    </row>
    <row r="20" spans="2:30">
      <c r="B20" s="1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17"/>
      <c r="Q20" s="17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17"/>
    </row>
    <row r="21" spans="2:30">
      <c r="B21" s="20" t="s">
        <v>39</v>
      </c>
      <c r="C21" s="84">
        <v>0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85">
        <f t="shared" ref="O21:O26" si="5">SUM(C21:N21)</f>
        <v>0</v>
      </c>
      <c r="P21" s="68"/>
      <c r="Q21" s="17" t="s">
        <v>39</v>
      </c>
      <c r="R21" s="86">
        <f>+C21</f>
        <v>0</v>
      </c>
      <c r="S21" s="86">
        <f t="shared" ref="S21:AC25" si="6">+D21</f>
        <v>0</v>
      </c>
      <c r="T21" s="86">
        <f t="shared" si="6"/>
        <v>0</v>
      </c>
      <c r="U21" s="86">
        <f t="shared" si="6"/>
        <v>0</v>
      </c>
      <c r="V21" s="86">
        <f t="shared" si="6"/>
        <v>0</v>
      </c>
      <c r="W21" s="86">
        <f t="shared" si="6"/>
        <v>0</v>
      </c>
      <c r="X21" s="86">
        <f t="shared" si="6"/>
        <v>0</v>
      </c>
      <c r="Y21" s="86">
        <f t="shared" si="6"/>
        <v>0</v>
      </c>
      <c r="Z21" s="86">
        <f t="shared" si="6"/>
        <v>0</v>
      </c>
      <c r="AA21" s="86">
        <f t="shared" si="6"/>
        <v>0</v>
      </c>
      <c r="AB21" s="86">
        <f t="shared" si="6"/>
        <v>0</v>
      </c>
      <c r="AC21" s="86">
        <f t="shared" si="6"/>
        <v>0</v>
      </c>
      <c r="AD21" s="85">
        <f t="shared" ref="AD21:AD26" si="7">SUM(R21:AC21)</f>
        <v>0</v>
      </c>
    </row>
    <row r="22" spans="2:30">
      <c r="B22" s="20" t="s">
        <v>17</v>
      </c>
      <c r="C22" s="84">
        <v>0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85">
        <f t="shared" si="5"/>
        <v>0</v>
      </c>
      <c r="P22" s="68"/>
      <c r="Q22" s="17" t="s">
        <v>17</v>
      </c>
      <c r="R22" s="86">
        <f>+C22</f>
        <v>0</v>
      </c>
      <c r="S22" s="86">
        <f t="shared" si="6"/>
        <v>0</v>
      </c>
      <c r="T22" s="86">
        <f t="shared" si="6"/>
        <v>0</v>
      </c>
      <c r="U22" s="86">
        <f t="shared" si="6"/>
        <v>0</v>
      </c>
      <c r="V22" s="86">
        <f t="shared" si="6"/>
        <v>0</v>
      </c>
      <c r="W22" s="86">
        <f t="shared" si="6"/>
        <v>0</v>
      </c>
      <c r="X22" s="86">
        <f t="shared" si="6"/>
        <v>0</v>
      </c>
      <c r="Y22" s="86">
        <f t="shared" si="6"/>
        <v>0</v>
      </c>
      <c r="Z22" s="86">
        <f t="shared" si="6"/>
        <v>0</v>
      </c>
      <c r="AA22" s="86">
        <f t="shared" si="6"/>
        <v>0</v>
      </c>
      <c r="AB22" s="86">
        <f t="shared" si="6"/>
        <v>0</v>
      </c>
      <c r="AC22" s="86">
        <f t="shared" si="6"/>
        <v>0</v>
      </c>
      <c r="AD22" s="85">
        <f t="shared" si="7"/>
        <v>0</v>
      </c>
    </row>
    <row r="23" spans="2:30">
      <c r="B23" s="20" t="s">
        <v>18</v>
      </c>
      <c r="C23" s="84">
        <v>0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0</v>
      </c>
      <c r="N23" s="84">
        <v>0</v>
      </c>
      <c r="O23" s="85">
        <f t="shared" si="5"/>
        <v>0</v>
      </c>
      <c r="P23" s="68"/>
      <c r="Q23" s="17" t="s">
        <v>18</v>
      </c>
      <c r="R23" s="86">
        <f>+C23</f>
        <v>0</v>
      </c>
      <c r="S23" s="86">
        <f t="shared" si="6"/>
        <v>0</v>
      </c>
      <c r="T23" s="86">
        <f t="shared" si="6"/>
        <v>0</v>
      </c>
      <c r="U23" s="86">
        <f t="shared" si="6"/>
        <v>0</v>
      </c>
      <c r="V23" s="86">
        <f t="shared" si="6"/>
        <v>0</v>
      </c>
      <c r="W23" s="86">
        <f t="shared" si="6"/>
        <v>0</v>
      </c>
      <c r="X23" s="86">
        <f t="shared" si="6"/>
        <v>0</v>
      </c>
      <c r="Y23" s="86">
        <f t="shared" si="6"/>
        <v>0</v>
      </c>
      <c r="Z23" s="86">
        <f t="shared" si="6"/>
        <v>0</v>
      </c>
      <c r="AA23" s="86">
        <f t="shared" si="6"/>
        <v>0</v>
      </c>
      <c r="AB23" s="86">
        <f t="shared" si="6"/>
        <v>0</v>
      </c>
      <c r="AC23" s="86">
        <f t="shared" si="6"/>
        <v>0</v>
      </c>
      <c r="AD23" s="85">
        <f t="shared" si="7"/>
        <v>0</v>
      </c>
    </row>
    <row r="24" spans="2:30">
      <c r="B24" s="20" t="s">
        <v>44</v>
      </c>
      <c r="C24" s="84">
        <v>0</v>
      </c>
      <c r="D24" s="84">
        <v>0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0</v>
      </c>
      <c r="N24" s="84">
        <v>0</v>
      </c>
      <c r="O24" s="85">
        <f t="shared" si="5"/>
        <v>0</v>
      </c>
      <c r="P24" s="68"/>
      <c r="Q24" s="17" t="s">
        <v>44</v>
      </c>
      <c r="R24" s="86">
        <f>+C24</f>
        <v>0</v>
      </c>
      <c r="S24" s="86">
        <f t="shared" si="6"/>
        <v>0</v>
      </c>
      <c r="T24" s="86">
        <f t="shared" si="6"/>
        <v>0</v>
      </c>
      <c r="U24" s="86">
        <f t="shared" si="6"/>
        <v>0</v>
      </c>
      <c r="V24" s="86">
        <f t="shared" si="6"/>
        <v>0</v>
      </c>
      <c r="W24" s="86">
        <f t="shared" si="6"/>
        <v>0</v>
      </c>
      <c r="X24" s="86">
        <f t="shared" si="6"/>
        <v>0</v>
      </c>
      <c r="Y24" s="86">
        <f t="shared" si="6"/>
        <v>0</v>
      </c>
      <c r="Z24" s="86">
        <f t="shared" si="6"/>
        <v>0</v>
      </c>
      <c r="AA24" s="86">
        <f t="shared" si="6"/>
        <v>0</v>
      </c>
      <c r="AB24" s="86">
        <f t="shared" si="6"/>
        <v>0</v>
      </c>
      <c r="AC24" s="86">
        <f t="shared" si="6"/>
        <v>0</v>
      </c>
      <c r="AD24" s="85">
        <f t="shared" si="7"/>
        <v>0</v>
      </c>
    </row>
    <row r="25" spans="2:30">
      <c r="B25" s="25" t="s">
        <v>20</v>
      </c>
      <c r="C25" s="84">
        <v>0</v>
      </c>
      <c r="D25" s="84">
        <v>0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  <c r="M25" s="84">
        <v>0</v>
      </c>
      <c r="N25" s="84">
        <v>0</v>
      </c>
      <c r="O25" s="85">
        <f t="shared" si="5"/>
        <v>0</v>
      </c>
      <c r="P25" s="68"/>
      <c r="Q25" s="17" t="s">
        <v>20</v>
      </c>
      <c r="R25" s="86">
        <f>+C25</f>
        <v>0</v>
      </c>
      <c r="S25" s="86">
        <f t="shared" si="6"/>
        <v>0</v>
      </c>
      <c r="T25" s="86">
        <f t="shared" si="6"/>
        <v>0</v>
      </c>
      <c r="U25" s="86">
        <f t="shared" si="6"/>
        <v>0</v>
      </c>
      <c r="V25" s="86">
        <f t="shared" si="6"/>
        <v>0</v>
      </c>
      <c r="W25" s="86">
        <f t="shared" si="6"/>
        <v>0</v>
      </c>
      <c r="X25" s="86">
        <f t="shared" si="6"/>
        <v>0</v>
      </c>
      <c r="Y25" s="86">
        <f t="shared" si="6"/>
        <v>0</v>
      </c>
      <c r="Z25" s="86">
        <f t="shared" si="6"/>
        <v>0</v>
      </c>
      <c r="AA25" s="86">
        <f t="shared" si="6"/>
        <v>0</v>
      </c>
      <c r="AB25" s="86">
        <f t="shared" si="6"/>
        <v>0</v>
      </c>
      <c r="AC25" s="86">
        <f t="shared" si="6"/>
        <v>0</v>
      </c>
      <c r="AD25" s="85">
        <f t="shared" si="7"/>
        <v>0</v>
      </c>
    </row>
    <row r="26" spans="2:30">
      <c r="B26" s="26" t="s">
        <v>14</v>
      </c>
      <c r="C26" s="87">
        <f>SUM(C21:C25)</f>
        <v>0</v>
      </c>
      <c r="D26" s="87">
        <f t="shared" ref="D26:N26" si="8">SUM(D21:D25)</f>
        <v>0</v>
      </c>
      <c r="E26" s="87">
        <f t="shared" si="8"/>
        <v>0</v>
      </c>
      <c r="F26" s="87">
        <f t="shared" si="8"/>
        <v>0</v>
      </c>
      <c r="G26" s="87">
        <f t="shared" si="8"/>
        <v>0</v>
      </c>
      <c r="H26" s="87">
        <f t="shared" si="8"/>
        <v>0</v>
      </c>
      <c r="I26" s="87">
        <f t="shared" si="8"/>
        <v>0</v>
      </c>
      <c r="J26" s="87">
        <f t="shared" si="8"/>
        <v>0</v>
      </c>
      <c r="K26" s="87">
        <f t="shared" si="8"/>
        <v>0</v>
      </c>
      <c r="L26" s="87">
        <f t="shared" si="8"/>
        <v>0</v>
      </c>
      <c r="M26" s="87">
        <f t="shared" si="8"/>
        <v>0</v>
      </c>
      <c r="N26" s="87">
        <f t="shared" si="8"/>
        <v>0</v>
      </c>
      <c r="O26" s="87">
        <f t="shared" si="5"/>
        <v>0</v>
      </c>
      <c r="P26" s="56"/>
      <c r="Q26" s="26" t="s">
        <v>14</v>
      </c>
      <c r="R26" s="88">
        <f t="shared" ref="R26:AC26" si="9">SUM(R21:R25)</f>
        <v>0</v>
      </c>
      <c r="S26" s="89">
        <f t="shared" si="9"/>
        <v>0</v>
      </c>
      <c r="T26" s="89">
        <f t="shared" si="9"/>
        <v>0</v>
      </c>
      <c r="U26" s="89">
        <f t="shared" si="9"/>
        <v>0</v>
      </c>
      <c r="V26" s="89">
        <f t="shared" si="9"/>
        <v>0</v>
      </c>
      <c r="W26" s="89">
        <f t="shared" si="9"/>
        <v>0</v>
      </c>
      <c r="X26" s="89">
        <f t="shared" si="9"/>
        <v>0</v>
      </c>
      <c r="Y26" s="89">
        <f t="shared" si="9"/>
        <v>0</v>
      </c>
      <c r="Z26" s="89">
        <f t="shared" si="9"/>
        <v>0</v>
      </c>
      <c r="AA26" s="89">
        <f t="shared" si="9"/>
        <v>0</v>
      </c>
      <c r="AB26" s="89">
        <f t="shared" si="9"/>
        <v>0</v>
      </c>
      <c r="AC26" s="89">
        <f t="shared" si="9"/>
        <v>0</v>
      </c>
      <c r="AD26" s="87">
        <f t="shared" si="7"/>
        <v>0</v>
      </c>
    </row>
    <row r="27" spans="2:30"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</row>
    <row r="28" spans="2:30"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</row>
    <row r="29" spans="2:30">
      <c r="B29" s="3" t="s">
        <v>108</v>
      </c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56" t="s">
        <v>109</v>
      </c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</row>
    <row r="30" spans="2:30">
      <c r="B30" s="3"/>
      <c r="C30" s="56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56"/>
      <c r="R30" s="56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</row>
    <row r="31" spans="2:30">
      <c r="B31" s="14" t="s">
        <v>102</v>
      </c>
      <c r="C31" s="13" t="s">
        <v>84</v>
      </c>
      <c r="D31" s="13" t="s">
        <v>85</v>
      </c>
      <c r="E31" s="13" t="s">
        <v>86</v>
      </c>
      <c r="F31" s="13" t="s">
        <v>87</v>
      </c>
      <c r="G31" s="13" t="s">
        <v>88</v>
      </c>
      <c r="H31" s="13" t="s">
        <v>89</v>
      </c>
      <c r="I31" s="13" t="s">
        <v>90</v>
      </c>
      <c r="J31" s="13" t="s">
        <v>91</v>
      </c>
      <c r="K31" s="13" t="s">
        <v>92</v>
      </c>
      <c r="L31" s="13" t="s">
        <v>93</v>
      </c>
      <c r="M31" s="13" t="s">
        <v>94</v>
      </c>
      <c r="N31" s="13" t="s">
        <v>95</v>
      </c>
      <c r="O31" s="34" t="s">
        <v>14</v>
      </c>
      <c r="P31" s="91"/>
      <c r="Q31" s="34"/>
      <c r="R31" s="33" t="s">
        <v>2</v>
      </c>
      <c r="S31" s="33" t="s">
        <v>3</v>
      </c>
      <c r="T31" s="33" t="s">
        <v>4</v>
      </c>
      <c r="U31" s="33" t="s">
        <v>5</v>
      </c>
      <c r="V31" s="33" t="s">
        <v>6</v>
      </c>
      <c r="W31" s="33" t="s">
        <v>7</v>
      </c>
      <c r="X31" s="33" t="s">
        <v>8</v>
      </c>
      <c r="Y31" s="33" t="s">
        <v>9</v>
      </c>
      <c r="Z31" s="33" t="s">
        <v>10</v>
      </c>
      <c r="AA31" s="33" t="s">
        <v>11</v>
      </c>
      <c r="AB31" s="33" t="s">
        <v>12</v>
      </c>
      <c r="AC31" s="170" t="s">
        <v>13</v>
      </c>
      <c r="AD31" s="170" t="s">
        <v>14</v>
      </c>
    </row>
    <row r="32" spans="2:30">
      <c r="B32" s="1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9"/>
      <c r="P32" s="68"/>
      <c r="Q32" s="39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171"/>
    </row>
    <row r="33" spans="2:32">
      <c r="B33" s="20" t="s">
        <v>39</v>
      </c>
      <c r="C33" s="84">
        <v>0</v>
      </c>
      <c r="D33" s="84">
        <v>0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0</v>
      </c>
      <c r="N33" s="84">
        <v>0</v>
      </c>
      <c r="O33" s="85">
        <f>SUM(C33:N33)</f>
        <v>0</v>
      </c>
      <c r="P33" s="68"/>
      <c r="Q33" s="17" t="s">
        <v>39</v>
      </c>
      <c r="R33" s="86">
        <f>+C33*0.87</f>
        <v>0</v>
      </c>
      <c r="S33" s="86">
        <f t="shared" ref="S33:AC37" si="10">+D33*0.87</f>
        <v>0</v>
      </c>
      <c r="T33" s="86">
        <f t="shared" si="10"/>
        <v>0</v>
      </c>
      <c r="U33" s="86">
        <f t="shared" si="10"/>
        <v>0</v>
      </c>
      <c r="V33" s="86">
        <f t="shared" si="10"/>
        <v>0</v>
      </c>
      <c r="W33" s="86">
        <f t="shared" si="10"/>
        <v>0</v>
      </c>
      <c r="X33" s="86">
        <f t="shared" si="10"/>
        <v>0</v>
      </c>
      <c r="Y33" s="86">
        <f t="shared" si="10"/>
        <v>0</v>
      </c>
      <c r="Z33" s="86">
        <f t="shared" si="10"/>
        <v>0</v>
      </c>
      <c r="AA33" s="86">
        <f t="shared" si="10"/>
        <v>0</v>
      </c>
      <c r="AB33" s="86">
        <f t="shared" si="10"/>
        <v>0</v>
      </c>
      <c r="AC33" s="86">
        <f t="shared" si="10"/>
        <v>0</v>
      </c>
      <c r="AD33" s="85">
        <f t="shared" ref="AD33:AD38" si="11">SUM(R33:AC33)</f>
        <v>0</v>
      </c>
    </row>
    <row r="34" spans="2:32">
      <c r="B34" s="20" t="s">
        <v>17</v>
      </c>
      <c r="C34" s="84">
        <v>0</v>
      </c>
      <c r="D34" s="84">
        <v>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0</v>
      </c>
      <c r="N34" s="84">
        <v>0</v>
      </c>
      <c r="O34" s="85">
        <f>SUM(C34:N34)</f>
        <v>0</v>
      </c>
      <c r="P34" s="68"/>
      <c r="Q34" s="17" t="s">
        <v>17</v>
      </c>
      <c r="R34" s="86">
        <f>+C34*0.87</f>
        <v>0</v>
      </c>
      <c r="S34" s="86">
        <f t="shared" si="10"/>
        <v>0</v>
      </c>
      <c r="T34" s="86">
        <f t="shared" si="10"/>
        <v>0</v>
      </c>
      <c r="U34" s="86">
        <f t="shared" si="10"/>
        <v>0</v>
      </c>
      <c r="V34" s="86">
        <f t="shared" si="10"/>
        <v>0</v>
      </c>
      <c r="W34" s="86">
        <f t="shared" si="10"/>
        <v>0</v>
      </c>
      <c r="X34" s="86">
        <f t="shared" si="10"/>
        <v>0</v>
      </c>
      <c r="Y34" s="86">
        <f t="shared" si="10"/>
        <v>0</v>
      </c>
      <c r="Z34" s="86">
        <f t="shared" si="10"/>
        <v>0</v>
      </c>
      <c r="AA34" s="86">
        <f t="shared" si="10"/>
        <v>0</v>
      </c>
      <c r="AB34" s="86">
        <f t="shared" si="10"/>
        <v>0</v>
      </c>
      <c r="AC34" s="86">
        <f t="shared" si="10"/>
        <v>0</v>
      </c>
      <c r="AD34" s="85">
        <f t="shared" si="11"/>
        <v>0</v>
      </c>
    </row>
    <row r="35" spans="2:32">
      <c r="B35" s="20" t="s">
        <v>18</v>
      </c>
      <c r="C35" s="84">
        <v>0</v>
      </c>
      <c r="D35" s="84">
        <v>0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0</v>
      </c>
      <c r="N35" s="84">
        <v>0</v>
      </c>
      <c r="O35" s="85">
        <f>SUM(C35:N35)</f>
        <v>0</v>
      </c>
      <c r="P35" s="68"/>
      <c r="Q35" s="17" t="s">
        <v>18</v>
      </c>
      <c r="R35" s="86">
        <f>+C35*0.87</f>
        <v>0</v>
      </c>
      <c r="S35" s="86">
        <f t="shared" si="10"/>
        <v>0</v>
      </c>
      <c r="T35" s="86">
        <f t="shared" si="10"/>
        <v>0</v>
      </c>
      <c r="U35" s="86">
        <f t="shared" si="10"/>
        <v>0</v>
      </c>
      <c r="V35" s="86">
        <f t="shared" si="10"/>
        <v>0</v>
      </c>
      <c r="W35" s="86">
        <f t="shared" si="10"/>
        <v>0</v>
      </c>
      <c r="X35" s="86">
        <f t="shared" si="10"/>
        <v>0</v>
      </c>
      <c r="Y35" s="86">
        <f t="shared" si="10"/>
        <v>0</v>
      </c>
      <c r="Z35" s="86">
        <f t="shared" si="10"/>
        <v>0</v>
      </c>
      <c r="AA35" s="86">
        <f t="shared" si="10"/>
        <v>0</v>
      </c>
      <c r="AB35" s="86">
        <f t="shared" si="10"/>
        <v>0</v>
      </c>
      <c r="AC35" s="86">
        <f t="shared" si="10"/>
        <v>0</v>
      </c>
      <c r="AD35" s="85">
        <f t="shared" si="11"/>
        <v>0</v>
      </c>
    </row>
    <row r="36" spans="2:32">
      <c r="B36" s="20" t="s">
        <v>44</v>
      </c>
      <c r="C36" s="84">
        <v>0</v>
      </c>
      <c r="D36" s="84">
        <v>0</v>
      </c>
      <c r="E36" s="84">
        <v>0</v>
      </c>
      <c r="F36" s="84">
        <v>0</v>
      </c>
      <c r="G36" s="84">
        <v>0</v>
      </c>
      <c r="H36" s="84">
        <v>0</v>
      </c>
      <c r="I36" s="84">
        <v>0</v>
      </c>
      <c r="J36" s="84">
        <v>0</v>
      </c>
      <c r="K36" s="84">
        <v>0</v>
      </c>
      <c r="L36" s="84">
        <v>0</v>
      </c>
      <c r="M36" s="84">
        <v>0</v>
      </c>
      <c r="N36" s="84">
        <v>0</v>
      </c>
      <c r="O36" s="85">
        <f>SUM(C36:N36)</f>
        <v>0</v>
      </c>
      <c r="P36" s="68"/>
      <c r="Q36" s="17" t="s">
        <v>44</v>
      </c>
      <c r="R36" s="86">
        <f>+C36*0.87</f>
        <v>0</v>
      </c>
      <c r="S36" s="86">
        <f t="shared" si="10"/>
        <v>0</v>
      </c>
      <c r="T36" s="86">
        <f t="shared" si="10"/>
        <v>0</v>
      </c>
      <c r="U36" s="86">
        <f t="shared" si="10"/>
        <v>0</v>
      </c>
      <c r="V36" s="86">
        <f t="shared" si="10"/>
        <v>0</v>
      </c>
      <c r="W36" s="86">
        <f t="shared" si="10"/>
        <v>0</v>
      </c>
      <c r="X36" s="86">
        <f t="shared" si="10"/>
        <v>0</v>
      </c>
      <c r="Y36" s="86">
        <f t="shared" si="10"/>
        <v>0</v>
      </c>
      <c r="Z36" s="86">
        <f t="shared" si="10"/>
        <v>0</v>
      </c>
      <c r="AA36" s="86">
        <f t="shared" si="10"/>
        <v>0</v>
      </c>
      <c r="AB36" s="86">
        <f t="shared" si="10"/>
        <v>0</v>
      </c>
      <c r="AC36" s="86">
        <f t="shared" si="10"/>
        <v>0</v>
      </c>
      <c r="AD36" s="85">
        <f t="shared" si="11"/>
        <v>0</v>
      </c>
    </row>
    <row r="37" spans="2:32">
      <c r="B37" s="25" t="s">
        <v>20</v>
      </c>
      <c r="C37" s="84">
        <v>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0</v>
      </c>
      <c r="N37" s="84">
        <v>0</v>
      </c>
      <c r="O37" s="85">
        <f>SUM(C37:N37)</f>
        <v>0</v>
      </c>
      <c r="P37" s="68"/>
      <c r="Q37" s="17" t="s">
        <v>20</v>
      </c>
      <c r="R37" s="86">
        <f>+C37*0.87</f>
        <v>0</v>
      </c>
      <c r="S37" s="86">
        <f t="shared" si="10"/>
        <v>0</v>
      </c>
      <c r="T37" s="86">
        <f t="shared" si="10"/>
        <v>0</v>
      </c>
      <c r="U37" s="86">
        <f t="shared" si="10"/>
        <v>0</v>
      </c>
      <c r="V37" s="86">
        <f t="shared" si="10"/>
        <v>0</v>
      </c>
      <c r="W37" s="86">
        <f t="shared" si="10"/>
        <v>0</v>
      </c>
      <c r="X37" s="86">
        <f t="shared" si="10"/>
        <v>0</v>
      </c>
      <c r="Y37" s="86">
        <f t="shared" si="10"/>
        <v>0</v>
      </c>
      <c r="Z37" s="86">
        <f t="shared" si="10"/>
        <v>0</v>
      </c>
      <c r="AA37" s="86">
        <f t="shared" si="10"/>
        <v>0</v>
      </c>
      <c r="AB37" s="86">
        <f t="shared" si="10"/>
        <v>0</v>
      </c>
      <c r="AC37" s="86">
        <f t="shared" si="10"/>
        <v>0</v>
      </c>
      <c r="AD37" s="85">
        <f t="shared" si="11"/>
        <v>0</v>
      </c>
    </row>
    <row r="38" spans="2:32">
      <c r="B38" s="26" t="s">
        <v>14</v>
      </c>
      <c r="C38" s="87">
        <f>SUM(C33:C37)</f>
        <v>0</v>
      </c>
      <c r="D38" s="87">
        <f t="shared" ref="D38:N38" si="12">SUM(D33:D37)</f>
        <v>0</v>
      </c>
      <c r="E38" s="87">
        <f t="shared" si="12"/>
        <v>0</v>
      </c>
      <c r="F38" s="87">
        <f t="shared" si="12"/>
        <v>0</v>
      </c>
      <c r="G38" s="87">
        <f t="shared" si="12"/>
        <v>0</v>
      </c>
      <c r="H38" s="87">
        <f t="shared" si="12"/>
        <v>0</v>
      </c>
      <c r="I38" s="87">
        <f t="shared" si="12"/>
        <v>0</v>
      </c>
      <c r="J38" s="87">
        <f t="shared" si="12"/>
        <v>0</v>
      </c>
      <c r="K38" s="87">
        <f t="shared" si="12"/>
        <v>0</v>
      </c>
      <c r="L38" s="87">
        <f t="shared" si="12"/>
        <v>0</v>
      </c>
      <c r="M38" s="87">
        <f t="shared" si="12"/>
        <v>0</v>
      </c>
      <c r="N38" s="87">
        <f t="shared" si="12"/>
        <v>0</v>
      </c>
      <c r="O38" s="87">
        <f t="shared" ref="O38" si="13">SUM(C38:N38)</f>
        <v>0</v>
      </c>
      <c r="P38" s="56"/>
      <c r="Q38" s="26" t="s">
        <v>14</v>
      </c>
      <c r="R38" s="88">
        <f t="shared" ref="R38:AC38" si="14">SUM(R33:R37)</f>
        <v>0</v>
      </c>
      <c r="S38" s="89">
        <f t="shared" si="14"/>
        <v>0</v>
      </c>
      <c r="T38" s="89">
        <f t="shared" si="14"/>
        <v>0</v>
      </c>
      <c r="U38" s="89">
        <f t="shared" si="14"/>
        <v>0</v>
      </c>
      <c r="V38" s="89">
        <f t="shared" si="14"/>
        <v>0</v>
      </c>
      <c r="W38" s="89">
        <f t="shared" si="14"/>
        <v>0</v>
      </c>
      <c r="X38" s="89">
        <f t="shared" si="14"/>
        <v>0</v>
      </c>
      <c r="Y38" s="89">
        <f t="shared" si="14"/>
        <v>0</v>
      </c>
      <c r="Z38" s="89">
        <f t="shared" si="14"/>
        <v>0</v>
      </c>
      <c r="AA38" s="89">
        <f t="shared" si="14"/>
        <v>0</v>
      </c>
      <c r="AB38" s="89">
        <f t="shared" si="14"/>
        <v>0</v>
      </c>
      <c r="AC38" s="89">
        <f t="shared" si="14"/>
        <v>0</v>
      </c>
      <c r="AD38" s="87">
        <f t="shared" si="11"/>
        <v>0</v>
      </c>
    </row>
    <row r="39" spans="2:32"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>
        <f>+AD38/0.87</f>
        <v>0</v>
      </c>
      <c r="AE39" s="68">
        <f>+AD39-O38</f>
        <v>0</v>
      </c>
      <c r="AF39" s="2" t="s">
        <v>24</v>
      </c>
    </row>
    <row r="40" spans="2:32">
      <c r="B40" s="215" t="s">
        <v>37</v>
      </c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68"/>
      <c r="P40" s="68"/>
      <c r="Q40" s="92" t="s">
        <v>37</v>
      </c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68"/>
    </row>
    <row r="41" spans="2:32">
      <c r="B41" s="57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68"/>
      <c r="P41" s="68"/>
      <c r="Q41" s="93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68"/>
    </row>
    <row r="42" spans="2:32">
      <c r="B42" s="63" t="s">
        <v>102</v>
      </c>
      <c r="C42" s="13" t="s">
        <v>84</v>
      </c>
      <c r="D42" s="13" t="s">
        <v>85</v>
      </c>
      <c r="E42" s="13" t="s">
        <v>86</v>
      </c>
      <c r="F42" s="13" t="s">
        <v>87</v>
      </c>
      <c r="G42" s="13" t="s">
        <v>88</v>
      </c>
      <c r="H42" s="13" t="s">
        <v>89</v>
      </c>
      <c r="I42" s="13" t="s">
        <v>90</v>
      </c>
      <c r="J42" s="13" t="s">
        <v>91</v>
      </c>
      <c r="K42" s="13" t="s">
        <v>92</v>
      </c>
      <c r="L42" s="13" t="s">
        <v>93</v>
      </c>
      <c r="M42" s="13" t="s">
        <v>94</v>
      </c>
      <c r="N42" s="13" t="s">
        <v>95</v>
      </c>
      <c r="O42" s="172" t="s">
        <v>14</v>
      </c>
      <c r="P42" s="94"/>
      <c r="Q42" s="173" t="s">
        <v>102</v>
      </c>
      <c r="R42" s="35" t="s">
        <v>2</v>
      </c>
      <c r="S42" s="33" t="s">
        <v>3</v>
      </c>
      <c r="T42" s="33" t="s">
        <v>4</v>
      </c>
      <c r="U42" s="33" t="s">
        <v>5</v>
      </c>
      <c r="V42" s="33" t="s">
        <v>6</v>
      </c>
      <c r="W42" s="33" t="s">
        <v>7</v>
      </c>
      <c r="X42" s="33" t="s">
        <v>8</v>
      </c>
      <c r="Y42" s="33" t="s">
        <v>9</v>
      </c>
      <c r="Z42" s="33" t="s">
        <v>10</v>
      </c>
      <c r="AA42" s="33" t="s">
        <v>11</v>
      </c>
      <c r="AB42" s="33" t="s">
        <v>12</v>
      </c>
      <c r="AC42" s="170" t="s">
        <v>13</v>
      </c>
      <c r="AD42" s="172" t="s">
        <v>14</v>
      </c>
    </row>
    <row r="43" spans="2:32">
      <c r="B43" s="1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171"/>
      <c r="P43" s="38"/>
      <c r="Q43" s="171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171"/>
    </row>
    <row r="44" spans="2:32">
      <c r="B44" s="20" t="s">
        <v>39</v>
      </c>
      <c r="C44" s="84">
        <f>+C33/C$76</f>
        <v>0</v>
      </c>
      <c r="D44" s="84">
        <f t="shared" ref="D44:N48" si="15">+D33/D$76</f>
        <v>0</v>
      </c>
      <c r="E44" s="84">
        <f t="shared" si="15"/>
        <v>0</v>
      </c>
      <c r="F44" s="84">
        <f t="shared" si="15"/>
        <v>0</v>
      </c>
      <c r="G44" s="84">
        <f t="shared" si="15"/>
        <v>0</v>
      </c>
      <c r="H44" s="84">
        <f t="shared" si="15"/>
        <v>0</v>
      </c>
      <c r="I44" s="84">
        <f t="shared" si="15"/>
        <v>0</v>
      </c>
      <c r="J44" s="84">
        <f t="shared" si="15"/>
        <v>0</v>
      </c>
      <c r="K44" s="84">
        <f t="shared" si="15"/>
        <v>0</v>
      </c>
      <c r="L44" s="84">
        <f t="shared" si="15"/>
        <v>0</v>
      </c>
      <c r="M44" s="84">
        <f t="shared" si="15"/>
        <v>0</v>
      </c>
      <c r="N44" s="84">
        <f t="shared" si="15"/>
        <v>0</v>
      </c>
      <c r="O44" s="85">
        <f>SUM(C44:N44)</f>
        <v>0</v>
      </c>
      <c r="P44" s="38"/>
      <c r="Q44" s="17" t="s">
        <v>39</v>
      </c>
      <c r="R44" s="86">
        <f>+R33/R$76</f>
        <v>0</v>
      </c>
      <c r="S44" s="86">
        <f t="shared" ref="R44:AC48" si="16">+S33/S$76</f>
        <v>0</v>
      </c>
      <c r="T44" s="86">
        <f t="shared" si="16"/>
        <v>0</v>
      </c>
      <c r="U44" s="86">
        <f t="shared" si="16"/>
        <v>0</v>
      </c>
      <c r="V44" s="86">
        <f t="shared" si="16"/>
        <v>0</v>
      </c>
      <c r="W44" s="86">
        <f t="shared" si="16"/>
        <v>0</v>
      </c>
      <c r="X44" s="86">
        <f t="shared" si="16"/>
        <v>0</v>
      </c>
      <c r="Y44" s="86">
        <f t="shared" si="16"/>
        <v>0</v>
      </c>
      <c r="Z44" s="86">
        <f t="shared" si="16"/>
        <v>0</v>
      </c>
      <c r="AA44" s="86">
        <f t="shared" si="16"/>
        <v>0</v>
      </c>
      <c r="AB44" s="86">
        <f t="shared" si="16"/>
        <v>0</v>
      </c>
      <c r="AC44" s="86">
        <f t="shared" si="16"/>
        <v>0</v>
      </c>
      <c r="AD44" s="85">
        <f t="shared" ref="AD44:AD49" si="17">SUM(R44:AC44)</f>
        <v>0</v>
      </c>
    </row>
    <row r="45" spans="2:32">
      <c r="B45" s="20" t="s">
        <v>17</v>
      </c>
      <c r="C45" s="84">
        <f t="shared" ref="C45:J48" si="18">+C34/C$76</f>
        <v>0</v>
      </c>
      <c r="D45" s="84">
        <f t="shared" si="18"/>
        <v>0</v>
      </c>
      <c r="E45" s="84">
        <f t="shared" si="18"/>
        <v>0</v>
      </c>
      <c r="F45" s="84">
        <f t="shared" si="18"/>
        <v>0</v>
      </c>
      <c r="G45" s="84">
        <f t="shared" si="18"/>
        <v>0</v>
      </c>
      <c r="H45" s="84">
        <f t="shared" si="18"/>
        <v>0</v>
      </c>
      <c r="I45" s="84">
        <f t="shared" si="18"/>
        <v>0</v>
      </c>
      <c r="J45" s="84">
        <f t="shared" si="18"/>
        <v>0</v>
      </c>
      <c r="K45" s="84">
        <f t="shared" si="15"/>
        <v>0</v>
      </c>
      <c r="L45" s="84">
        <f t="shared" si="15"/>
        <v>0</v>
      </c>
      <c r="M45" s="84">
        <f t="shared" si="15"/>
        <v>0</v>
      </c>
      <c r="N45" s="84">
        <f t="shared" si="15"/>
        <v>0</v>
      </c>
      <c r="O45" s="85">
        <f>SUM(C45:N45)</f>
        <v>0</v>
      </c>
      <c r="P45" s="38"/>
      <c r="Q45" s="17" t="s">
        <v>17</v>
      </c>
      <c r="R45" s="86">
        <f t="shared" si="16"/>
        <v>0</v>
      </c>
      <c r="S45" s="86">
        <f t="shared" si="16"/>
        <v>0</v>
      </c>
      <c r="T45" s="86">
        <f t="shared" si="16"/>
        <v>0</v>
      </c>
      <c r="U45" s="86">
        <f t="shared" si="16"/>
        <v>0</v>
      </c>
      <c r="V45" s="86">
        <f t="shared" si="16"/>
        <v>0</v>
      </c>
      <c r="W45" s="86">
        <f t="shared" si="16"/>
        <v>0</v>
      </c>
      <c r="X45" s="86">
        <f t="shared" si="16"/>
        <v>0</v>
      </c>
      <c r="Y45" s="86">
        <f t="shared" si="16"/>
        <v>0</v>
      </c>
      <c r="Z45" s="86">
        <f t="shared" si="16"/>
        <v>0</v>
      </c>
      <c r="AA45" s="86">
        <f t="shared" si="16"/>
        <v>0</v>
      </c>
      <c r="AB45" s="86">
        <f t="shared" si="16"/>
        <v>0</v>
      </c>
      <c r="AC45" s="86">
        <f t="shared" si="16"/>
        <v>0</v>
      </c>
      <c r="AD45" s="85">
        <f t="shared" si="17"/>
        <v>0</v>
      </c>
    </row>
    <row r="46" spans="2:32">
      <c r="B46" s="20" t="s">
        <v>18</v>
      </c>
      <c r="C46" s="84">
        <f>+C35/C$76</f>
        <v>0</v>
      </c>
      <c r="D46" s="84">
        <f t="shared" si="18"/>
        <v>0</v>
      </c>
      <c r="E46" s="84">
        <f t="shared" si="18"/>
        <v>0</v>
      </c>
      <c r="F46" s="84">
        <f t="shared" si="18"/>
        <v>0</v>
      </c>
      <c r="G46" s="84">
        <f t="shared" si="18"/>
        <v>0</v>
      </c>
      <c r="H46" s="84">
        <f t="shared" si="18"/>
        <v>0</v>
      </c>
      <c r="I46" s="84">
        <f t="shared" si="18"/>
        <v>0</v>
      </c>
      <c r="J46" s="84">
        <f t="shared" si="18"/>
        <v>0</v>
      </c>
      <c r="K46" s="84">
        <f t="shared" si="15"/>
        <v>0</v>
      </c>
      <c r="L46" s="84">
        <f t="shared" si="15"/>
        <v>0</v>
      </c>
      <c r="M46" s="84">
        <f t="shared" si="15"/>
        <v>0</v>
      </c>
      <c r="N46" s="84">
        <f t="shared" si="15"/>
        <v>0</v>
      </c>
      <c r="O46" s="85">
        <f>SUM(C46:N46)</f>
        <v>0</v>
      </c>
      <c r="P46" s="38"/>
      <c r="Q46" s="17" t="s">
        <v>18</v>
      </c>
      <c r="R46" s="86">
        <f t="shared" si="16"/>
        <v>0</v>
      </c>
      <c r="S46" s="86">
        <f t="shared" si="16"/>
        <v>0</v>
      </c>
      <c r="T46" s="86">
        <f t="shared" si="16"/>
        <v>0</v>
      </c>
      <c r="U46" s="86">
        <f t="shared" si="16"/>
        <v>0</v>
      </c>
      <c r="V46" s="86">
        <f t="shared" si="16"/>
        <v>0</v>
      </c>
      <c r="W46" s="86">
        <f t="shared" si="16"/>
        <v>0</v>
      </c>
      <c r="X46" s="86">
        <f t="shared" si="16"/>
        <v>0</v>
      </c>
      <c r="Y46" s="86">
        <f t="shared" si="16"/>
        <v>0</v>
      </c>
      <c r="Z46" s="86">
        <f t="shared" si="16"/>
        <v>0</v>
      </c>
      <c r="AA46" s="86">
        <f t="shared" si="16"/>
        <v>0</v>
      </c>
      <c r="AB46" s="86">
        <f t="shared" si="16"/>
        <v>0</v>
      </c>
      <c r="AC46" s="86">
        <f t="shared" si="16"/>
        <v>0</v>
      </c>
      <c r="AD46" s="85">
        <f t="shared" si="17"/>
        <v>0</v>
      </c>
    </row>
    <row r="47" spans="2:32">
      <c r="B47" s="20" t="s">
        <v>44</v>
      </c>
      <c r="C47" s="84">
        <f t="shared" si="18"/>
        <v>0</v>
      </c>
      <c r="D47" s="84">
        <f t="shared" si="18"/>
        <v>0</v>
      </c>
      <c r="E47" s="84">
        <f t="shared" si="18"/>
        <v>0</v>
      </c>
      <c r="F47" s="84">
        <f t="shared" si="18"/>
        <v>0</v>
      </c>
      <c r="G47" s="84">
        <f t="shared" si="18"/>
        <v>0</v>
      </c>
      <c r="H47" s="84">
        <f t="shared" si="18"/>
        <v>0</v>
      </c>
      <c r="I47" s="84">
        <f t="shared" si="18"/>
        <v>0</v>
      </c>
      <c r="J47" s="84">
        <f t="shared" si="18"/>
        <v>0</v>
      </c>
      <c r="K47" s="84">
        <f t="shared" si="15"/>
        <v>0</v>
      </c>
      <c r="L47" s="84">
        <f t="shared" si="15"/>
        <v>0</v>
      </c>
      <c r="M47" s="84">
        <f t="shared" si="15"/>
        <v>0</v>
      </c>
      <c r="N47" s="84">
        <f t="shared" si="15"/>
        <v>0</v>
      </c>
      <c r="O47" s="85">
        <f>SUM(C47:N47)</f>
        <v>0</v>
      </c>
      <c r="P47" s="38"/>
      <c r="Q47" s="17" t="s">
        <v>44</v>
      </c>
      <c r="R47" s="86">
        <f t="shared" si="16"/>
        <v>0</v>
      </c>
      <c r="S47" s="86">
        <f t="shared" si="16"/>
        <v>0</v>
      </c>
      <c r="T47" s="86">
        <f t="shared" si="16"/>
        <v>0</v>
      </c>
      <c r="U47" s="86">
        <f t="shared" si="16"/>
        <v>0</v>
      </c>
      <c r="V47" s="86">
        <f t="shared" si="16"/>
        <v>0</v>
      </c>
      <c r="W47" s="86">
        <f t="shared" si="16"/>
        <v>0</v>
      </c>
      <c r="X47" s="86">
        <f t="shared" si="16"/>
        <v>0</v>
      </c>
      <c r="Y47" s="86">
        <f t="shared" si="16"/>
        <v>0</v>
      </c>
      <c r="Z47" s="86">
        <f t="shared" si="16"/>
        <v>0</v>
      </c>
      <c r="AA47" s="86">
        <f t="shared" si="16"/>
        <v>0</v>
      </c>
      <c r="AB47" s="86">
        <f t="shared" si="16"/>
        <v>0</v>
      </c>
      <c r="AC47" s="86">
        <f t="shared" si="16"/>
        <v>0</v>
      </c>
      <c r="AD47" s="85">
        <f t="shared" si="17"/>
        <v>0</v>
      </c>
    </row>
    <row r="48" spans="2:32">
      <c r="B48" s="25" t="s">
        <v>20</v>
      </c>
      <c r="C48" s="84">
        <f t="shared" si="18"/>
        <v>0</v>
      </c>
      <c r="D48" s="84">
        <f t="shared" si="18"/>
        <v>0</v>
      </c>
      <c r="E48" s="84">
        <f t="shared" si="18"/>
        <v>0</v>
      </c>
      <c r="F48" s="84">
        <f t="shared" si="18"/>
        <v>0</v>
      </c>
      <c r="G48" s="84">
        <f t="shared" si="18"/>
        <v>0</v>
      </c>
      <c r="H48" s="84">
        <f t="shared" si="18"/>
        <v>0</v>
      </c>
      <c r="I48" s="84">
        <f t="shared" si="18"/>
        <v>0</v>
      </c>
      <c r="J48" s="84">
        <f t="shared" si="18"/>
        <v>0</v>
      </c>
      <c r="K48" s="84">
        <f t="shared" si="15"/>
        <v>0</v>
      </c>
      <c r="L48" s="84">
        <f t="shared" si="15"/>
        <v>0</v>
      </c>
      <c r="M48" s="84">
        <f t="shared" si="15"/>
        <v>0</v>
      </c>
      <c r="N48" s="84">
        <f t="shared" si="15"/>
        <v>0</v>
      </c>
      <c r="O48" s="85">
        <f>SUM(C48:N48)</f>
        <v>0</v>
      </c>
      <c r="P48" s="38"/>
      <c r="Q48" s="17" t="s">
        <v>20</v>
      </c>
      <c r="R48" s="86">
        <f t="shared" si="16"/>
        <v>0</v>
      </c>
      <c r="S48" s="86">
        <f t="shared" si="16"/>
        <v>0</v>
      </c>
      <c r="T48" s="86">
        <f t="shared" si="16"/>
        <v>0</v>
      </c>
      <c r="U48" s="86">
        <f t="shared" si="16"/>
        <v>0</v>
      </c>
      <c r="V48" s="86">
        <f t="shared" si="16"/>
        <v>0</v>
      </c>
      <c r="W48" s="86">
        <f t="shared" si="16"/>
        <v>0</v>
      </c>
      <c r="X48" s="86">
        <f t="shared" si="16"/>
        <v>0</v>
      </c>
      <c r="Y48" s="86">
        <f t="shared" si="16"/>
        <v>0</v>
      </c>
      <c r="Z48" s="86">
        <f t="shared" si="16"/>
        <v>0</v>
      </c>
      <c r="AA48" s="86">
        <f t="shared" si="16"/>
        <v>0</v>
      </c>
      <c r="AB48" s="86">
        <f t="shared" si="16"/>
        <v>0</v>
      </c>
      <c r="AC48" s="86">
        <f t="shared" si="16"/>
        <v>0</v>
      </c>
      <c r="AD48" s="85">
        <f t="shared" si="17"/>
        <v>0</v>
      </c>
    </row>
    <row r="49" spans="2:30">
      <c r="B49" s="26" t="s">
        <v>14</v>
      </c>
      <c r="C49" s="87">
        <f>SUM(C44:C48)</f>
        <v>0</v>
      </c>
      <c r="D49" s="87">
        <f t="shared" ref="D49:N49" si="19">SUM(D44:D48)</f>
        <v>0</v>
      </c>
      <c r="E49" s="87">
        <f t="shared" si="19"/>
        <v>0</v>
      </c>
      <c r="F49" s="87">
        <f t="shared" si="19"/>
        <v>0</v>
      </c>
      <c r="G49" s="87">
        <f t="shared" si="19"/>
        <v>0</v>
      </c>
      <c r="H49" s="87">
        <f t="shared" si="19"/>
        <v>0</v>
      </c>
      <c r="I49" s="87">
        <f t="shared" si="19"/>
        <v>0</v>
      </c>
      <c r="J49" s="87">
        <f t="shared" si="19"/>
        <v>0</v>
      </c>
      <c r="K49" s="87">
        <f t="shared" si="19"/>
        <v>0</v>
      </c>
      <c r="L49" s="87">
        <f t="shared" si="19"/>
        <v>0</v>
      </c>
      <c r="M49" s="87">
        <f t="shared" si="19"/>
        <v>0</v>
      </c>
      <c r="N49" s="87">
        <f t="shared" si="19"/>
        <v>0</v>
      </c>
      <c r="O49" s="87">
        <f t="shared" ref="O49" si="20">SUM(C49:N49)</f>
        <v>0</v>
      </c>
      <c r="P49" s="95"/>
      <c r="Q49" s="26" t="s">
        <v>14</v>
      </c>
      <c r="R49" s="88">
        <f t="shared" ref="R49:AC49" si="21">SUM(R44:R48)</f>
        <v>0</v>
      </c>
      <c r="S49" s="89">
        <f t="shared" si="21"/>
        <v>0</v>
      </c>
      <c r="T49" s="89">
        <f t="shared" si="21"/>
        <v>0</v>
      </c>
      <c r="U49" s="89">
        <f t="shared" si="21"/>
        <v>0</v>
      </c>
      <c r="V49" s="89">
        <f t="shared" si="21"/>
        <v>0</v>
      </c>
      <c r="W49" s="89">
        <f t="shared" si="21"/>
        <v>0</v>
      </c>
      <c r="X49" s="89">
        <f t="shared" si="21"/>
        <v>0</v>
      </c>
      <c r="Y49" s="89">
        <f t="shared" si="21"/>
        <v>0</v>
      </c>
      <c r="Z49" s="89">
        <f t="shared" si="21"/>
        <v>0</v>
      </c>
      <c r="AA49" s="89">
        <f t="shared" si="21"/>
        <v>0</v>
      </c>
      <c r="AB49" s="89">
        <f t="shared" si="21"/>
        <v>0</v>
      </c>
      <c r="AC49" s="89">
        <f t="shared" si="21"/>
        <v>0</v>
      </c>
      <c r="AD49" s="87">
        <f t="shared" si="17"/>
        <v>0</v>
      </c>
    </row>
    <row r="50" spans="2:30">
      <c r="B50" s="10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>
        <f>+AD49/0.87</f>
        <v>0</v>
      </c>
    </row>
    <row r="51" spans="2:30">
      <c r="B51" s="215" t="s">
        <v>49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92" t="s">
        <v>49</v>
      </c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</row>
    <row r="52" spans="2:30">
      <c r="B52" s="57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93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</row>
    <row r="53" spans="2:30">
      <c r="B53" s="11" t="s">
        <v>102</v>
      </c>
      <c r="C53" s="13" t="s">
        <v>84</v>
      </c>
      <c r="D53" s="13" t="s">
        <v>85</v>
      </c>
      <c r="E53" s="13" t="s">
        <v>86</v>
      </c>
      <c r="F53" s="13" t="s">
        <v>87</v>
      </c>
      <c r="G53" s="13" t="s">
        <v>88</v>
      </c>
      <c r="H53" s="13" t="s">
        <v>89</v>
      </c>
      <c r="I53" s="13" t="s">
        <v>90</v>
      </c>
      <c r="J53" s="13" t="s">
        <v>91</v>
      </c>
      <c r="K53" s="13" t="s">
        <v>92</v>
      </c>
      <c r="L53" s="13" t="s">
        <v>93</v>
      </c>
      <c r="M53" s="13" t="s">
        <v>94</v>
      </c>
      <c r="N53" s="13" t="s">
        <v>95</v>
      </c>
      <c r="O53" s="34" t="s">
        <v>74</v>
      </c>
      <c r="P53" s="94"/>
      <c r="Q53" s="32" t="s">
        <v>102</v>
      </c>
      <c r="R53" s="174" t="s">
        <v>2</v>
      </c>
      <c r="S53" s="175" t="s">
        <v>3</v>
      </c>
      <c r="T53" s="175" t="s">
        <v>4</v>
      </c>
      <c r="U53" s="175" t="s">
        <v>5</v>
      </c>
      <c r="V53" s="33" t="s">
        <v>6</v>
      </c>
      <c r="W53" s="33" t="s">
        <v>7</v>
      </c>
      <c r="X53" s="33" t="s">
        <v>8</v>
      </c>
      <c r="Y53" s="33" t="s">
        <v>9</v>
      </c>
      <c r="Z53" s="33" t="s">
        <v>10</v>
      </c>
      <c r="AA53" s="33" t="s">
        <v>11</v>
      </c>
      <c r="AB53" s="33" t="s">
        <v>12</v>
      </c>
      <c r="AC53" s="170" t="s">
        <v>13</v>
      </c>
      <c r="AD53" s="170" t="s">
        <v>74</v>
      </c>
    </row>
    <row r="54" spans="2:30">
      <c r="B54" s="176"/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9"/>
      <c r="P54" s="38"/>
      <c r="Q54" s="177"/>
      <c r="R54" s="37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59"/>
      <c r="AD54" s="59"/>
    </row>
    <row r="55" spans="2:30">
      <c r="B55" s="20" t="s">
        <v>39</v>
      </c>
      <c r="C55" s="84" t="e">
        <f t="shared" ref="C55:O60" si="22">+C33/C21*100</f>
        <v>#DIV/0!</v>
      </c>
      <c r="D55" s="84" t="e">
        <f t="shared" si="22"/>
        <v>#DIV/0!</v>
      </c>
      <c r="E55" s="84" t="e">
        <f t="shared" si="22"/>
        <v>#DIV/0!</v>
      </c>
      <c r="F55" s="84" t="e">
        <f t="shared" si="22"/>
        <v>#DIV/0!</v>
      </c>
      <c r="G55" s="84" t="e">
        <f t="shared" si="22"/>
        <v>#DIV/0!</v>
      </c>
      <c r="H55" s="84" t="e">
        <f t="shared" si="22"/>
        <v>#DIV/0!</v>
      </c>
      <c r="I55" s="84" t="e">
        <f t="shared" si="22"/>
        <v>#DIV/0!</v>
      </c>
      <c r="J55" s="84" t="e">
        <f t="shared" si="22"/>
        <v>#DIV/0!</v>
      </c>
      <c r="K55" s="84" t="e">
        <f t="shared" si="22"/>
        <v>#DIV/0!</v>
      </c>
      <c r="L55" s="84" t="e">
        <f t="shared" si="22"/>
        <v>#DIV/0!</v>
      </c>
      <c r="M55" s="84" t="e">
        <f t="shared" si="22"/>
        <v>#DIV/0!</v>
      </c>
      <c r="N55" s="84" t="e">
        <f t="shared" si="22"/>
        <v>#DIV/0!</v>
      </c>
      <c r="O55" s="85" t="e">
        <f>+O33/O21*100</f>
        <v>#DIV/0!</v>
      </c>
      <c r="P55" s="38"/>
      <c r="Q55" s="17" t="s">
        <v>39</v>
      </c>
      <c r="R55" s="86" t="e">
        <f t="shared" ref="R55:AD60" si="23">+R33/R21*100</f>
        <v>#DIV/0!</v>
      </c>
      <c r="S55" s="86" t="e">
        <f t="shared" si="23"/>
        <v>#DIV/0!</v>
      </c>
      <c r="T55" s="86" t="e">
        <f t="shared" si="23"/>
        <v>#DIV/0!</v>
      </c>
      <c r="U55" s="86" t="e">
        <f t="shared" si="23"/>
        <v>#DIV/0!</v>
      </c>
      <c r="V55" s="86" t="e">
        <f t="shared" si="23"/>
        <v>#DIV/0!</v>
      </c>
      <c r="W55" s="86" t="e">
        <f t="shared" si="23"/>
        <v>#DIV/0!</v>
      </c>
      <c r="X55" s="86" t="e">
        <f t="shared" si="23"/>
        <v>#DIV/0!</v>
      </c>
      <c r="Y55" s="86" t="e">
        <f t="shared" si="23"/>
        <v>#DIV/0!</v>
      </c>
      <c r="Z55" s="86" t="e">
        <f t="shared" si="23"/>
        <v>#DIV/0!</v>
      </c>
      <c r="AA55" s="86" t="e">
        <f t="shared" si="23"/>
        <v>#DIV/0!</v>
      </c>
      <c r="AB55" s="86" t="e">
        <f t="shared" si="23"/>
        <v>#DIV/0!</v>
      </c>
      <c r="AC55" s="86" t="e">
        <f t="shared" si="23"/>
        <v>#DIV/0!</v>
      </c>
      <c r="AD55" s="85" t="e">
        <f t="shared" si="23"/>
        <v>#DIV/0!</v>
      </c>
    </row>
    <row r="56" spans="2:30">
      <c r="B56" s="20" t="s">
        <v>17</v>
      </c>
      <c r="C56" s="84" t="e">
        <f t="shared" si="22"/>
        <v>#DIV/0!</v>
      </c>
      <c r="D56" s="84" t="e">
        <f t="shared" si="22"/>
        <v>#DIV/0!</v>
      </c>
      <c r="E56" s="84" t="e">
        <f t="shared" si="22"/>
        <v>#DIV/0!</v>
      </c>
      <c r="F56" s="84" t="e">
        <f t="shared" si="22"/>
        <v>#DIV/0!</v>
      </c>
      <c r="G56" s="84" t="e">
        <f t="shared" si="22"/>
        <v>#DIV/0!</v>
      </c>
      <c r="H56" s="84" t="e">
        <f t="shared" si="22"/>
        <v>#DIV/0!</v>
      </c>
      <c r="I56" s="84" t="e">
        <f t="shared" si="22"/>
        <v>#DIV/0!</v>
      </c>
      <c r="J56" s="84" t="e">
        <f t="shared" si="22"/>
        <v>#DIV/0!</v>
      </c>
      <c r="K56" s="84" t="e">
        <f t="shared" si="22"/>
        <v>#DIV/0!</v>
      </c>
      <c r="L56" s="84" t="e">
        <f t="shared" si="22"/>
        <v>#DIV/0!</v>
      </c>
      <c r="M56" s="84" t="e">
        <f t="shared" si="22"/>
        <v>#DIV/0!</v>
      </c>
      <c r="N56" s="84" t="e">
        <f t="shared" si="22"/>
        <v>#DIV/0!</v>
      </c>
      <c r="O56" s="85" t="e">
        <f t="shared" si="22"/>
        <v>#DIV/0!</v>
      </c>
      <c r="P56" s="38"/>
      <c r="Q56" s="17" t="s">
        <v>17</v>
      </c>
      <c r="R56" s="86" t="e">
        <f t="shared" si="23"/>
        <v>#DIV/0!</v>
      </c>
      <c r="S56" s="86" t="e">
        <f t="shared" si="23"/>
        <v>#DIV/0!</v>
      </c>
      <c r="T56" s="86" t="e">
        <f t="shared" si="23"/>
        <v>#DIV/0!</v>
      </c>
      <c r="U56" s="86" t="e">
        <f t="shared" si="23"/>
        <v>#DIV/0!</v>
      </c>
      <c r="V56" s="86" t="e">
        <f t="shared" si="23"/>
        <v>#DIV/0!</v>
      </c>
      <c r="W56" s="86" t="e">
        <f t="shared" si="23"/>
        <v>#DIV/0!</v>
      </c>
      <c r="X56" s="86" t="e">
        <f t="shared" si="23"/>
        <v>#DIV/0!</v>
      </c>
      <c r="Y56" s="86" t="e">
        <f t="shared" si="23"/>
        <v>#DIV/0!</v>
      </c>
      <c r="Z56" s="86" t="e">
        <f t="shared" si="23"/>
        <v>#DIV/0!</v>
      </c>
      <c r="AA56" s="86" t="e">
        <f t="shared" si="23"/>
        <v>#DIV/0!</v>
      </c>
      <c r="AB56" s="86" t="e">
        <f t="shared" si="23"/>
        <v>#DIV/0!</v>
      </c>
      <c r="AC56" s="86" t="e">
        <f t="shared" si="23"/>
        <v>#DIV/0!</v>
      </c>
      <c r="AD56" s="85" t="e">
        <f t="shared" si="23"/>
        <v>#DIV/0!</v>
      </c>
    </row>
    <row r="57" spans="2:30">
      <c r="B57" s="20" t="s">
        <v>18</v>
      </c>
      <c r="C57" s="84" t="e">
        <f t="shared" si="22"/>
        <v>#DIV/0!</v>
      </c>
      <c r="D57" s="84" t="e">
        <f t="shared" si="22"/>
        <v>#DIV/0!</v>
      </c>
      <c r="E57" s="84" t="e">
        <f t="shared" si="22"/>
        <v>#DIV/0!</v>
      </c>
      <c r="F57" s="84" t="e">
        <f t="shared" si="22"/>
        <v>#DIV/0!</v>
      </c>
      <c r="G57" s="84" t="e">
        <f t="shared" si="22"/>
        <v>#DIV/0!</v>
      </c>
      <c r="H57" s="84" t="e">
        <f t="shared" si="22"/>
        <v>#DIV/0!</v>
      </c>
      <c r="I57" s="84" t="e">
        <f t="shared" si="22"/>
        <v>#DIV/0!</v>
      </c>
      <c r="J57" s="84" t="e">
        <f t="shared" si="22"/>
        <v>#DIV/0!</v>
      </c>
      <c r="K57" s="84" t="e">
        <f t="shared" si="22"/>
        <v>#DIV/0!</v>
      </c>
      <c r="L57" s="84" t="e">
        <f t="shared" si="22"/>
        <v>#DIV/0!</v>
      </c>
      <c r="M57" s="84" t="e">
        <f t="shared" si="22"/>
        <v>#DIV/0!</v>
      </c>
      <c r="N57" s="84" t="e">
        <f t="shared" si="22"/>
        <v>#DIV/0!</v>
      </c>
      <c r="O57" s="85" t="e">
        <f t="shared" si="22"/>
        <v>#DIV/0!</v>
      </c>
      <c r="P57" s="38"/>
      <c r="Q57" s="17" t="s">
        <v>18</v>
      </c>
      <c r="R57" s="86" t="e">
        <f t="shared" si="23"/>
        <v>#DIV/0!</v>
      </c>
      <c r="S57" s="86" t="e">
        <f t="shared" si="23"/>
        <v>#DIV/0!</v>
      </c>
      <c r="T57" s="86" t="e">
        <f t="shared" si="23"/>
        <v>#DIV/0!</v>
      </c>
      <c r="U57" s="86" t="e">
        <f t="shared" si="23"/>
        <v>#DIV/0!</v>
      </c>
      <c r="V57" s="86" t="e">
        <f t="shared" si="23"/>
        <v>#DIV/0!</v>
      </c>
      <c r="W57" s="86" t="e">
        <f t="shared" si="23"/>
        <v>#DIV/0!</v>
      </c>
      <c r="X57" s="86" t="e">
        <f t="shared" si="23"/>
        <v>#DIV/0!</v>
      </c>
      <c r="Y57" s="86" t="e">
        <f t="shared" si="23"/>
        <v>#DIV/0!</v>
      </c>
      <c r="Z57" s="86" t="e">
        <f t="shared" si="23"/>
        <v>#DIV/0!</v>
      </c>
      <c r="AA57" s="86" t="e">
        <f t="shared" si="23"/>
        <v>#DIV/0!</v>
      </c>
      <c r="AB57" s="86" t="e">
        <f t="shared" si="23"/>
        <v>#DIV/0!</v>
      </c>
      <c r="AC57" s="86" t="e">
        <f t="shared" si="23"/>
        <v>#DIV/0!</v>
      </c>
      <c r="AD57" s="85" t="e">
        <f t="shared" si="23"/>
        <v>#DIV/0!</v>
      </c>
    </row>
    <row r="58" spans="2:30">
      <c r="B58" s="20" t="s">
        <v>44</v>
      </c>
      <c r="C58" s="84" t="e">
        <f t="shared" si="22"/>
        <v>#DIV/0!</v>
      </c>
      <c r="D58" s="84" t="e">
        <f t="shared" si="22"/>
        <v>#DIV/0!</v>
      </c>
      <c r="E58" s="84" t="e">
        <f t="shared" si="22"/>
        <v>#DIV/0!</v>
      </c>
      <c r="F58" s="84" t="e">
        <f t="shared" si="22"/>
        <v>#DIV/0!</v>
      </c>
      <c r="G58" s="84" t="e">
        <f t="shared" si="22"/>
        <v>#DIV/0!</v>
      </c>
      <c r="H58" s="84" t="e">
        <f t="shared" si="22"/>
        <v>#DIV/0!</v>
      </c>
      <c r="I58" s="84" t="e">
        <f t="shared" si="22"/>
        <v>#DIV/0!</v>
      </c>
      <c r="J58" s="84" t="e">
        <f t="shared" si="22"/>
        <v>#DIV/0!</v>
      </c>
      <c r="K58" s="84" t="e">
        <f t="shared" si="22"/>
        <v>#DIV/0!</v>
      </c>
      <c r="L58" s="84" t="e">
        <f t="shared" si="22"/>
        <v>#DIV/0!</v>
      </c>
      <c r="M58" s="84" t="e">
        <f t="shared" si="22"/>
        <v>#DIV/0!</v>
      </c>
      <c r="N58" s="84" t="e">
        <f t="shared" si="22"/>
        <v>#DIV/0!</v>
      </c>
      <c r="O58" s="85" t="e">
        <f t="shared" si="22"/>
        <v>#DIV/0!</v>
      </c>
      <c r="P58" s="38"/>
      <c r="Q58" s="17" t="s">
        <v>44</v>
      </c>
      <c r="R58" s="86" t="e">
        <f t="shared" si="23"/>
        <v>#DIV/0!</v>
      </c>
      <c r="S58" s="86" t="e">
        <f t="shared" si="23"/>
        <v>#DIV/0!</v>
      </c>
      <c r="T58" s="86" t="e">
        <f t="shared" si="23"/>
        <v>#DIV/0!</v>
      </c>
      <c r="U58" s="86" t="e">
        <f t="shared" si="23"/>
        <v>#DIV/0!</v>
      </c>
      <c r="V58" s="86" t="e">
        <f t="shared" si="23"/>
        <v>#DIV/0!</v>
      </c>
      <c r="W58" s="86" t="e">
        <f t="shared" si="23"/>
        <v>#DIV/0!</v>
      </c>
      <c r="X58" s="86" t="e">
        <f t="shared" si="23"/>
        <v>#DIV/0!</v>
      </c>
      <c r="Y58" s="86" t="e">
        <f t="shared" si="23"/>
        <v>#DIV/0!</v>
      </c>
      <c r="Z58" s="86" t="e">
        <f t="shared" si="23"/>
        <v>#DIV/0!</v>
      </c>
      <c r="AA58" s="86" t="e">
        <f t="shared" si="23"/>
        <v>#DIV/0!</v>
      </c>
      <c r="AB58" s="86" t="e">
        <f t="shared" si="23"/>
        <v>#DIV/0!</v>
      </c>
      <c r="AC58" s="86" t="e">
        <f t="shared" si="23"/>
        <v>#DIV/0!</v>
      </c>
      <c r="AD58" s="85" t="e">
        <f t="shared" si="23"/>
        <v>#DIV/0!</v>
      </c>
    </row>
    <row r="59" spans="2:30">
      <c r="B59" s="25" t="s">
        <v>20</v>
      </c>
      <c r="C59" s="84" t="e">
        <f t="shared" si="22"/>
        <v>#DIV/0!</v>
      </c>
      <c r="D59" s="84" t="e">
        <f t="shared" si="22"/>
        <v>#DIV/0!</v>
      </c>
      <c r="E59" s="84" t="e">
        <f t="shared" si="22"/>
        <v>#DIV/0!</v>
      </c>
      <c r="F59" s="84" t="e">
        <f t="shared" si="22"/>
        <v>#DIV/0!</v>
      </c>
      <c r="G59" s="84" t="e">
        <f t="shared" si="22"/>
        <v>#DIV/0!</v>
      </c>
      <c r="H59" s="84" t="e">
        <f t="shared" si="22"/>
        <v>#DIV/0!</v>
      </c>
      <c r="I59" s="84" t="e">
        <f t="shared" si="22"/>
        <v>#DIV/0!</v>
      </c>
      <c r="J59" s="84" t="e">
        <f t="shared" si="22"/>
        <v>#DIV/0!</v>
      </c>
      <c r="K59" s="84" t="e">
        <f t="shared" si="22"/>
        <v>#DIV/0!</v>
      </c>
      <c r="L59" s="84" t="e">
        <f t="shared" si="22"/>
        <v>#DIV/0!</v>
      </c>
      <c r="M59" s="84" t="e">
        <f t="shared" si="22"/>
        <v>#DIV/0!</v>
      </c>
      <c r="N59" s="84" t="e">
        <f t="shared" si="22"/>
        <v>#DIV/0!</v>
      </c>
      <c r="O59" s="85" t="e">
        <f t="shared" si="22"/>
        <v>#DIV/0!</v>
      </c>
      <c r="P59" s="38"/>
      <c r="Q59" s="17" t="s">
        <v>20</v>
      </c>
      <c r="R59" s="86" t="e">
        <f t="shared" si="23"/>
        <v>#DIV/0!</v>
      </c>
      <c r="S59" s="86" t="e">
        <f t="shared" si="23"/>
        <v>#DIV/0!</v>
      </c>
      <c r="T59" s="86" t="e">
        <f t="shared" si="23"/>
        <v>#DIV/0!</v>
      </c>
      <c r="U59" s="86" t="e">
        <f t="shared" si="23"/>
        <v>#DIV/0!</v>
      </c>
      <c r="V59" s="86" t="e">
        <f t="shared" si="23"/>
        <v>#DIV/0!</v>
      </c>
      <c r="W59" s="86" t="e">
        <f t="shared" si="23"/>
        <v>#DIV/0!</v>
      </c>
      <c r="X59" s="86" t="e">
        <f t="shared" si="23"/>
        <v>#DIV/0!</v>
      </c>
      <c r="Y59" s="86" t="e">
        <f t="shared" si="23"/>
        <v>#DIV/0!</v>
      </c>
      <c r="Z59" s="86" t="e">
        <f t="shared" si="23"/>
        <v>#DIV/0!</v>
      </c>
      <c r="AA59" s="86" t="e">
        <f t="shared" si="23"/>
        <v>#DIV/0!</v>
      </c>
      <c r="AB59" s="86" t="e">
        <f t="shared" si="23"/>
        <v>#DIV/0!</v>
      </c>
      <c r="AC59" s="86" t="e">
        <f t="shared" si="23"/>
        <v>#DIV/0!</v>
      </c>
      <c r="AD59" s="85" t="e">
        <f t="shared" si="23"/>
        <v>#DIV/0!</v>
      </c>
    </row>
    <row r="60" spans="2:30">
      <c r="B60" s="26" t="s">
        <v>14</v>
      </c>
      <c r="C60" s="87" t="e">
        <f t="shared" si="22"/>
        <v>#DIV/0!</v>
      </c>
      <c r="D60" s="87" t="e">
        <f t="shared" si="22"/>
        <v>#DIV/0!</v>
      </c>
      <c r="E60" s="87" t="e">
        <f t="shared" si="22"/>
        <v>#DIV/0!</v>
      </c>
      <c r="F60" s="87" t="e">
        <f t="shared" si="22"/>
        <v>#DIV/0!</v>
      </c>
      <c r="G60" s="87" t="e">
        <f t="shared" si="22"/>
        <v>#DIV/0!</v>
      </c>
      <c r="H60" s="87" t="e">
        <f t="shared" si="22"/>
        <v>#DIV/0!</v>
      </c>
      <c r="I60" s="87" t="e">
        <f t="shared" si="22"/>
        <v>#DIV/0!</v>
      </c>
      <c r="J60" s="87" t="e">
        <f t="shared" si="22"/>
        <v>#DIV/0!</v>
      </c>
      <c r="K60" s="87" t="e">
        <f t="shared" si="22"/>
        <v>#DIV/0!</v>
      </c>
      <c r="L60" s="87" t="e">
        <f t="shared" si="22"/>
        <v>#DIV/0!</v>
      </c>
      <c r="M60" s="87" t="e">
        <f t="shared" si="22"/>
        <v>#DIV/0!</v>
      </c>
      <c r="N60" s="87" t="e">
        <f t="shared" si="22"/>
        <v>#DIV/0!</v>
      </c>
      <c r="O60" s="87" t="e">
        <f>+O38/O26*100</f>
        <v>#DIV/0!</v>
      </c>
      <c r="P60" s="95"/>
      <c r="Q60" s="26" t="s">
        <v>14</v>
      </c>
      <c r="R60" s="88" t="e">
        <f t="shared" si="23"/>
        <v>#DIV/0!</v>
      </c>
      <c r="S60" s="89" t="e">
        <f t="shared" si="23"/>
        <v>#DIV/0!</v>
      </c>
      <c r="T60" s="89" t="e">
        <f t="shared" si="23"/>
        <v>#DIV/0!</v>
      </c>
      <c r="U60" s="89" t="e">
        <f t="shared" si="23"/>
        <v>#DIV/0!</v>
      </c>
      <c r="V60" s="89" t="e">
        <f t="shared" si="23"/>
        <v>#DIV/0!</v>
      </c>
      <c r="W60" s="89" t="e">
        <f t="shared" si="23"/>
        <v>#DIV/0!</v>
      </c>
      <c r="X60" s="89" t="e">
        <f t="shared" si="23"/>
        <v>#DIV/0!</v>
      </c>
      <c r="Y60" s="89" t="e">
        <f t="shared" si="23"/>
        <v>#DIV/0!</v>
      </c>
      <c r="Z60" s="89" t="e">
        <f t="shared" si="23"/>
        <v>#DIV/0!</v>
      </c>
      <c r="AA60" s="89" t="e">
        <f t="shared" si="23"/>
        <v>#DIV/0!</v>
      </c>
      <c r="AB60" s="89" t="e">
        <f t="shared" si="23"/>
        <v>#DIV/0!</v>
      </c>
      <c r="AC60" s="89" t="e">
        <f t="shared" si="23"/>
        <v>#DIV/0!</v>
      </c>
      <c r="AD60" s="87" t="e">
        <f t="shared" si="23"/>
        <v>#DIV/0!</v>
      </c>
    </row>
    <row r="61" spans="2:30">
      <c r="B61" s="10"/>
      <c r="C61" s="95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</row>
    <row r="62" spans="2:30">
      <c r="B62" s="215" t="s">
        <v>51</v>
      </c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68"/>
      <c r="P62" s="68"/>
      <c r="Q62" s="92" t="s">
        <v>51</v>
      </c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68"/>
    </row>
    <row r="63" spans="2:30">
      <c r="B63" s="57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68"/>
      <c r="P63" s="68"/>
      <c r="Q63" s="93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68"/>
    </row>
    <row r="64" spans="2:30">
      <c r="B64" s="11" t="s">
        <v>102</v>
      </c>
      <c r="C64" s="13" t="s">
        <v>84</v>
      </c>
      <c r="D64" s="13" t="s">
        <v>85</v>
      </c>
      <c r="E64" s="13" t="s">
        <v>86</v>
      </c>
      <c r="F64" s="13" t="s">
        <v>87</v>
      </c>
      <c r="G64" s="13" t="s">
        <v>88</v>
      </c>
      <c r="H64" s="13" t="s">
        <v>89</v>
      </c>
      <c r="I64" s="13" t="s">
        <v>90</v>
      </c>
      <c r="J64" s="13" t="s">
        <v>91</v>
      </c>
      <c r="K64" s="13" t="s">
        <v>92</v>
      </c>
      <c r="L64" s="13" t="s">
        <v>93</v>
      </c>
      <c r="M64" s="13" t="s">
        <v>94</v>
      </c>
      <c r="N64" s="13" t="s">
        <v>95</v>
      </c>
      <c r="O64" s="34" t="s">
        <v>74</v>
      </c>
      <c r="P64" s="94"/>
      <c r="Q64" s="32" t="s">
        <v>102</v>
      </c>
      <c r="R64" s="35" t="s">
        <v>2</v>
      </c>
      <c r="S64" s="33" t="s">
        <v>3</v>
      </c>
      <c r="T64" s="33" t="s">
        <v>4</v>
      </c>
      <c r="U64" s="33" t="s">
        <v>5</v>
      </c>
      <c r="V64" s="33" t="s">
        <v>6</v>
      </c>
      <c r="W64" s="33" t="s">
        <v>7</v>
      </c>
      <c r="X64" s="33" t="s">
        <v>8</v>
      </c>
      <c r="Y64" s="33" t="s">
        <v>9</v>
      </c>
      <c r="Z64" s="33" t="s">
        <v>10</v>
      </c>
      <c r="AA64" s="33" t="s">
        <v>11</v>
      </c>
      <c r="AB64" s="33" t="s">
        <v>12</v>
      </c>
      <c r="AC64" s="170" t="s">
        <v>13</v>
      </c>
      <c r="AD64" s="34" t="s">
        <v>74</v>
      </c>
    </row>
    <row r="65" spans="2:30">
      <c r="B65" s="176"/>
      <c r="C65" s="37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171"/>
      <c r="P65" s="38"/>
      <c r="Q65" s="177"/>
      <c r="R65" s="37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59"/>
      <c r="AD65" s="171"/>
    </row>
    <row r="66" spans="2:30">
      <c r="B66" s="20" t="s">
        <v>39</v>
      </c>
      <c r="C66" s="84" t="e">
        <f t="shared" ref="C66:O71" si="24">+C44/C21*100</f>
        <v>#DIV/0!</v>
      </c>
      <c r="D66" s="84" t="e">
        <f t="shared" si="24"/>
        <v>#DIV/0!</v>
      </c>
      <c r="E66" s="84" t="e">
        <f t="shared" si="24"/>
        <v>#DIV/0!</v>
      </c>
      <c r="F66" s="84" t="e">
        <f t="shared" si="24"/>
        <v>#DIV/0!</v>
      </c>
      <c r="G66" s="84" t="e">
        <f t="shared" si="24"/>
        <v>#DIV/0!</v>
      </c>
      <c r="H66" s="84" t="e">
        <f t="shared" si="24"/>
        <v>#DIV/0!</v>
      </c>
      <c r="I66" s="84" t="e">
        <f t="shared" si="24"/>
        <v>#DIV/0!</v>
      </c>
      <c r="J66" s="84" t="e">
        <f t="shared" si="24"/>
        <v>#DIV/0!</v>
      </c>
      <c r="K66" s="84" t="e">
        <f t="shared" si="24"/>
        <v>#DIV/0!</v>
      </c>
      <c r="L66" s="84" t="e">
        <f t="shared" si="24"/>
        <v>#DIV/0!</v>
      </c>
      <c r="M66" s="84" t="e">
        <f t="shared" si="24"/>
        <v>#DIV/0!</v>
      </c>
      <c r="N66" s="84" t="e">
        <f t="shared" si="24"/>
        <v>#DIV/0!</v>
      </c>
      <c r="O66" s="85" t="e">
        <f t="shared" si="24"/>
        <v>#DIV/0!</v>
      </c>
      <c r="P66" s="38"/>
      <c r="Q66" s="17" t="s">
        <v>39</v>
      </c>
      <c r="R66" s="86" t="e">
        <f t="shared" ref="R66:AD71" si="25">+R44/R21*100</f>
        <v>#DIV/0!</v>
      </c>
      <c r="S66" s="86" t="e">
        <f t="shared" si="25"/>
        <v>#DIV/0!</v>
      </c>
      <c r="T66" s="86" t="e">
        <f t="shared" si="25"/>
        <v>#DIV/0!</v>
      </c>
      <c r="U66" s="86" t="e">
        <f t="shared" si="25"/>
        <v>#DIV/0!</v>
      </c>
      <c r="V66" s="86" t="e">
        <f t="shared" si="25"/>
        <v>#DIV/0!</v>
      </c>
      <c r="W66" s="86" t="e">
        <f t="shared" si="25"/>
        <v>#DIV/0!</v>
      </c>
      <c r="X66" s="86" t="e">
        <f t="shared" si="25"/>
        <v>#DIV/0!</v>
      </c>
      <c r="Y66" s="86" t="e">
        <f t="shared" si="25"/>
        <v>#DIV/0!</v>
      </c>
      <c r="Z66" s="86" t="e">
        <f t="shared" si="25"/>
        <v>#DIV/0!</v>
      </c>
      <c r="AA66" s="86" t="e">
        <f t="shared" si="25"/>
        <v>#DIV/0!</v>
      </c>
      <c r="AB66" s="86" t="e">
        <f t="shared" si="25"/>
        <v>#DIV/0!</v>
      </c>
      <c r="AC66" s="86" t="e">
        <f t="shared" si="25"/>
        <v>#DIV/0!</v>
      </c>
      <c r="AD66" s="85" t="e">
        <f t="shared" si="25"/>
        <v>#DIV/0!</v>
      </c>
    </row>
    <row r="67" spans="2:30">
      <c r="B67" s="20" t="s">
        <v>17</v>
      </c>
      <c r="C67" s="84" t="e">
        <f t="shared" si="24"/>
        <v>#DIV/0!</v>
      </c>
      <c r="D67" s="84" t="e">
        <f t="shared" si="24"/>
        <v>#DIV/0!</v>
      </c>
      <c r="E67" s="84" t="e">
        <f t="shared" si="24"/>
        <v>#DIV/0!</v>
      </c>
      <c r="F67" s="84" t="e">
        <f t="shared" si="24"/>
        <v>#DIV/0!</v>
      </c>
      <c r="G67" s="84" t="e">
        <f t="shared" si="24"/>
        <v>#DIV/0!</v>
      </c>
      <c r="H67" s="84" t="e">
        <f t="shared" si="24"/>
        <v>#DIV/0!</v>
      </c>
      <c r="I67" s="84" t="e">
        <f t="shared" si="24"/>
        <v>#DIV/0!</v>
      </c>
      <c r="J67" s="84" t="e">
        <f t="shared" si="24"/>
        <v>#DIV/0!</v>
      </c>
      <c r="K67" s="84" t="e">
        <f t="shared" si="24"/>
        <v>#DIV/0!</v>
      </c>
      <c r="L67" s="84" t="e">
        <f t="shared" si="24"/>
        <v>#DIV/0!</v>
      </c>
      <c r="M67" s="84" t="e">
        <f t="shared" si="24"/>
        <v>#DIV/0!</v>
      </c>
      <c r="N67" s="84" t="e">
        <f t="shared" si="24"/>
        <v>#DIV/0!</v>
      </c>
      <c r="O67" s="85" t="e">
        <f t="shared" si="24"/>
        <v>#DIV/0!</v>
      </c>
      <c r="P67" s="38"/>
      <c r="Q67" s="17" t="s">
        <v>17</v>
      </c>
      <c r="R67" s="86" t="e">
        <f t="shared" si="25"/>
        <v>#DIV/0!</v>
      </c>
      <c r="S67" s="86" t="e">
        <f t="shared" si="25"/>
        <v>#DIV/0!</v>
      </c>
      <c r="T67" s="86" t="e">
        <f t="shared" si="25"/>
        <v>#DIV/0!</v>
      </c>
      <c r="U67" s="86" t="e">
        <f t="shared" si="25"/>
        <v>#DIV/0!</v>
      </c>
      <c r="V67" s="86" t="e">
        <f t="shared" si="25"/>
        <v>#DIV/0!</v>
      </c>
      <c r="W67" s="86" t="e">
        <f t="shared" si="25"/>
        <v>#DIV/0!</v>
      </c>
      <c r="X67" s="86" t="e">
        <f t="shared" si="25"/>
        <v>#DIV/0!</v>
      </c>
      <c r="Y67" s="86" t="e">
        <f t="shared" si="25"/>
        <v>#DIV/0!</v>
      </c>
      <c r="Z67" s="86" t="e">
        <f t="shared" si="25"/>
        <v>#DIV/0!</v>
      </c>
      <c r="AA67" s="86" t="e">
        <f t="shared" si="25"/>
        <v>#DIV/0!</v>
      </c>
      <c r="AB67" s="86" t="e">
        <f t="shared" si="25"/>
        <v>#DIV/0!</v>
      </c>
      <c r="AC67" s="86" t="e">
        <f t="shared" si="25"/>
        <v>#DIV/0!</v>
      </c>
      <c r="AD67" s="85" t="e">
        <f t="shared" si="25"/>
        <v>#DIV/0!</v>
      </c>
    </row>
    <row r="68" spans="2:30">
      <c r="B68" s="20" t="s">
        <v>18</v>
      </c>
      <c r="C68" s="84" t="e">
        <f t="shared" si="24"/>
        <v>#DIV/0!</v>
      </c>
      <c r="D68" s="84" t="e">
        <f t="shared" si="24"/>
        <v>#DIV/0!</v>
      </c>
      <c r="E68" s="84" t="e">
        <f t="shared" si="24"/>
        <v>#DIV/0!</v>
      </c>
      <c r="F68" s="84" t="e">
        <f t="shared" si="24"/>
        <v>#DIV/0!</v>
      </c>
      <c r="G68" s="84" t="e">
        <f t="shared" si="24"/>
        <v>#DIV/0!</v>
      </c>
      <c r="H68" s="84" t="e">
        <f t="shared" si="24"/>
        <v>#DIV/0!</v>
      </c>
      <c r="I68" s="84" t="e">
        <f t="shared" si="24"/>
        <v>#DIV/0!</v>
      </c>
      <c r="J68" s="84" t="e">
        <f t="shared" si="24"/>
        <v>#DIV/0!</v>
      </c>
      <c r="K68" s="84" t="e">
        <f t="shared" si="24"/>
        <v>#DIV/0!</v>
      </c>
      <c r="L68" s="84" t="e">
        <f t="shared" si="24"/>
        <v>#DIV/0!</v>
      </c>
      <c r="M68" s="84" t="e">
        <f t="shared" si="24"/>
        <v>#DIV/0!</v>
      </c>
      <c r="N68" s="84" t="e">
        <f t="shared" si="24"/>
        <v>#DIV/0!</v>
      </c>
      <c r="O68" s="85" t="e">
        <f t="shared" si="24"/>
        <v>#DIV/0!</v>
      </c>
      <c r="P68" s="38"/>
      <c r="Q68" s="17" t="s">
        <v>18</v>
      </c>
      <c r="R68" s="86" t="e">
        <f t="shared" si="25"/>
        <v>#DIV/0!</v>
      </c>
      <c r="S68" s="86" t="e">
        <f t="shared" si="25"/>
        <v>#DIV/0!</v>
      </c>
      <c r="T68" s="86" t="e">
        <f t="shared" si="25"/>
        <v>#DIV/0!</v>
      </c>
      <c r="U68" s="86" t="e">
        <f t="shared" si="25"/>
        <v>#DIV/0!</v>
      </c>
      <c r="V68" s="86" t="e">
        <f t="shared" si="25"/>
        <v>#DIV/0!</v>
      </c>
      <c r="W68" s="86" t="e">
        <f t="shared" si="25"/>
        <v>#DIV/0!</v>
      </c>
      <c r="X68" s="86" t="e">
        <f t="shared" si="25"/>
        <v>#DIV/0!</v>
      </c>
      <c r="Y68" s="86" t="e">
        <f t="shared" si="25"/>
        <v>#DIV/0!</v>
      </c>
      <c r="Z68" s="86" t="e">
        <f t="shared" si="25"/>
        <v>#DIV/0!</v>
      </c>
      <c r="AA68" s="86" t="e">
        <f t="shared" si="25"/>
        <v>#DIV/0!</v>
      </c>
      <c r="AB68" s="86" t="e">
        <f t="shared" si="25"/>
        <v>#DIV/0!</v>
      </c>
      <c r="AC68" s="86" t="e">
        <f t="shared" si="25"/>
        <v>#DIV/0!</v>
      </c>
      <c r="AD68" s="85" t="e">
        <f t="shared" si="25"/>
        <v>#DIV/0!</v>
      </c>
    </row>
    <row r="69" spans="2:30">
      <c r="B69" s="20" t="s">
        <v>44</v>
      </c>
      <c r="C69" s="84" t="e">
        <f t="shared" si="24"/>
        <v>#DIV/0!</v>
      </c>
      <c r="D69" s="84" t="e">
        <f t="shared" si="24"/>
        <v>#DIV/0!</v>
      </c>
      <c r="E69" s="84" t="e">
        <f t="shared" si="24"/>
        <v>#DIV/0!</v>
      </c>
      <c r="F69" s="84" t="e">
        <f t="shared" si="24"/>
        <v>#DIV/0!</v>
      </c>
      <c r="G69" s="84" t="e">
        <f t="shared" si="24"/>
        <v>#DIV/0!</v>
      </c>
      <c r="H69" s="84" t="e">
        <f t="shared" si="24"/>
        <v>#DIV/0!</v>
      </c>
      <c r="I69" s="84" t="e">
        <f t="shared" si="24"/>
        <v>#DIV/0!</v>
      </c>
      <c r="J69" s="84" t="e">
        <f t="shared" si="24"/>
        <v>#DIV/0!</v>
      </c>
      <c r="K69" s="84" t="e">
        <f t="shared" si="24"/>
        <v>#DIV/0!</v>
      </c>
      <c r="L69" s="84" t="e">
        <f t="shared" si="24"/>
        <v>#DIV/0!</v>
      </c>
      <c r="M69" s="84" t="e">
        <f t="shared" si="24"/>
        <v>#DIV/0!</v>
      </c>
      <c r="N69" s="84" t="e">
        <f t="shared" si="24"/>
        <v>#DIV/0!</v>
      </c>
      <c r="O69" s="85" t="e">
        <f t="shared" si="24"/>
        <v>#DIV/0!</v>
      </c>
      <c r="P69" s="38"/>
      <c r="Q69" s="17" t="s">
        <v>44</v>
      </c>
      <c r="R69" s="86" t="e">
        <f t="shared" si="25"/>
        <v>#DIV/0!</v>
      </c>
      <c r="S69" s="86" t="e">
        <f t="shared" si="25"/>
        <v>#DIV/0!</v>
      </c>
      <c r="T69" s="86" t="e">
        <f t="shared" si="25"/>
        <v>#DIV/0!</v>
      </c>
      <c r="U69" s="86" t="e">
        <f t="shared" si="25"/>
        <v>#DIV/0!</v>
      </c>
      <c r="V69" s="86" t="e">
        <f t="shared" si="25"/>
        <v>#DIV/0!</v>
      </c>
      <c r="W69" s="86" t="e">
        <f t="shared" si="25"/>
        <v>#DIV/0!</v>
      </c>
      <c r="X69" s="86" t="e">
        <f t="shared" si="25"/>
        <v>#DIV/0!</v>
      </c>
      <c r="Y69" s="86" t="e">
        <f t="shared" si="25"/>
        <v>#DIV/0!</v>
      </c>
      <c r="Z69" s="86" t="e">
        <f t="shared" si="25"/>
        <v>#DIV/0!</v>
      </c>
      <c r="AA69" s="86" t="e">
        <f t="shared" si="25"/>
        <v>#DIV/0!</v>
      </c>
      <c r="AB69" s="86" t="e">
        <f t="shared" si="25"/>
        <v>#DIV/0!</v>
      </c>
      <c r="AC69" s="86" t="e">
        <f t="shared" si="25"/>
        <v>#DIV/0!</v>
      </c>
      <c r="AD69" s="85" t="e">
        <f t="shared" si="25"/>
        <v>#DIV/0!</v>
      </c>
    </row>
    <row r="70" spans="2:30">
      <c r="B70" s="25" t="s">
        <v>20</v>
      </c>
      <c r="C70" s="84" t="e">
        <f t="shared" si="24"/>
        <v>#DIV/0!</v>
      </c>
      <c r="D70" s="84" t="e">
        <f t="shared" si="24"/>
        <v>#DIV/0!</v>
      </c>
      <c r="E70" s="84" t="e">
        <f t="shared" si="24"/>
        <v>#DIV/0!</v>
      </c>
      <c r="F70" s="84" t="e">
        <f t="shared" si="24"/>
        <v>#DIV/0!</v>
      </c>
      <c r="G70" s="84" t="e">
        <f t="shared" si="24"/>
        <v>#DIV/0!</v>
      </c>
      <c r="H70" s="84" t="e">
        <f t="shared" si="24"/>
        <v>#DIV/0!</v>
      </c>
      <c r="I70" s="84" t="e">
        <f t="shared" si="24"/>
        <v>#DIV/0!</v>
      </c>
      <c r="J70" s="84" t="e">
        <f t="shared" si="24"/>
        <v>#DIV/0!</v>
      </c>
      <c r="K70" s="84" t="e">
        <f t="shared" si="24"/>
        <v>#DIV/0!</v>
      </c>
      <c r="L70" s="84" t="e">
        <f t="shared" si="24"/>
        <v>#DIV/0!</v>
      </c>
      <c r="M70" s="84" t="e">
        <f t="shared" si="24"/>
        <v>#DIV/0!</v>
      </c>
      <c r="N70" s="84" t="e">
        <f t="shared" si="24"/>
        <v>#DIV/0!</v>
      </c>
      <c r="O70" s="85" t="e">
        <f t="shared" si="24"/>
        <v>#DIV/0!</v>
      </c>
      <c r="P70" s="38"/>
      <c r="Q70" s="17" t="s">
        <v>20</v>
      </c>
      <c r="R70" s="86" t="e">
        <f t="shared" si="25"/>
        <v>#DIV/0!</v>
      </c>
      <c r="S70" s="86" t="e">
        <f t="shared" si="25"/>
        <v>#DIV/0!</v>
      </c>
      <c r="T70" s="86" t="e">
        <f t="shared" si="25"/>
        <v>#DIV/0!</v>
      </c>
      <c r="U70" s="86" t="e">
        <f t="shared" si="25"/>
        <v>#DIV/0!</v>
      </c>
      <c r="V70" s="86" t="e">
        <f t="shared" si="25"/>
        <v>#DIV/0!</v>
      </c>
      <c r="W70" s="86" t="e">
        <f t="shared" si="25"/>
        <v>#DIV/0!</v>
      </c>
      <c r="X70" s="86" t="e">
        <f t="shared" si="25"/>
        <v>#DIV/0!</v>
      </c>
      <c r="Y70" s="86" t="e">
        <f t="shared" si="25"/>
        <v>#DIV/0!</v>
      </c>
      <c r="Z70" s="86" t="e">
        <f t="shared" si="25"/>
        <v>#DIV/0!</v>
      </c>
      <c r="AA70" s="86" t="e">
        <f t="shared" si="25"/>
        <v>#DIV/0!</v>
      </c>
      <c r="AB70" s="86" t="e">
        <f t="shared" si="25"/>
        <v>#DIV/0!</v>
      </c>
      <c r="AC70" s="86" t="e">
        <f t="shared" si="25"/>
        <v>#DIV/0!</v>
      </c>
      <c r="AD70" s="85" t="e">
        <f t="shared" si="25"/>
        <v>#DIV/0!</v>
      </c>
    </row>
    <row r="71" spans="2:30">
      <c r="B71" s="26" t="s">
        <v>14</v>
      </c>
      <c r="C71" s="87" t="e">
        <f t="shared" si="24"/>
        <v>#DIV/0!</v>
      </c>
      <c r="D71" s="87" t="e">
        <f t="shared" si="24"/>
        <v>#DIV/0!</v>
      </c>
      <c r="E71" s="87" t="e">
        <f t="shared" si="24"/>
        <v>#DIV/0!</v>
      </c>
      <c r="F71" s="87" t="e">
        <f t="shared" si="24"/>
        <v>#DIV/0!</v>
      </c>
      <c r="G71" s="87" t="e">
        <f t="shared" si="24"/>
        <v>#DIV/0!</v>
      </c>
      <c r="H71" s="87" t="e">
        <f t="shared" si="24"/>
        <v>#DIV/0!</v>
      </c>
      <c r="I71" s="87" t="e">
        <f t="shared" si="24"/>
        <v>#DIV/0!</v>
      </c>
      <c r="J71" s="87" t="e">
        <f t="shared" si="24"/>
        <v>#DIV/0!</v>
      </c>
      <c r="K71" s="87" t="e">
        <f t="shared" si="24"/>
        <v>#DIV/0!</v>
      </c>
      <c r="L71" s="87" t="e">
        <f t="shared" si="24"/>
        <v>#DIV/0!</v>
      </c>
      <c r="M71" s="87" t="e">
        <f t="shared" si="24"/>
        <v>#DIV/0!</v>
      </c>
      <c r="N71" s="87" t="e">
        <f t="shared" si="24"/>
        <v>#DIV/0!</v>
      </c>
      <c r="O71" s="87" t="e">
        <f>+O49/O26*100</f>
        <v>#DIV/0!</v>
      </c>
      <c r="P71" s="95"/>
      <c r="Q71" s="26" t="s">
        <v>14</v>
      </c>
      <c r="R71" s="88" t="e">
        <f t="shared" si="25"/>
        <v>#DIV/0!</v>
      </c>
      <c r="S71" s="89" t="e">
        <f t="shared" si="25"/>
        <v>#DIV/0!</v>
      </c>
      <c r="T71" s="89" t="e">
        <f t="shared" si="25"/>
        <v>#DIV/0!</v>
      </c>
      <c r="U71" s="89" t="e">
        <f t="shared" si="25"/>
        <v>#DIV/0!</v>
      </c>
      <c r="V71" s="89" t="e">
        <f t="shared" si="25"/>
        <v>#DIV/0!</v>
      </c>
      <c r="W71" s="89" t="e">
        <f t="shared" si="25"/>
        <v>#DIV/0!</v>
      </c>
      <c r="X71" s="89" t="e">
        <f t="shared" si="25"/>
        <v>#DIV/0!</v>
      </c>
      <c r="Y71" s="89" t="e">
        <f t="shared" si="25"/>
        <v>#DIV/0!</v>
      </c>
      <c r="Z71" s="89" t="e">
        <f t="shared" si="25"/>
        <v>#DIV/0!</v>
      </c>
      <c r="AA71" s="89" t="e">
        <f t="shared" si="25"/>
        <v>#DIV/0!</v>
      </c>
      <c r="AB71" s="89" t="e">
        <f t="shared" si="25"/>
        <v>#DIV/0!</v>
      </c>
      <c r="AC71" s="89" t="e">
        <f t="shared" si="25"/>
        <v>#DIV/0!</v>
      </c>
      <c r="AD71" s="87" t="e">
        <f t="shared" si="25"/>
        <v>#DIV/0!</v>
      </c>
    </row>
    <row r="72" spans="2:30">
      <c r="B72" s="10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</row>
    <row r="73" spans="2:30">
      <c r="B73" s="10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</row>
    <row r="75" spans="2:30">
      <c r="B75" s="63" t="s">
        <v>80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75"/>
      <c r="O75" s="98"/>
      <c r="P75" s="4"/>
      <c r="Q75" s="63" t="s">
        <v>80</v>
      </c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75"/>
      <c r="AD75" s="98"/>
    </row>
    <row r="76" spans="2:30">
      <c r="B76" s="63" t="s">
        <v>54</v>
      </c>
      <c r="C76" s="2">
        <v>6.96</v>
      </c>
      <c r="D76" s="2">
        <v>6.96</v>
      </c>
      <c r="E76" s="2">
        <v>6.96</v>
      </c>
      <c r="F76" s="2">
        <v>6.99</v>
      </c>
      <c r="G76" s="2">
        <v>6.96</v>
      </c>
      <c r="H76" s="2">
        <v>6.96</v>
      </c>
      <c r="I76" s="2">
        <v>6.96</v>
      </c>
      <c r="J76" s="2">
        <v>6.96</v>
      </c>
      <c r="K76" s="2">
        <v>6.96</v>
      </c>
      <c r="L76" s="2">
        <v>6.96</v>
      </c>
      <c r="M76" s="2">
        <v>6.96</v>
      </c>
      <c r="N76" s="2">
        <v>6.96</v>
      </c>
      <c r="O76" s="98"/>
      <c r="P76" s="4"/>
      <c r="Q76" s="63" t="s">
        <v>54</v>
      </c>
      <c r="R76" s="97">
        <f>+C76</f>
        <v>6.96</v>
      </c>
      <c r="S76" s="97">
        <f t="shared" ref="S76:AC76" si="26">+D76</f>
        <v>6.96</v>
      </c>
      <c r="T76" s="97">
        <f t="shared" si="26"/>
        <v>6.96</v>
      </c>
      <c r="U76" s="97">
        <f t="shared" si="26"/>
        <v>6.99</v>
      </c>
      <c r="V76" s="97">
        <f t="shared" si="26"/>
        <v>6.96</v>
      </c>
      <c r="W76" s="97">
        <f t="shared" si="26"/>
        <v>6.96</v>
      </c>
      <c r="X76" s="97">
        <f t="shared" si="26"/>
        <v>6.96</v>
      </c>
      <c r="Y76" s="97">
        <f t="shared" si="26"/>
        <v>6.96</v>
      </c>
      <c r="Z76" s="97">
        <f t="shared" si="26"/>
        <v>6.96</v>
      </c>
      <c r="AA76" s="97">
        <f t="shared" si="26"/>
        <v>6.96</v>
      </c>
      <c r="AB76" s="97">
        <f t="shared" si="26"/>
        <v>6.96</v>
      </c>
      <c r="AC76" s="97">
        <f t="shared" si="26"/>
        <v>6.96</v>
      </c>
      <c r="AD76" s="98"/>
    </row>
    <row r="77" spans="2:30">
      <c r="B77" s="2" t="s">
        <v>55</v>
      </c>
    </row>
    <row r="78" spans="2:30">
      <c r="B78" s="2" t="s">
        <v>110</v>
      </c>
    </row>
  </sheetData>
  <conditionalFormatting sqref="C110:N1048576 C39:N43 C50:N54 C16:N20 C27:N32 C61:N65 C72:N80 C2:N2 C5:N9">
    <cfRule type="containsText" dxfId="167" priority="53" operator="containsText" text="*">
      <formula>NOT(ISERROR(SEARCH("*",C2)))</formula>
    </cfRule>
    <cfRule type="containsText" priority="54" operator="containsText" text="*">
      <formula>NOT(ISERROR(SEARCH("*",C2)))</formula>
    </cfRule>
  </conditionalFormatting>
  <conditionalFormatting sqref="C110:I1048576 C16:I20 C39:I43 C50:I54 C61:I65 C72:I80 J28:N28 C27:I32 C2:I2 C5:I9">
    <cfRule type="containsText" dxfId="166" priority="52" operator="containsText" text="*">
      <formula>NOT(ISERROR(SEARCH("*",C2)))</formula>
    </cfRule>
  </conditionalFormatting>
  <conditionalFormatting sqref="C110:N1048576 C39:N43 C50:N54 C16:N20 C27:N32 C61:N65 C72:N80">
    <cfRule type="containsText" dxfId="165" priority="50" operator="containsText" text="*">
      <formula>NOT(ISERROR(SEARCH("*",C16)))</formula>
    </cfRule>
    <cfRule type="containsText" priority="51" operator="containsText" text="*">
      <formula>NOT(ISERROR(SEARCH("*",C16)))</formula>
    </cfRule>
  </conditionalFormatting>
  <conditionalFormatting sqref="C110:I1048576 C16:I20 C39:I43 C50:I54 C61:I65 C72:I80 J28:N28 C27:I32">
    <cfRule type="containsText" dxfId="164" priority="49" operator="containsText" text="*">
      <formula>NOT(ISERROR(SEARCH("*",C16)))</formula>
    </cfRule>
  </conditionalFormatting>
  <conditionalFormatting sqref="C110:N1048576 C39:N43 C50:N54 C16:N20 C27:N32 C61:N65 C72:N80">
    <cfRule type="containsText" dxfId="163" priority="47" operator="containsText" text="*">
      <formula>NOT(ISERROR(SEARCH("*",C16)))</formula>
    </cfRule>
    <cfRule type="containsText" priority="48" operator="containsText" text="*">
      <formula>NOT(ISERROR(SEARCH("*",C16)))</formula>
    </cfRule>
  </conditionalFormatting>
  <conditionalFormatting sqref="C110:I1048576 C16:I20 C39:I43 C50:I54 C61:I65 C72:I80 J28:N28 C27:I32">
    <cfRule type="containsText" dxfId="162" priority="46" operator="containsText" text="*">
      <formula>NOT(ISERROR(SEARCH("*",C16)))</formula>
    </cfRule>
  </conditionalFormatting>
  <conditionalFormatting sqref="C110:N1048576 C39:N43 C50:N54 C16:N20 C27:N32 C61:N65 C72:N80">
    <cfRule type="containsText" dxfId="161" priority="44" operator="containsText" text="*">
      <formula>NOT(ISERROR(SEARCH("*",C16)))</formula>
    </cfRule>
    <cfRule type="containsText" priority="45" operator="containsText" text="*">
      <formula>NOT(ISERROR(SEARCH("*",C16)))</formula>
    </cfRule>
  </conditionalFormatting>
  <conditionalFormatting sqref="C110:I1048576 C16:I20 C39:I43 C50:I54 C61:I65 C72:I80 J28:N28 C27:I32">
    <cfRule type="containsText" dxfId="160" priority="43" operator="containsText" text="*">
      <formula>NOT(ISERROR(SEARCH("*",C16)))</formula>
    </cfRule>
  </conditionalFormatting>
  <conditionalFormatting sqref="C10:N15">
    <cfRule type="containsText" dxfId="159" priority="17" stopIfTrue="1" operator="containsText" text="*">
      <formula>NOT(ISERROR(SEARCH("*",C10)))</formula>
    </cfRule>
    <cfRule type="containsText" priority="18" stopIfTrue="1" operator="containsText" text="*">
      <formula>NOT(ISERROR(SEARCH("*",C10)))</formula>
    </cfRule>
  </conditionalFormatting>
  <conditionalFormatting sqref="C21:N26">
    <cfRule type="containsText" dxfId="158" priority="15" stopIfTrue="1" operator="containsText" text="*">
      <formula>NOT(ISERROR(SEARCH("*",C21)))</formula>
    </cfRule>
    <cfRule type="containsText" priority="16" stopIfTrue="1" operator="containsText" text="*">
      <formula>NOT(ISERROR(SEARCH("*",C21)))</formula>
    </cfRule>
  </conditionalFormatting>
  <conditionalFormatting sqref="C33:N38">
    <cfRule type="containsText" dxfId="157" priority="13" stopIfTrue="1" operator="containsText" text="*">
      <formula>NOT(ISERROR(SEARCH("*",C33)))</formula>
    </cfRule>
    <cfRule type="containsText" priority="14" stopIfTrue="1" operator="containsText" text="*">
      <formula>NOT(ISERROR(SEARCH("*",C33)))</formula>
    </cfRule>
  </conditionalFormatting>
  <conditionalFormatting sqref="C44:N49">
    <cfRule type="containsText" dxfId="156" priority="11" stopIfTrue="1" operator="containsText" text="*">
      <formula>NOT(ISERROR(SEARCH("*",C44)))</formula>
    </cfRule>
    <cfRule type="containsText" priority="12" stopIfTrue="1" operator="containsText" text="*">
      <formula>NOT(ISERROR(SEARCH("*",C44)))</formula>
    </cfRule>
  </conditionalFormatting>
  <conditionalFormatting sqref="C55:N60">
    <cfRule type="containsText" dxfId="155" priority="9" stopIfTrue="1" operator="containsText" text="*">
      <formula>NOT(ISERROR(SEARCH("*",C55)))</formula>
    </cfRule>
    <cfRule type="containsText" priority="10" stopIfTrue="1" operator="containsText" text="*">
      <formula>NOT(ISERROR(SEARCH("*",C55)))</formula>
    </cfRule>
  </conditionalFormatting>
  <conditionalFormatting sqref="C66:N71">
    <cfRule type="containsText" dxfId="154" priority="7" stopIfTrue="1" operator="containsText" text="*">
      <formula>NOT(ISERROR(SEARCH("*",C66)))</formula>
    </cfRule>
    <cfRule type="containsText" priority="8" stopIfTrue="1" operator="containsText" text="*">
      <formula>NOT(ISERROR(SEARCH("*",C66)))</formula>
    </cfRule>
  </conditionalFormatting>
  <conditionalFormatting sqref="I1:N1">
    <cfRule type="containsText" dxfId="153" priority="6" stopIfTrue="1" operator="containsText" text="*">
      <formula>NOT(ISERROR(SEARCH("*",I1)))</formula>
    </cfRule>
  </conditionalFormatting>
  <conditionalFormatting sqref="C1:H1">
    <cfRule type="containsText" dxfId="152" priority="4" stopIfTrue="1" operator="containsText" text="*">
      <formula>NOT(ISERROR(SEARCH("*",C1)))</formula>
    </cfRule>
    <cfRule type="containsText" priority="5" stopIfTrue="1" operator="containsText" text="*">
      <formula>NOT(ISERROR(SEARCH("*",C1)))</formula>
    </cfRule>
  </conditionalFormatting>
  <conditionalFormatting sqref="C3:N4">
    <cfRule type="containsText" dxfId="151" priority="2" operator="containsText" text="*">
      <formula>NOT(ISERROR(SEARCH("*",C3)))</formula>
    </cfRule>
    <cfRule type="containsText" priority="3" operator="containsText" text="*">
      <formula>NOT(ISERROR(SEARCH("*",C3)))</formula>
    </cfRule>
  </conditionalFormatting>
  <conditionalFormatting sqref="C3:I4">
    <cfRule type="containsText" dxfId="150" priority="1" operator="containsText" text="*">
      <formula>NOT(ISERROR(SEARCH("*",C3)))</formula>
    </cfRule>
  </conditionalFormatting>
  <pageMargins left="0.59055118110236227" right="0.39370078740157483" top="0.74803149606299213" bottom="0.74803149606299213" header="0.31496062992125984" footer="0.31496062992125984"/>
  <pageSetup paperSize="9" scale="66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E74"/>
  <sheetViews>
    <sheetView showGridLines="0" topLeftCell="B1" zoomScale="70" zoomScaleNormal="70" workbookViewId="0">
      <selection activeCell="J35" sqref="J35"/>
    </sheetView>
  </sheetViews>
  <sheetFormatPr baseColWidth="10" defaultRowHeight="15.75"/>
  <cols>
    <col min="1" max="1" width="3" style="2" customWidth="1"/>
    <col min="2" max="2" width="24.5703125" style="2" customWidth="1"/>
    <col min="3" max="4" width="11.7109375" style="2" customWidth="1"/>
    <col min="5" max="5" width="14" style="2" customWidth="1"/>
    <col min="6" max="6" width="12.5703125" style="2" customWidth="1"/>
    <col min="7" max="10" width="11.7109375" style="2" customWidth="1"/>
    <col min="11" max="11" width="13.85546875" style="2" customWidth="1"/>
    <col min="12" max="12" width="11.7109375" style="2" customWidth="1"/>
    <col min="13" max="13" width="13.28515625" style="2" customWidth="1"/>
    <col min="14" max="14" width="11.7109375" style="2" customWidth="1"/>
    <col min="15" max="15" width="12.85546875" style="2" bestFit="1" customWidth="1"/>
    <col min="16" max="16" width="4.5703125" style="2" customWidth="1"/>
    <col min="17" max="17" width="4.85546875" style="2" customWidth="1"/>
    <col min="18" max="18" width="20.28515625" style="2" customWidth="1"/>
    <col min="19" max="30" width="11.42578125" style="2"/>
    <col min="31" max="31" width="14.42578125" style="2" customWidth="1"/>
    <col min="32" max="16384" width="11.42578125" style="2"/>
  </cols>
  <sheetData>
    <row r="1" spans="2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1">
      <c r="B2" s="3" t="s">
        <v>141</v>
      </c>
      <c r="R2" s="3" t="str">
        <f>+B2</f>
        <v>ENDE DELBENI S.A.M. - (Sistema Guayaremerin)</v>
      </c>
    </row>
    <row r="3" spans="2:31">
      <c r="B3" s="3" t="str">
        <f>+'ENDEDELBENI-Huacaraje'!B3</f>
        <v>CONSOLIDADO - con IVA</v>
      </c>
      <c r="R3" s="3" t="str">
        <f>+'ENDEDELBENI-Huacaraje'!Q3</f>
        <v>CONSOLIDADO - sin IVA</v>
      </c>
    </row>
    <row r="4" spans="2:31">
      <c r="B4" s="3" t="str">
        <f>+'ENDEDELBENI-Huacaraje'!B4</f>
        <v>ESTADÍSTICAS GESTIÓN 2025</v>
      </c>
      <c r="R4" s="3" t="str">
        <f>+'ENDEDELBENI-Huacaraje'!Q4</f>
        <v>ESTADÍSTICAS GESTIÓN 2025</v>
      </c>
    </row>
    <row r="5" spans="2:31">
      <c r="B5" s="3"/>
    </row>
    <row r="6" spans="2:31">
      <c r="B6" s="3" t="s">
        <v>0</v>
      </c>
      <c r="R6" s="3" t="s">
        <v>0</v>
      </c>
    </row>
    <row r="7" spans="2:31">
      <c r="B7" s="3"/>
      <c r="C7" s="76"/>
      <c r="R7" s="3"/>
    </row>
    <row r="8" spans="2:31">
      <c r="B8" s="165" t="s">
        <v>1</v>
      </c>
      <c r="C8" s="166" t="s">
        <v>2</v>
      </c>
      <c r="D8" s="166" t="s">
        <v>3</v>
      </c>
      <c r="E8" s="166" t="s">
        <v>4</v>
      </c>
      <c r="F8" s="166" t="s">
        <v>5</v>
      </c>
      <c r="G8" s="166" t="s">
        <v>6</v>
      </c>
      <c r="H8" s="166" t="s">
        <v>7</v>
      </c>
      <c r="I8" s="166" t="s">
        <v>8</v>
      </c>
      <c r="J8" s="166" t="s">
        <v>9</v>
      </c>
      <c r="K8" s="166" t="s">
        <v>10</v>
      </c>
      <c r="L8" s="166" t="s">
        <v>165</v>
      </c>
      <c r="M8" s="166" t="s">
        <v>12</v>
      </c>
      <c r="N8" s="166" t="s">
        <v>13</v>
      </c>
      <c r="O8" s="81" t="s">
        <v>74</v>
      </c>
      <c r="P8" s="216"/>
      <c r="Q8" s="216"/>
      <c r="R8" s="165" t="s">
        <v>1</v>
      </c>
      <c r="S8" s="166" t="s">
        <v>2</v>
      </c>
      <c r="T8" s="166" t="s">
        <v>3</v>
      </c>
      <c r="U8" s="166" t="s">
        <v>4</v>
      </c>
      <c r="V8" s="166" t="s">
        <v>5</v>
      </c>
      <c r="W8" s="166" t="s">
        <v>6</v>
      </c>
      <c r="X8" s="166" t="s">
        <v>7</v>
      </c>
      <c r="Y8" s="166" t="s">
        <v>8</v>
      </c>
      <c r="Z8" s="166" t="s">
        <v>9</v>
      </c>
      <c r="AA8" s="166" t="s">
        <v>10</v>
      </c>
      <c r="AB8" s="166" t="s">
        <v>11</v>
      </c>
      <c r="AC8" s="166" t="s">
        <v>12</v>
      </c>
      <c r="AD8" s="166" t="s">
        <v>13</v>
      </c>
      <c r="AE8" s="81" t="s">
        <v>74</v>
      </c>
    </row>
    <row r="9" spans="2:31">
      <c r="B9" s="18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67"/>
      <c r="R9" s="18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67"/>
    </row>
    <row r="10" spans="2:31">
      <c r="B10" s="20" t="s">
        <v>96</v>
      </c>
      <c r="C10" s="21">
        <f>+'[46]CONSOLIDADO  (2)'!B10</f>
        <v>9344</v>
      </c>
      <c r="D10" s="21">
        <f>+'[46]CONSOLIDADO  (2)'!C10</f>
        <v>9336</v>
      </c>
      <c r="E10" s="21">
        <f>+'[46]CONSOLIDADO  (2)'!D10</f>
        <v>9290</v>
      </c>
      <c r="F10" s="21">
        <f>+'[46]CONSOLIDADO  (2)'!E10</f>
        <v>9255</v>
      </c>
      <c r="G10" s="21">
        <f>+'[46]CONSOLIDADO  (2)'!F10</f>
        <v>9310</v>
      </c>
      <c r="H10" s="21">
        <f>+'[46]CONSOLIDADO  (2)'!G10</f>
        <v>9371</v>
      </c>
      <c r="I10" s="21">
        <f>+'[46]CONSOLIDADO  (2)'!H10</f>
        <v>9471</v>
      </c>
      <c r="J10" s="21">
        <f>+'[46]CONSOLIDADO  (2)'!I10</f>
        <v>0</v>
      </c>
      <c r="K10" s="21">
        <f>+'[46]CONSOLIDADO  (2)'!J10</f>
        <v>0</v>
      </c>
      <c r="L10" s="21">
        <f>+'[46]CONSOLIDADO  (2)'!K10</f>
        <v>0</v>
      </c>
      <c r="M10" s="21">
        <f>+'[46]CONSOLIDADO  (2)'!L10</f>
        <v>0</v>
      </c>
      <c r="N10" s="21">
        <f>+'[46]CONSOLIDADO  (2)'!M10</f>
        <v>0</v>
      </c>
      <c r="O10" s="22">
        <f>+N10</f>
        <v>0</v>
      </c>
      <c r="R10" s="20" t="s">
        <v>96</v>
      </c>
      <c r="S10" s="24">
        <f>+C10</f>
        <v>9344</v>
      </c>
      <c r="T10" s="24">
        <f t="shared" ref="T10:AD14" si="0">+D10</f>
        <v>9336</v>
      </c>
      <c r="U10" s="24">
        <f t="shared" si="0"/>
        <v>9290</v>
      </c>
      <c r="V10" s="24">
        <f t="shared" si="0"/>
        <v>9255</v>
      </c>
      <c r="W10" s="24">
        <f t="shared" si="0"/>
        <v>9310</v>
      </c>
      <c r="X10" s="24">
        <f t="shared" si="0"/>
        <v>9371</v>
      </c>
      <c r="Y10" s="24">
        <f t="shared" si="0"/>
        <v>9471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182">
        <f>+U10</f>
        <v>9290</v>
      </c>
    </row>
    <row r="11" spans="2:31">
      <c r="B11" s="20" t="s">
        <v>68</v>
      </c>
      <c r="C11" s="21">
        <f>+'[46]CONSOLIDADO  (2)'!B11</f>
        <v>1377</v>
      </c>
      <c r="D11" s="21">
        <f>+'[46]CONSOLIDADO  (2)'!C11</f>
        <v>1370</v>
      </c>
      <c r="E11" s="21">
        <f>+'[46]CONSOLIDADO  (2)'!D11</f>
        <v>1353</v>
      </c>
      <c r="F11" s="21">
        <f>+'[46]CONSOLIDADO  (2)'!E11</f>
        <v>1362</v>
      </c>
      <c r="G11" s="21">
        <f>+'[46]CONSOLIDADO  (2)'!F11</f>
        <v>1385</v>
      </c>
      <c r="H11" s="21">
        <f>+'[46]CONSOLIDADO  (2)'!G11</f>
        <v>1410</v>
      </c>
      <c r="I11" s="21">
        <f>+'[46]CONSOLIDADO  (2)'!H11</f>
        <v>1419</v>
      </c>
      <c r="J11" s="21">
        <f>+'[46]CONSOLIDADO  (2)'!I11</f>
        <v>0</v>
      </c>
      <c r="K11" s="21">
        <f>+'[46]CONSOLIDADO  (2)'!J11</f>
        <v>0</v>
      </c>
      <c r="L11" s="21">
        <f>+'[46]CONSOLIDADO  (2)'!K11</f>
        <v>0</v>
      </c>
      <c r="M11" s="21">
        <f>+'[46]CONSOLIDADO  (2)'!L11</f>
        <v>0</v>
      </c>
      <c r="N11" s="21">
        <f>+'[46]CONSOLIDADO  (2)'!M11</f>
        <v>0</v>
      </c>
      <c r="O11" s="22">
        <f>+N11</f>
        <v>0</v>
      </c>
      <c r="R11" s="20" t="s">
        <v>68</v>
      </c>
      <c r="S11" s="24">
        <f>+C11</f>
        <v>1377</v>
      </c>
      <c r="T11" s="24">
        <f t="shared" si="0"/>
        <v>1370</v>
      </c>
      <c r="U11" s="24">
        <f t="shared" si="0"/>
        <v>1353</v>
      </c>
      <c r="V11" s="24">
        <f>+F11</f>
        <v>1362</v>
      </c>
      <c r="W11" s="24">
        <f t="shared" si="0"/>
        <v>1385</v>
      </c>
      <c r="X11" s="24">
        <f t="shared" si="0"/>
        <v>1410</v>
      </c>
      <c r="Y11" s="24">
        <f t="shared" si="0"/>
        <v>1419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182">
        <f>+U11</f>
        <v>1353</v>
      </c>
    </row>
    <row r="12" spans="2:31">
      <c r="B12" s="20" t="s">
        <v>69</v>
      </c>
      <c r="C12" s="21">
        <f>+'[46]CONSOLIDADO  (2)'!B12</f>
        <v>104</v>
      </c>
      <c r="D12" s="21">
        <f>+'[46]CONSOLIDADO  (2)'!C12</f>
        <v>103</v>
      </c>
      <c r="E12" s="21">
        <f>+'[46]CONSOLIDADO  (2)'!D12</f>
        <v>100</v>
      </c>
      <c r="F12" s="21">
        <f>+'[46]CONSOLIDADO  (2)'!E12</f>
        <v>98</v>
      </c>
      <c r="G12" s="21">
        <f>+'[46]CONSOLIDADO  (2)'!F12</f>
        <v>102</v>
      </c>
      <c r="H12" s="21">
        <f>+'[46]CONSOLIDADO  (2)'!G12</f>
        <v>98</v>
      </c>
      <c r="I12" s="21">
        <f>+'[46]CONSOLIDADO  (2)'!H12</f>
        <v>99</v>
      </c>
      <c r="J12" s="21">
        <f>+'[46]CONSOLIDADO  (2)'!I12</f>
        <v>0</v>
      </c>
      <c r="K12" s="21">
        <f>+'[46]CONSOLIDADO  (2)'!J12</f>
        <v>0</v>
      </c>
      <c r="L12" s="21">
        <f>+'[46]CONSOLIDADO  (2)'!K12</f>
        <v>0</v>
      </c>
      <c r="M12" s="21">
        <f>+'[46]CONSOLIDADO  (2)'!L12</f>
        <v>0</v>
      </c>
      <c r="N12" s="21">
        <f>+'[46]CONSOLIDADO  (2)'!M12</f>
        <v>0</v>
      </c>
      <c r="O12" s="22">
        <f>+N12</f>
        <v>0</v>
      </c>
      <c r="R12" s="20" t="s">
        <v>69</v>
      </c>
      <c r="S12" s="24">
        <f>+C12</f>
        <v>104</v>
      </c>
      <c r="T12" s="24">
        <f t="shared" si="0"/>
        <v>103</v>
      </c>
      <c r="U12" s="24">
        <f t="shared" si="0"/>
        <v>100</v>
      </c>
      <c r="V12" s="24">
        <f t="shared" si="0"/>
        <v>98</v>
      </c>
      <c r="W12" s="24">
        <f t="shared" si="0"/>
        <v>102</v>
      </c>
      <c r="X12" s="24">
        <f t="shared" si="0"/>
        <v>98</v>
      </c>
      <c r="Y12" s="24">
        <f t="shared" si="0"/>
        <v>99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4">
        <f t="shared" si="0"/>
        <v>0</v>
      </c>
      <c r="AE12" s="182">
        <f>+U12</f>
        <v>100</v>
      </c>
    </row>
    <row r="13" spans="2:31">
      <c r="B13" s="20" t="s">
        <v>97</v>
      </c>
      <c r="C13" s="21">
        <f>+'[46]CONSOLIDADO  (2)'!B13</f>
        <v>141</v>
      </c>
      <c r="D13" s="21">
        <f>+'[46]CONSOLIDADO  (2)'!C13</f>
        <v>141</v>
      </c>
      <c r="E13" s="21">
        <f>+'[46]CONSOLIDADO  (2)'!D13</f>
        <v>136</v>
      </c>
      <c r="F13" s="21">
        <f>+'[46]CONSOLIDADO  (2)'!E13</f>
        <v>138</v>
      </c>
      <c r="G13" s="21">
        <f>+'[46]CONSOLIDADO  (2)'!F13</f>
        <v>141</v>
      </c>
      <c r="H13" s="21">
        <f>+'[46]CONSOLIDADO  (2)'!G13</f>
        <v>110</v>
      </c>
      <c r="I13" s="21">
        <f>+'[46]CONSOLIDADO  (2)'!H13</f>
        <v>110</v>
      </c>
      <c r="J13" s="21">
        <f>+'[46]CONSOLIDADO  (2)'!I13</f>
        <v>0</v>
      </c>
      <c r="K13" s="21">
        <f>+'[46]CONSOLIDADO  (2)'!J13</f>
        <v>0</v>
      </c>
      <c r="L13" s="21">
        <f>+'[46]CONSOLIDADO  (2)'!K13</f>
        <v>0</v>
      </c>
      <c r="M13" s="21">
        <f>+'[46]CONSOLIDADO  (2)'!L13</f>
        <v>0</v>
      </c>
      <c r="N13" s="21">
        <f>+'[46]CONSOLIDADO  (2)'!M13</f>
        <v>0</v>
      </c>
      <c r="O13" s="22">
        <f>+N13</f>
        <v>0</v>
      </c>
      <c r="R13" s="20" t="s">
        <v>97</v>
      </c>
      <c r="S13" s="24">
        <f>+C13</f>
        <v>141</v>
      </c>
      <c r="T13" s="24">
        <f t="shared" si="0"/>
        <v>141</v>
      </c>
      <c r="U13" s="24">
        <f t="shared" si="0"/>
        <v>136</v>
      </c>
      <c r="V13" s="24">
        <f t="shared" si="0"/>
        <v>138</v>
      </c>
      <c r="W13" s="24">
        <f t="shared" si="0"/>
        <v>141</v>
      </c>
      <c r="X13" s="24">
        <f t="shared" si="0"/>
        <v>110</v>
      </c>
      <c r="Y13" s="24">
        <f t="shared" si="0"/>
        <v>110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182">
        <f>+U13</f>
        <v>136</v>
      </c>
    </row>
    <row r="14" spans="2:31">
      <c r="B14" s="25" t="s">
        <v>71</v>
      </c>
      <c r="C14" s="21">
        <f>+'[46]CONSOLIDADO  (2)'!B14</f>
        <v>10</v>
      </c>
      <c r="D14" s="21">
        <f>+'[46]CONSOLIDADO  (2)'!C14</f>
        <v>10</v>
      </c>
      <c r="E14" s="21">
        <f>+'[46]CONSOLIDADO  (2)'!D14</f>
        <v>10</v>
      </c>
      <c r="F14" s="21">
        <f>+'[46]CONSOLIDADO  (2)'!E14</f>
        <v>10</v>
      </c>
      <c r="G14" s="21">
        <f>+'[46]CONSOLIDADO  (2)'!F14</f>
        <v>10</v>
      </c>
      <c r="H14" s="21">
        <f>+'[46]CONSOLIDADO  (2)'!G14</f>
        <v>10</v>
      </c>
      <c r="I14" s="21">
        <f>+'[46]CONSOLIDADO  (2)'!H14</f>
        <v>10</v>
      </c>
      <c r="J14" s="21">
        <f>+'[46]CONSOLIDADO  (2)'!I14</f>
        <v>0</v>
      </c>
      <c r="K14" s="21">
        <f>+'[46]CONSOLIDADO  (2)'!J14</f>
        <v>0</v>
      </c>
      <c r="L14" s="21">
        <f>+'[46]CONSOLIDADO  (2)'!K14</f>
        <v>0</v>
      </c>
      <c r="M14" s="21">
        <f>+'[46]CONSOLIDADO  (2)'!L14</f>
        <v>0</v>
      </c>
      <c r="N14" s="21">
        <f>+'[46]CONSOLIDADO  (2)'!M14</f>
        <v>0</v>
      </c>
      <c r="O14" s="22">
        <f>+N14</f>
        <v>0</v>
      </c>
      <c r="R14" s="25" t="s">
        <v>71</v>
      </c>
      <c r="S14" s="24">
        <f>+C14</f>
        <v>10</v>
      </c>
      <c r="T14" s="24">
        <f t="shared" si="0"/>
        <v>10</v>
      </c>
      <c r="U14" s="24">
        <f t="shared" si="0"/>
        <v>10</v>
      </c>
      <c r="V14" s="24">
        <f t="shared" si="0"/>
        <v>10</v>
      </c>
      <c r="W14" s="24">
        <f t="shared" si="0"/>
        <v>10</v>
      </c>
      <c r="X14" s="24">
        <f t="shared" si="0"/>
        <v>10</v>
      </c>
      <c r="Y14" s="24">
        <f t="shared" si="0"/>
        <v>10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4">
        <f t="shared" si="0"/>
        <v>0</v>
      </c>
      <c r="AE14" s="182">
        <f>+U14</f>
        <v>10</v>
      </c>
    </row>
    <row r="15" spans="2:31">
      <c r="B15" s="26" t="s">
        <v>14</v>
      </c>
      <c r="C15" s="28">
        <f t="shared" ref="C15:J15" si="1">SUM(C10:C14)</f>
        <v>10976</v>
      </c>
      <c r="D15" s="28">
        <f t="shared" ref="D15:N15" si="2">SUM(D10:D14)</f>
        <v>10960</v>
      </c>
      <c r="E15" s="28">
        <f t="shared" si="2"/>
        <v>10889</v>
      </c>
      <c r="F15" s="28">
        <f t="shared" si="2"/>
        <v>10863</v>
      </c>
      <c r="G15" s="28">
        <f t="shared" si="2"/>
        <v>10948</v>
      </c>
      <c r="H15" s="28">
        <f t="shared" si="2"/>
        <v>10999</v>
      </c>
      <c r="I15" s="28">
        <f t="shared" si="2"/>
        <v>11109</v>
      </c>
      <c r="J15" s="28">
        <f t="shared" si="2"/>
        <v>0</v>
      </c>
      <c r="K15" s="28">
        <f t="shared" si="2"/>
        <v>0</v>
      </c>
      <c r="L15" s="28">
        <f t="shared" si="2"/>
        <v>0</v>
      </c>
      <c r="M15" s="28">
        <f t="shared" si="2"/>
        <v>0</v>
      </c>
      <c r="N15" s="28">
        <f t="shared" si="2"/>
        <v>0</v>
      </c>
      <c r="O15" s="30">
        <f>SUM(O10:O14)</f>
        <v>0</v>
      </c>
      <c r="R15" s="26" t="s">
        <v>14</v>
      </c>
      <c r="S15" s="27">
        <f>SUM(S10:S13)</f>
        <v>10966</v>
      </c>
      <c r="T15" s="29">
        <f>SUM(T10:T13)</f>
        <v>10950</v>
      </c>
      <c r="U15" s="29">
        <f>SUM(U10:U13)</f>
        <v>10879</v>
      </c>
      <c r="V15" s="29">
        <f t="shared" ref="V15:AD15" si="3">SUM(V10:V13)</f>
        <v>10853</v>
      </c>
      <c r="W15" s="29">
        <f t="shared" si="3"/>
        <v>10938</v>
      </c>
      <c r="X15" s="29">
        <f t="shared" si="3"/>
        <v>10989</v>
      </c>
      <c r="Y15" s="29">
        <f t="shared" si="3"/>
        <v>11099</v>
      </c>
      <c r="Z15" s="29">
        <f t="shared" si="3"/>
        <v>0</v>
      </c>
      <c r="AA15" s="29">
        <f t="shared" si="3"/>
        <v>0</v>
      </c>
      <c r="AB15" s="29">
        <f t="shared" si="3"/>
        <v>0</v>
      </c>
      <c r="AC15" s="29">
        <f t="shared" si="3"/>
        <v>0</v>
      </c>
      <c r="AD15" s="29">
        <f t="shared" si="3"/>
        <v>0</v>
      </c>
      <c r="AE15" s="183">
        <f>+AD15</f>
        <v>0</v>
      </c>
    </row>
    <row r="16" spans="2:31" ht="30" customHeight="1">
      <c r="B16" s="251" t="s">
        <v>174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</row>
    <row r="17" spans="2:31">
      <c r="B17" s="3" t="s">
        <v>21</v>
      </c>
      <c r="C17" s="101"/>
      <c r="D17" s="103"/>
      <c r="E17" s="103"/>
      <c r="F17" s="103"/>
      <c r="G17" s="103"/>
      <c r="H17" s="103"/>
      <c r="I17" s="103"/>
      <c r="J17" s="103"/>
      <c r="K17" s="103"/>
      <c r="L17" s="184"/>
      <c r="M17" s="103"/>
      <c r="N17" s="103"/>
      <c r="O17" s="101"/>
      <c r="R17" s="3" t="s">
        <v>21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</row>
    <row r="18" spans="2:31">
      <c r="C18" s="101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</row>
    <row r="19" spans="2:31">
      <c r="B19" s="168" t="s">
        <v>1</v>
      </c>
      <c r="C19" s="166" t="s">
        <v>2</v>
      </c>
      <c r="D19" s="166" t="s">
        <v>3</v>
      </c>
      <c r="E19" s="166" t="s">
        <v>4</v>
      </c>
      <c r="F19" s="166" t="s">
        <v>5</v>
      </c>
      <c r="G19" s="166" t="s">
        <v>6</v>
      </c>
      <c r="H19" s="166" t="s">
        <v>7</v>
      </c>
      <c r="I19" s="166" t="s">
        <v>8</v>
      </c>
      <c r="J19" s="166" t="s">
        <v>9</v>
      </c>
      <c r="K19" s="166" t="s">
        <v>10</v>
      </c>
      <c r="L19" s="166" t="s">
        <v>11</v>
      </c>
      <c r="M19" s="166" t="s">
        <v>12</v>
      </c>
      <c r="N19" s="166" t="s">
        <v>13</v>
      </c>
      <c r="O19" s="81" t="s">
        <v>22</v>
      </c>
      <c r="P19" s="216"/>
      <c r="Q19" s="216"/>
      <c r="R19" s="168" t="s">
        <v>1</v>
      </c>
      <c r="S19" s="166" t="s">
        <v>2</v>
      </c>
      <c r="T19" s="166" t="s">
        <v>3</v>
      </c>
      <c r="U19" s="166" t="s">
        <v>4</v>
      </c>
      <c r="V19" s="166" t="s">
        <v>5</v>
      </c>
      <c r="W19" s="166" t="s">
        <v>6</v>
      </c>
      <c r="X19" s="166" t="s">
        <v>7</v>
      </c>
      <c r="Y19" s="166" t="s">
        <v>8</v>
      </c>
      <c r="Z19" s="166" t="s">
        <v>9</v>
      </c>
      <c r="AA19" s="166" t="s">
        <v>10</v>
      </c>
      <c r="AB19" s="166" t="s">
        <v>11</v>
      </c>
      <c r="AC19" s="166" t="s">
        <v>12</v>
      </c>
      <c r="AD19" s="166" t="s">
        <v>13</v>
      </c>
      <c r="AE19" s="81" t="s">
        <v>22</v>
      </c>
    </row>
    <row r="20" spans="2:31">
      <c r="B20" s="18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67"/>
      <c r="R20" s="18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67"/>
    </row>
    <row r="21" spans="2:31">
      <c r="B21" s="17" t="s">
        <v>96</v>
      </c>
      <c r="C21" s="84">
        <f>+'[46]CONSOLIDADO  (2)'!B21</f>
        <v>1589.3509999999999</v>
      </c>
      <c r="D21" s="84">
        <f>+'[46]CONSOLIDADO  (2)'!C21</f>
        <v>1560.7340000000002</v>
      </c>
      <c r="E21" s="84">
        <f>+'[46]CONSOLIDADO  (2)'!D21</f>
        <v>1440.1509999999998</v>
      </c>
      <c r="F21" s="84">
        <f>+'[46]CONSOLIDADO  (2)'!E21</f>
        <v>1377.4590000000003</v>
      </c>
      <c r="G21" s="84">
        <f>+'[46]CONSOLIDADO  (2)'!F21</f>
        <v>1658.509</v>
      </c>
      <c r="H21" s="84">
        <f>+'[46]CONSOLIDADO  (2)'!G21</f>
        <v>1542.2199999999998</v>
      </c>
      <c r="I21" s="84">
        <f>+'[46]CONSOLIDADO  (2)'!H21</f>
        <v>1234.7980000000002</v>
      </c>
      <c r="J21" s="84">
        <f>+'[46]CONSOLIDADO  (2)'!I21</f>
        <v>0</v>
      </c>
      <c r="K21" s="84">
        <f>+'[46]CONSOLIDADO  (2)'!J21</f>
        <v>0</v>
      </c>
      <c r="L21" s="84">
        <f>+'[46]CONSOLIDADO  (2)'!K21</f>
        <v>0</v>
      </c>
      <c r="M21" s="84">
        <f>+'[46]CONSOLIDADO  (2)'!L21</f>
        <v>0</v>
      </c>
      <c r="N21" s="84">
        <f>+'[46]CONSOLIDADO  (2)'!M21</f>
        <v>0</v>
      </c>
      <c r="O21" s="85">
        <f t="shared" ref="O21:O26" si="4">SUM(C21:N21)</f>
        <v>10403.222</v>
      </c>
      <c r="R21" s="123" t="s">
        <v>96</v>
      </c>
      <c r="S21" s="86">
        <f>+C21</f>
        <v>1589.3509999999999</v>
      </c>
      <c r="T21" s="86">
        <f t="shared" ref="T21:AD25" si="5">+D21</f>
        <v>1560.7340000000002</v>
      </c>
      <c r="U21" s="86">
        <f t="shared" si="5"/>
        <v>1440.1509999999998</v>
      </c>
      <c r="V21" s="86">
        <f t="shared" si="5"/>
        <v>1377.4590000000003</v>
      </c>
      <c r="W21" s="86">
        <f t="shared" si="5"/>
        <v>1658.509</v>
      </c>
      <c r="X21" s="86">
        <f t="shared" si="5"/>
        <v>1542.2199999999998</v>
      </c>
      <c r="Y21" s="86">
        <f t="shared" si="5"/>
        <v>1234.7980000000002</v>
      </c>
      <c r="Z21" s="86">
        <f t="shared" si="5"/>
        <v>0</v>
      </c>
      <c r="AA21" s="86">
        <f t="shared" si="5"/>
        <v>0</v>
      </c>
      <c r="AB21" s="86">
        <f t="shared" si="5"/>
        <v>0</v>
      </c>
      <c r="AC21" s="86">
        <f t="shared" si="5"/>
        <v>0</v>
      </c>
      <c r="AD21" s="86">
        <f t="shared" si="5"/>
        <v>0</v>
      </c>
      <c r="AE21" s="85">
        <f t="shared" ref="AE21:AE26" si="6">SUM(S21:AD21)</f>
        <v>10403.222</v>
      </c>
    </row>
    <row r="22" spans="2:31">
      <c r="B22" s="17" t="s">
        <v>68</v>
      </c>
      <c r="C22" s="84">
        <f>+'[46]CONSOLIDADO  (2)'!B22</f>
        <v>663.13400000000001</v>
      </c>
      <c r="D22" s="84">
        <f>+'[46]CONSOLIDADO  (2)'!C22</f>
        <v>669.65900000000011</v>
      </c>
      <c r="E22" s="84">
        <f>+'[46]CONSOLIDADO  (2)'!D22</f>
        <v>653.51499999999999</v>
      </c>
      <c r="F22" s="84">
        <f>+'[46]CONSOLIDADO  (2)'!E22</f>
        <v>649.40899999999999</v>
      </c>
      <c r="G22" s="84">
        <f>+'[46]CONSOLIDADO  (2)'!F22</f>
        <v>741.322</v>
      </c>
      <c r="H22" s="84">
        <f>+'[46]CONSOLIDADO  (2)'!G22</f>
        <v>708.44300000000021</v>
      </c>
      <c r="I22" s="84">
        <f>+'[46]CONSOLIDADO  (2)'!H22</f>
        <v>571.07100000000003</v>
      </c>
      <c r="J22" s="84">
        <f>+'[46]CONSOLIDADO  (2)'!I22</f>
        <v>0</v>
      </c>
      <c r="K22" s="84">
        <f>+'[46]CONSOLIDADO  (2)'!J22</f>
        <v>0</v>
      </c>
      <c r="L22" s="84">
        <f>+'[46]CONSOLIDADO  (2)'!K22</f>
        <v>0</v>
      </c>
      <c r="M22" s="84">
        <f>+'[46]CONSOLIDADO  (2)'!L22</f>
        <v>0</v>
      </c>
      <c r="N22" s="84">
        <f>+'[46]CONSOLIDADO  (2)'!M22</f>
        <v>0</v>
      </c>
      <c r="O22" s="85">
        <f t="shared" si="4"/>
        <v>4656.5530000000008</v>
      </c>
      <c r="R22" s="123" t="s">
        <v>68</v>
      </c>
      <c r="S22" s="86">
        <f>+C22</f>
        <v>663.13400000000001</v>
      </c>
      <c r="T22" s="86">
        <f t="shared" si="5"/>
        <v>669.65900000000011</v>
      </c>
      <c r="U22" s="86">
        <f t="shared" si="5"/>
        <v>653.51499999999999</v>
      </c>
      <c r="V22" s="86">
        <f t="shared" si="5"/>
        <v>649.40899999999999</v>
      </c>
      <c r="W22" s="86">
        <f t="shared" si="5"/>
        <v>741.322</v>
      </c>
      <c r="X22" s="86">
        <f t="shared" si="5"/>
        <v>708.44300000000021</v>
      </c>
      <c r="Y22" s="86">
        <f t="shared" si="5"/>
        <v>571.07100000000003</v>
      </c>
      <c r="Z22" s="86">
        <f t="shared" si="5"/>
        <v>0</v>
      </c>
      <c r="AA22" s="86">
        <f t="shared" si="5"/>
        <v>0</v>
      </c>
      <c r="AB22" s="86">
        <f t="shared" si="5"/>
        <v>0</v>
      </c>
      <c r="AC22" s="86">
        <f t="shared" si="5"/>
        <v>0</v>
      </c>
      <c r="AD22" s="86">
        <f t="shared" si="5"/>
        <v>0</v>
      </c>
      <c r="AE22" s="85">
        <f t="shared" si="6"/>
        <v>4656.5530000000008</v>
      </c>
    </row>
    <row r="23" spans="2:31">
      <c r="B23" s="17" t="s">
        <v>69</v>
      </c>
      <c r="C23" s="84">
        <f>+'[46]CONSOLIDADO  (2)'!B23</f>
        <v>261.60400000000004</v>
      </c>
      <c r="D23" s="84">
        <f>+'[46]CONSOLIDADO  (2)'!C23</f>
        <v>236.77</v>
      </c>
      <c r="E23" s="84">
        <f>+'[46]CONSOLIDADO  (2)'!D23</f>
        <v>204.53300000000002</v>
      </c>
      <c r="F23" s="84">
        <f>+'[46]CONSOLIDADO  (2)'!E23</f>
        <v>180.99200000000002</v>
      </c>
      <c r="G23" s="84">
        <f>+'[46]CONSOLIDADO  (2)'!F23</f>
        <v>212.37099999999998</v>
      </c>
      <c r="H23" s="84">
        <f>+'[46]CONSOLIDADO  (2)'!G23</f>
        <v>218.649</v>
      </c>
      <c r="I23" s="84">
        <f>+'[46]CONSOLIDADO  (2)'!H23</f>
        <v>230.71799999999999</v>
      </c>
      <c r="J23" s="84">
        <f>+'[46]CONSOLIDADO  (2)'!I23</f>
        <v>0</v>
      </c>
      <c r="K23" s="84">
        <f>+'[46]CONSOLIDADO  (2)'!J23</f>
        <v>0</v>
      </c>
      <c r="L23" s="84">
        <f>+'[46]CONSOLIDADO  (2)'!K23</f>
        <v>0</v>
      </c>
      <c r="M23" s="84">
        <f>+'[46]CONSOLIDADO  (2)'!L23</f>
        <v>0</v>
      </c>
      <c r="N23" s="84">
        <f>+'[46]CONSOLIDADO  (2)'!M23</f>
        <v>0</v>
      </c>
      <c r="O23" s="214">
        <f t="shared" si="4"/>
        <v>1545.6369999999999</v>
      </c>
      <c r="R23" s="123" t="s">
        <v>69</v>
      </c>
      <c r="S23" s="86">
        <f>+C23</f>
        <v>261.60400000000004</v>
      </c>
      <c r="T23" s="86">
        <f t="shared" si="5"/>
        <v>236.77</v>
      </c>
      <c r="U23" s="86">
        <f t="shared" si="5"/>
        <v>204.53300000000002</v>
      </c>
      <c r="V23" s="86">
        <f t="shared" si="5"/>
        <v>180.99200000000002</v>
      </c>
      <c r="W23" s="86">
        <f t="shared" si="5"/>
        <v>212.37099999999998</v>
      </c>
      <c r="X23" s="86">
        <f t="shared" si="5"/>
        <v>218.649</v>
      </c>
      <c r="Y23" s="86">
        <f t="shared" si="5"/>
        <v>230.71799999999999</v>
      </c>
      <c r="Z23" s="86">
        <f t="shared" si="5"/>
        <v>0</v>
      </c>
      <c r="AA23" s="86">
        <f t="shared" si="5"/>
        <v>0</v>
      </c>
      <c r="AB23" s="86">
        <f t="shared" si="5"/>
        <v>0</v>
      </c>
      <c r="AC23" s="86">
        <f t="shared" si="5"/>
        <v>0</v>
      </c>
      <c r="AD23" s="86">
        <f t="shared" si="5"/>
        <v>0</v>
      </c>
      <c r="AE23" s="85">
        <f t="shared" si="6"/>
        <v>1545.6369999999999</v>
      </c>
    </row>
    <row r="24" spans="2:31">
      <c r="B24" s="17" t="s">
        <v>97</v>
      </c>
      <c r="C24" s="84">
        <f>+'[46]CONSOLIDADO  (2)'!B24</f>
        <v>124.65899999999999</v>
      </c>
      <c r="D24" s="84">
        <f>+'[46]CONSOLIDADO  (2)'!C24</f>
        <v>127.91</v>
      </c>
      <c r="E24" s="84">
        <f>+'[46]CONSOLIDADO  (2)'!D24</f>
        <v>118.836</v>
      </c>
      <c r="F24" s="84">
        <f>+'[46]CONSOLIDADO  (2)'!E24</f>
        <v>117.376</v>
      </c>
      <c r="G24" s="84">
        <f>+'[46]CONSOLIDADO  (2)'!F24</f>
        <v>125.22499999999999</v>
      </c>
      <c r="H24" s="84">
        <f>+'[46]CONSOLIDADO  (2)'!G24</f>
        <v>106.66099999999999</v>
      </c>
      <c r="I24" s="84">
        <f>+'[46]CONSOLIDADO  (2)'!H24</f>
        <v>103.83999999999999</v>
      </c>
      <c r="J24" s="84">
        <f>+'[46]CONSOLIDADO  (2)'!I24</f>
        <v>0</v>
      </c>
      <c r="K24" s="84">
        <f>+'[46]CONSOLIDADO  (2)'!J24</f>
        <v>0</v>
      </c>
      <c r="L24" s="84">
        <f>+'[46]CONSOLIDADO  (2)'!K24</f>
        <v>0</v>
      </c>
      <c r="M24" s="84">
        <f>+'[46]CONSOLIDADO  (2)'!L24</f>
        <v>0</v>
      </c>
      <c r="N24" s="84">
        <f>+'[46]CONSOLIDADO  (2)'!M24</f>
        <v>0</v>
      </c>
      <c r="O24" s="85">
        <f t="shared" si="4"/>
        <v>824.50699999999995</v>
      </c>
      <c r="R24" s="123" t="s">
        <v>97</v>
      </c>
      <c r="S24" s="86">
        <f>+C24</f>
        <v>124.65899999999999</v>
      </c>
      <c r="T24" s="86">
        <f t="shared" si="5"/>
        <v>127.91</v>
      </c>
      <c r="U24" s="86">
        <f t="shared" si="5"/>
        <v>118.836</v>
      </c>
      <c r="V24" s="86">
        <f t="shared" si="5"/>
        <v>117.376</v>
      </c>
      <c r="W24" s="86">
        <f t="shared" si="5"/>
        <v>125.22499999999999</v>
      </c>
      <c r="X24" s="86">
        <f t="shared" si="5"/>
        <v>106.66099999999999</v>
      </c>
      <c r="Y24" s="86">
        <f t="shared" si="5"/>
        <v>103.83999999999999</v>
      </c>
      <c r="Z24" s="86">
        <f t="shared" si="5"/>
        <v>0</v>
      </c>
      <c r="AA24" s="86">
        <f t="shared" si="5"/>
        <v>0</v>
      </c>
      <c r="AB24" s="86">
        <f t="shared" si="5"/>
        <v>0</v>
      </c>
      <c r="AC24" s="86">
        <f t="shared" si="5"/>
        <v>0</v>
      </c>
      <c r="AD24" s="86">
        <f t="shared" si="5"/>
        <v>0</v>
      </c>
      <c r="AE24" s="85">
        <f t="shared" si="6"/>
        <v>824.50699999999995</v>
      </c>
    </row>
    <row r="25" spans="2:31">
      <c r="B25" s="180" t="s">
        <v>71</v>
      </c>
      <c r="C25" s="84">
        <f>+'[46]CONSOLIDADO  (2)'!B25</f>
        <v>4.6359999999999992</v>
      </c>
      <c r="D25" s="84">
        <f>+'[46]CONSOLIDADO  (2)'!C25</f>
        <v>5.7210000000000001</v>
      </c>
      <c r="E25" s="84">
        <f>+'[46]CONSOLIDADO  (2)'!D25</f>
        <v>5.359</v>
      </c>
      <c r="F25" s="84">
        <f>+'[46]CONSOLIDADO  (2)'!E25</f>
        <v>5.1080000000000005</v>
      </c>
      <c r="G25" s="84">
        <f>+'[46]CONSOLIDADO  (2)'!F25</f>
        <v>4.8929999999999998</v>
      </c>
      <c r="H25" s="84">
        <f>+'[46]CONSOLIDADO  (2)'!G25</f>
        <v>5.2450000000000001</v>
      </c>
      <c r="I25" s="84">
        <f>+'[46]CONSOLIDADO  (2)'!H25</f>
        <v>4.681</v>
      </c>
      <c r="J25" s="84">
        <f>+'[46]CONSOLIDADO  (2)'!I25</f>
        <v>0</v>
      </c>
      <c r="K25" s="84">
        <f>+'[46]CONSOLIDADO  (2)'!J25</f>
        <v>0</v>
      </c>
      <c r="L25" s="84">
        <f>+'[46]CONSOLIDADO  (2)'!K25</f>
        <v>0</v>
      </c>
      <c r="M25" s="84">
        <f>+'[46]CONSOLIDADO  (2)'!L25</f>
        <v>0</v>
      </c>
      <c r="N25" s="84">
        <f>+'[46]CONSOLIDADO  (2)'!M25</f>
        <v>0</v>
      </c>
      <c r="O25" s="85">
        <f t="shared" si="4"/>
        <v>35.643000000000001</v>
      </c>
      <c r="R25" s="124" t="s">
        <v>71</v>
      </c>
      <c r="S25" s="86">
        <f>+C25</f>
        <v>4.6359999999999992</v>
      </c>
      <c r="T25" s="86">
        <f t="shared" si="5"/>
        <v>5.7210000000000001</v>
      </c>
      <c r="U25" s="86">
        <f t="shared" si="5"/>
        <v>5.359</v>
      </c>
      <c r="V25" s="86">
        <f t="shared" si="5"/>
        <v>5.1080000000000005</v>
      </c>
      <c r="W25" s="86">
        <f t="shared" si="5"/>
        <v>4.8929999999999998</v>
      </c>
      <c r="X25" s="86">
        <f t="shared" si="5"/>
        <v>5.2450000000000001</v>
      </c>
      <c r="Y25" s="86">
        <f t="shared" si="5"/>
        <v>4.681</v>
      </c>
      <c r="Z25" s="86">
        <f t="shared" si="5"/>
        <v>0</v>
      </c>
      <c r="AA25" s="86">
        <f t="shared" si="5"/>
        <v>0</v>
      </c>
      <c r="AB25" s="86">
        <f t="shared" si="5"/>
        <v>0</v>
      </c>
      <c r="AC25" s="86">
        <f t="shared" si="5"/>
        <v>0</v>
      </c>
      <c r="AD25" s="86">
        <f t="shared" si="5"/>
        <v>0</v>
      </c>
      <c r="AE25" s="85">
        <f t="shared" si="6"/>
        <v>35.643000000000001</v>
      </c>
    </row>
    <row r="26" spans="2:31">
      <c r="B26" s="26" t="s">
        <v>14</v>
      </c>
      <c r="C26" s="87">
        <f t="shared" ref="C26:J26" si="7">SUM(C21:C25)</f>
        <v>2643.384</v>
      </c>
      <c r="D26" s="87">
        <f t="shared" ref="D26:N26" si="8">SUM(D21:D25)</f>
        <v>2600.7939999999999</v>
      </c>
      <c r="E26" s="87">
        <f t="shared" si="8"/>
        <v>2422.3939999999993</v>
      </c>
      <c r="F26" s="87">
        <f t="shared" si="8"/>
        <v>2330.344000000001</v>
      </c>
      <c r="G26" s="87">
        <f t="shared" si="8"/>
        <v>2742.32</v>
      </c>
      <c r="H26" s="87">
        <f t="shared" si="8"/>
        <v>2581.2179999999998</v>
      </c>
      <c r="I26" s="87">
        <f t="shared" si="8"/>
        <v>2145.1080000000002</v>
      </c>
      <c r="J26" s="87">
        <f t="shared" si="8"/>
        <v>0</v>
      </c>
      <c r="K26" s="87">
        <f t="shared" si="8"/>
        <v>0</v>
      </c>
      <c r="L26" s="87">
        <f t="shared" si="8"/>
        <v>0</v>
      </c>
      <c r="M26" s="87">
        <f t="shared" si="8"/>
        <v>0</v>
      </c>
      <c r="N26" s="87">
        <f t="shared" si="8"/>
        <v>0</v>
      </c>
      <c r="O26" s="87">
        <f t="shared" si="4"/>
        <v>17465.562000000002</v>
      </c>
      <c r="R26" s="87" t="s">
        <v>14</v>
      </c>
      <c r="S26" s="88">
        <f>SUM(S21:S24)</f>
        <v>2638.748</v>
      </c>
      <c r="T26" s="89">
        <f t="shared" ref="T26:AD26" si="9">SUM(T21:T24)</f>
        <v>2595.0729999999999</v>
      </c>
      <c r="U26" s="89">
        <f t="shared" si="9"/>
        <v>2417.0349999999994</v>
      </c>
      <c r="V26" s="89">
        <f t="shared" si="9"/>
        <v>2325.2360000000008</v>
      </c>
      <c r="W26" s="89">
        <f t="shared" si="9"/>
        <v>2737.4270000000001</v>
      </c>
      <c r="X26" s="89">
        <f t="shared" si="9"/>
        <v>2575.973</v>
      </c>
      <c r="Y26" s="89">
        <f t="shared" si="9"/>
        <v>2140.4270000000001</v>
      </c>
      <c r="Z26" s="89">
        <f t="shared" si="9"/>
        <v>0</v>
      </c>
      <c r="AA26" s="89">
        <f t="shared" si="9"/>
        <v>0</v>
      </c>
      <c r="AB26" s="89">
        <f t="shared" si="9"/>
        <v>0</v>
      </c>
      <c r="AC26" s="89">
        <f t="shared" si="9"/>
        <v>0</v>
      </c>
      <c r="AD26" s="89">
        <f t="shared" si="9"/>
        <v>0</v>
      </c>
      <c r="AE26" s="87">
        <f t="shared" si="6"/>
        <v>17429.919000000002</v>
      </c>
    </row>
    <row r="27" spans="2:31">
      <c r="C27" s="101"/>
      <c r="D27" s="107"/>
      <c r="E27" s="107"/>
      <c r="F27" s="101"/>
      <c r="G27" s="107"/>
      <c r="H27" s="107"/>
      <c r="I27" s="101"/>
      <c r="J27" s="107"/>
      <c r="K27" s="107"/>
      <c r="L27" s="101"/>
      <c r="M27" s="107"/>
      <c r="N27" s="107"/>
      <c r="O27" s="101"/>
      <c r="S27" s="101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1"/>
    </row>
    <row r="28" spans="2:31">
      <c r="B28" s="3" t="s">
        <v>103</v>
      </c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1"/>
      <c r="R28" s="3" t="s">
        <v>103</v>
      </c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</row>
    <row r="29" spans="2:31"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</row>
    <row r="30" spans="2:31" ht="31.5">
      <c r="B30" s="116" t="s">
        <v>15</v>
      </c>
      <c r="C30" s="111" t="s">
        <v>126</v>
      </c>
      <c r="D30" s="111" t="s">
        <v>124</v>
      </c>
      <c r="E30" s="111" t="s">
        <v>117</v>
      </c>
      <c r="F30" s="111" t="s">
        <v>178</v>
      </c>
      <c r="G30" s="111" t="s">
        <v>179</v>
      </c>
      <c r="H30" s="111" t="s">
        <v>180</v>
      </c>
      <c r="I30" s="111" t="s">
        <v>181</v>
      </c>
      <c r="J30" s="111" t="s">
        <v>182</v>
      </c>
      <c r="K30" s="111" t="s">
        <v>183</v>
      </c>
      <c r="L30" s="111" t="s">
        <v>189</v>
      </c>
      <c r="M30" s="111" t="s">
        <v>190</v>
      </c>
      <c r="N30" s="111" t="s">
        <v>191</v>
      </c>
      <c r="O30" s="82" t="s">
        <v>107</v>
      </c>
      <c r="P30" s="101"/>
      <c r="R30" s="116" t="s">
        <v>15</v>
      </c>
      <c r="S30" s="111" t="s">
        <v>115</v>
      </c>
      <c r="T30" s="166" t="s">
        <v>3</v>
      </c>
      <c r="U30" s="111" t="s">
        <v>117</v>
      </c>
      <c r="V30" s="111" t="s">
        <v>104</v>
      </c>
      <c r="W30" s="111" t="s">
        <v>105</v>
      </c>
      <c r="X30" s="111" t="s">
        <v>106</v>
      </c>
      <c r="Y30" s="111" t="s">
        <v>8</v>
      </c>
      <c r="Z30" s="111" t="s">
        <v>9</v>
      </c>
      <c r="AA30" s="111" t="s">
        <v>10</v>
      </c>
      <c r="AB30" s="111" t="s">
        <v>11</v>
      </c>
      <c r="AC30" s="111" t="s">
        <v>12</v>
      </c>
      <c r="AD30" s="111" t="s">
        <v>13</v>
      </c>
      <c r="AE30" s="82" t="s">
        <v>107</v>
      </c>
    </row>
    <row r="31" spans="2:31">
      <c r="B31" s="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69"/>
      <c r="R31" s="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69"/>
    </row>
    <row r="32" spans="2:31">
      <c r="B32" s="17" t="s">
        <v>96</v>
      </c>
      <c r="C32" s="84">
        <f>+'[46]CONSOLIDADO  (2)'!B32</f>
        <v>1127.32206</v>
      </c>
      <c r="D32" s="84">
        <f>+'[46]CONSOLIDADO  (2)'!C32</f>
        <v>1111.9607500000002</v>
      </c>
      <c r="E32" s="84">
        <f>+'[46]CONSOLIDADO  (2)'!D32</f>
        <v>1028.2329099999999</v>
      </c>
      <c r="F32" s="84">
        <f>+'[46]CONSOLIDADO  (2)'!E32</f>
        <v>986.21963999999991</v>
      </c>
      <c r="G32" s="84">
        <f>+'[46]CONSOLIDADO  (2)'!F32</f>
        <v>1239.3751299999999</v>
      </c>
      <c r="H32" s="84">
        <f>+'[46]CONSOLIDADO  (2)'!G32</f>
        <v>1143.7283399999997</v>
      </c>
      <c r="I32" s="84">
        <f>+'[46]CONSOLIDADO  (2)'!H32</f>
        <v>906.96141999999998</v>
      </c>
      <c r="J32" s="84">
        <f>+'[46]CONSOLIDADO  (2)'!I32</f>
        <v>0</v>
      </c>
      <c r="K32" s="84">
        <f>+'[46]CONSOLIDADO  (2)'!J32</f>
        <v>0</v>
      </c>
      <c r="L32" s="84">
        <f>+'[46]CONSOLIDADO  (2)'!K32</f>
        <v>0</v>
      </c>
      <c r="M32" s="84">
        <f>+'[46]CONSOLIDADO  (2)'!L32</f>
        <v>0</v>
      </c>
      <c r="N32" s="84">
        <f>+'[46]CONSOLIDADO  (2)'!M32</f>
        <v>0</v>
      </c>
      <c r="O32" s="85">
        <f t="shared" ref="O32:O37" si="10">SUM(C32:N32)</f>
        <v>7543.8002500000002</v>
      </c>
      <c r="R32" s="123" t="s">
        <v>96</v>
      </c>
      <c r="S32" s="86">
        <f>+C32*0.87</f>
        <v>980.7701922</v>
      </c>
      <c r="T32" s="86">
        <f t="shared" ref="T32:AD36" si="11">+D32*0.87</f>
        <v>967.40585250000015</v>
      </c>
      <c r="U32" s="86">
        <f t="shared" si="11"/>
        <v>894.5626317</v>
      </c>
      <c r="V32" s="86">
        <f t="shared" si="11"/>
        <v>858.01108679999993</v>
      </c>
      <c r="W32" s="86">
        <f t="shared" si="11"/>
        <v>1078.2563630999998</v>
      </c>
      <c r="X32" s="86">
        <f t="shared" si="11"/>
        <v>995.04365579999967</v>
      </c>
      <c r="Y32" s="86">
        <f t="shared" si="11"/>
        <v>789.05643539999994</v>
      </c>
      <c r="Z32" s="86">
        <f t="shared" si="11"/>
        <v>0</v>
      </c>
      <c r="AA32" s="86">
        <f t="shared" si="11"/>
        <v>0</v>
      </c>
      <c r="AB32" s="86">
        <f t="shared" si="11"/>
        <v>0</v>
      </c>
      <c r="AC32" s="86">
        <f t="shared" si="11"/>
        <v>0</v>
      </c>
      <c r="AD32" s="86">
        <f t="shared" si="11"/>
        <v>0</v>
      </c>
      <c r="AE32" s="85">
        <f t="shared" ref="AE32:AE37" si="12">SUM(S32:AD32)</f>
        <v>6563.1062175000006</v>
      </c>
    </row>
    <row r="33" spans="2:31">
      <c r="B33" s="17" t="s">
        <v>68</v>
      </c>
      <c r="C33" s="84">
        <f>+'[46]CONSOLIDADO  (2)'!B33</f>
        <v>749.63106000000005</v>
      </c>
      <c r="D33" s="84">
        <f>+'[46]CONSOLIDADO  (2)'!C33</f>
        <v>763.06924000000004</v>
      </c>
      <c r="E33" s="84">
        <f>+'[46]CONSOLIDADO  (2)'!D33</f>
        <v>754.13043000000005</v>
      </c>
      <c r="F33" s="84">
        <f>+'[46]CONSOLIDADO  (2)'!E33</f>
        <v>756.98195999999996</v>
      </c>
      <c r="G33" s="84">
        <f>+'[46]CONSOLIDADO  (2)'!F33</f>
        <v>883.33683000000008</v>
      </c>
      <c r="H33" s="84">
        <f>+'[46]CONSOLIDADO  (2)'!G33</f>
        <v>848.10844999999983</v>
      </c>
      <c r="I33" s="84">
        <f>+'[46]CONSOLIDADO  (2)'!H33</f>
        <v>697.03148000000022</v>
      </c>
      <c r="J33" s="84">
        <f>+'[46]CONSOLIDADO  (2)'!I33</f>
        <v>0</v>
      </c>
      <c r="K33" s="84">
        <f>+'[46]CONSOLIDADO  (2)'!J33</f>
        <v>0</v>
      </c>
      <c r="L33" s="84">
        <f>+'[46]CONSOLIDADO  (2)'!K33</f>
        <v>0</v>
      </c>
      <c r="M33" s="84">
        <f>+'[46]CONSOLIDADO  (2)'!L33</f>
        <v>0</v>
      </c>
      <c r="N33" s="84">
        <f>+'[46]CONSOLIDADO  (2)'!M33</f>
        <v>0</v>
      </c>
      <c r="O33" s="85">
        <f t="shared" si="10"/>
        <v>5452.2894500000011</v>
      </c>
      <c r="R33" s="123" t="s">
        <v>68</v>
      </c>
      <c r="S33" s="86">
        <f>+C33*0.87</f>
        <v>652.17902220000008</v>
      </c>
      <c r="T33" s="86">
        <f t="shared" si="11"/>
        <v>663.87023880000004</v>
      </c>
      <c r="U33" s="86">
        <f t="shared" si="11"/>
        <v>656.09347410000009</v>
      </c>
      <c r="V33" s="86">
        <f t="shared" si="11"/>
        <v>658.57430519999991</v>
      </c>
      <c r="W33" s="86">
        <f t="shared" si="11"/>
        <v>768.50304210000002</v>
      </c>
      <c r="X33" s="86">
        <f t="shared" si="11"/>
        <v>737.85435149999989</v>
      </c>
      <c r="Y33" s="86">
        <f t="shared" si="11"/>
        <v>606.41738760000021</v>
      </c>
      <c r="Z33" s="86">
        <f t="shared" si="11"/>
        <v>0</v>
      </c>
      <c r="AA33" s="86">
        <f t="shared" si="11"/>
        <v>0</v>
      </c>
      <c r="AB33" s="86">
        <f t="shared" si="11"/>
        <v>0</v>
      </c>
      <c r="AC33" s="86">
        <f t="shared" si="11"/>
        <v>0</v>
      </c>
      <c r="AD33" s="86">
        <f t="shared" si="11"/>
        <v>0</v>
      </c>
      <c r="AE33" s="85">
        <f t="shared" si="12"/>
        <v>4743.4918215000007</v>
      </c>
    </row>
    <row r="34" spans="2:31">
      <c r="B34" s="17" t="s">
        <v>69</v>
      </c>
      <c r="C34" s="84">
        <f>+'[46]CONSOLIDADO  (2)'!B34</f>
        <v>195.21111999999999</v>
      </c>
      <c r="D34" s="84">
        <f>+'[46]CONSOLIDADO  (2)'!C34</f>
        <v>180.02726999999999</v>
      </c>
      <c r="E34" s="84">
        <f>+'[46]CONSOLIDADO  (2)'!D34</f>
        <v>160.16291000000001</v>
      </c>
      <c r="F34" s="84">
        <f>+'[46]CONSOLIDADO  (2)'!E34</f>
        <v>145.57414</v>
      </c>
      <c r="G34" s="84">
        <f>+'[46]CONSOLIDADO  (2)'!F34</f>
        <v>170.96353999999997</v>
      </c>
      <c r="H34" s="84">
        <f>+'[46]CONSOLIDADO  (2)'!G34</f>
        <v>176.64314000000002</v>
      </c>
      <c r="I34" s="84">
        <f>+'[46]CONSOLIDADO  (2)'!H34</f>
        <v>190.02191999999999</v>
      </c>
      <c r="J34" s="84">
        <f>+'[46]CONSOLIDADO  (2)'!I34</f>
        <v>0</v>
      </c>
      <c r="K34" s="84">
        <f>+'[46]CONSOLIDADO  (2)'!J34</f>
        <v>0</v>
      </c>
      <c r="L34" s="84">
        <f>+'[46]CONSOLIDADO  (2)'!K34</f>
        <v>0</v>
      </c>
      <c r="M34" s="84">
        <f>+'[46]CONSOLIDADO  (2)'!L34</f>
        <v>0</v>
      </c>
      <c r="N34" s="84">
        <f>+'[46]CONSOLIDADO  (2)'!M34</f>
        <v>0</v>
      </c>
      <c r="O34" s="85">
        <f t="shared" si="10"/>
        <v>1218.6040399999999</v>
      </c>
      <c r="R34" s="123" t="s">
        <v>69</v>
      </c>
      <c r="S34" s="86">
        <f>+C34*0.87</f>
        <v>169.83367440000001</v>
      </c>
      <c r="T34" s="86">
        <f t="shared" si="11"/>
        <v>156.62372489999998</v>
      </c>
      <c r="U34" s="86">
        <f t="shared" si="11"/>
        <v>139.3417317</v>
      </c>
      <c r="V34" s="86">
        <f t="shared" si="11"/>
        <v>126.6495018</v>
      </c>
      <c r="W34" s="86">
        <f t="shared" si="11"/>
        <v>148.73827979999996</v>
      </c>
      <c r="X34" s="86">
        <f t="shared" si="11"/>
        <v>153.67953180000001</v>
      </c>
      <c r="Y34" s="86">
        <f t="shared" si="11"/>
        <v>165.31907039999999</v>
      </c>
      <c r="Z34" s="86">
        <f t="shared" si="11"/>
        <v>0</v>
      </c>
      <c r="AA34" s="86">
        <f t="shared" si="11"/>
        <v>0</v>
      </c>
      <c r="AB34" s="86">
        <f t="shared" si="11"/>
        <v>0</v>
      </c>
      <c r="AC34" s="86">
        <f t="shared" si="11"/>
        <v>0</v>
      </c>
      <c r="AD34" s="86">
        <f t="shared" si="11"/>
        <v>0</v>
      </c>
      <c r="AE34" s="85">
        <f t="shared" si="12"/>
        <v>1060.1855148</v>
      </c>
    </row>
    <row r="35" spans="2:31">
      <c r="B35" s="17" t="s">
        <v>97</v>
      </c>
      <c r="C35" s="84">
        <f>+'[46]CONSOLIDADO  (2)'!B35</f>
        <v>143.26689999999999</v>
      </c>
      <c r="D35" s="84">
        <f>+'[46]CONSOLIDADO  (2)'!C35</f>
        <v>148.00534999999999</v>
      </c>
      <c r="E35" s="84">
        <f>+'[46]CONSOLIDADO  (2)'!D35</f>
        <v>139.46979000000002</v>
      </c>
      <c r="F35" s="84">
        <f>+'[46]CONSOLIDADO  (2)'!E35</f>
        <v>138.98163000000002</v>
      </c>
      <c r="G35" s="84">
        <f>+'[46]CONSOLIDADO  (2)'!F35</f>
        <v>151.21687000000003</v>
      </c>
      <c r="H35" s="84">
        <f>+'[46]CONSOLIDADO  (2)'!G35</f>
        <v>129.63487000000001</v>
      </c>
      <c r="I35" s="84">
        <f>+'[46]CONSOLIDADO  (2)'!H35</f>
        <v>129.45844</v>
      </c>
      <c r="J35" s="84">
        <f>+'[46]CONSOLIDADO  (2)'!I35</f>
        <v>0</v>
      </c>
      <c r="K35" s="84">
        <f>+'[46]CONSOLIDADO  (2)'!J35</f>
        <v>0</v>
      </c>
      <c r="L35" s="84">
        <f>+'[46]CONSOLIDADO  (2)'!K35</f>
        <v>0</v>
      </c>
      <c r="M35" s="84">
        <f>+'[46]CONSOLIDADO  (2)'!L35</f>
        <v>0</v>
      </c>
      <c r="N35" s="84">
        <f>+'[46]CONSOLIDADO  (2)'!M35</f>
        <v>0</v>
      </c>
      <c r="O35" s="85">
        <f t="shared" si="10"/>
        <v>980.03385000000003</v>
      </c>
      <c r="R35" s="123" t="s">
        <v>97</v>
      </c>
      <c r="S35" s="86">
        <f>+C35*0.87</f>
        <v>124.64220299999999</v>
      </c>
      <c r="T35" s="86">
        <f t="shared" si="11"/>
        <v>128.76465450000001</v>
      </c>
      <c r="U35" s="86">
        <f t="shared" si="11"/>
        <v>121.33871730000001</v>
      </c>
      <c r="V35" s="86">
        <f t="shared" si="11"/>
        <v>120.91401810000002</v>
      </c>
      <c r="W35" s="86">
        <f t="shared" si="11"/>
        <v>131.55867690000002</v>
      </c>
      <c r="X35" s="86">
        <f t="shared" si="11"/>
        <v>112.7823369</v>
      </c>
      <c r="Y35" s="86">
        <f t="shared" si="11"/>
        <v>112.6288428</v>
      </c>
      <c r="Z35" s="86">
        <f t="shared" si="11"/>
        <v>0</v>
      </c>
      <c r="AA35" s="86">
        <f t="shared" si="11"/>
        <v>0</v>
      </c>
      <c r="AB35" s="86">
        <f t="shared" si="11"/>
        <v>0</v>
      </c>
      <c r="AC35" s="86">
        <f t="shared" si="11"/>
        <v>0</v>
      </c>
      <c r="AD35" s="86">
        <f t="shared" si="11"/>
        <v>0</v>
      </c>
      <c r="AE35" s="85">
        <f t="shared" si="12"/>
        <v>852.62944950000008</v>
      </c>
    </row>
    <row r="36" spans="2:31">
      <c r="B36" s="180" t="s">
        <v>71</v>
      </c>
      <c r="C36" s="84">
        <f>+'[46]CONSOLIDADO  (2)'!B36</f>
        <v>3.9844199999999996</v>
      </c>
      <c r="D36" s="84">
        <f>+'[46]CONSOLIDADO  (2)'!C36</f>
        <v>4.9885999999999999</v>
      </c>
      <c r="E36" s="84">
        <f>+'[46]CONSOLIDADO  (2)'!D36</f>
        <v>4.7377800000000008</v>
      </c>
      <c r="F36" s="84">
        <f>+'[46]CONSOLIDADO  (2)'!E36</f>
        <v>4.5525399999999996</v>
      </c>
      <c r="G36" s="84">
        <f>+'[46]CONSOLIDADO  (2)'!F36</f>
        <v>4.4329000000000001</v>
      </c>
      <c r="H36" s="84">
        <f>+'[46]CONSOLIDADO  (2)'!G36</f>
        <v>4.7911899999999994</v>
      </c>
      <c r="I36" s="84">
        <f>+'[46]CONSOLIDADO  (2)'!H36</f>
        <v>4.3896899999999999</v>
      </c>
      <c r="J36" s="84">
        <f>+'[46]CONSOLIDADO  (2)'!I36</f>
        <v>0</v>
      </c>
      <c r="K36" s="84">
        <f>+'[46]CONSOLIDADO  (2)'!J36</f>
        <v>0</v>
      </c>
      <c r="L36" s="84">
        <f>+'[46]CONSOLIDADO  (2)'!K36</f>
        <v>0</v>
      </c>
      <c r="M36" s="84">
        <f>+'[46]CONSOLIDADO  (2)'!L36</f>
        <v>0</v>
      </c>
      <c r="N36" s="84">
        <f>+'[46]CONSOLIDADO  (2)'!M36</f>
        <v>0</v>
      </c>
      <c r="O36" s="85">
        <f t="shared" si="10"/>
        <v>31.877119999999998</v>
      </c>
      <c r="R36" s="124" t="s">
        <v>71</v>
      </c>
      <c r="S36" s="86">
        <f>+C36*0.87</f>
        <v>3.4664453999999996</v>
      </c>
      <c r="T36" s="86">
        <f t="shared" si="11"/>
        <v>4.3400819999999998</v>
      </c>
      <c r="U36" s="86">
        <f t="shared" si="11"/>
        <v>4.1218686000000009</v>
      </c>
      <c r="V36" s="86">
        <f t="shared" si="11"/>
        <v>3.9607097999999996</v>
      </c>
      <c r="W36" s="86">
        <f t="shared" si="11"/>
        <v>3.8566229999999999</v>
      </c>
      <c r="X36" s="86">
        <f t="shared" si="11"/>
        <v>4.1683352999999999</v>
      </c>
      <c r="Y36" s="86">
        <f t="shared" si="11"/>
        <v>3.8190302999999997</v>
      </c>
      <c r="Z36" s="86">
        <f t="shared" si="11"/>
        <v>0</v>
      </c>
      <c r="AA36" s="86">
        <f t="shared" si="11"/>
        <v>0</v>
      </c>
      <c r="AB36" s="86">
        <f t="shared" si="11"/>
        <v>0</v>
      </c>
      <c r="AC36" s="86">
        <f t="shared" si="11"/>
        <v>0</v>
      </c>
      <c r="AD36" s="86">
        <f t="shared" si="11"/>
        <v>0</v>
      </c>
      <c r="AE36" s="85">
        <f t="shared" si="12"/>
        <v>27.733094399999999</v>
      </c>
    </row>
    <row r="37" spans="2:31">
      <c r="B37" s="26" t="s">
        <v>14</v>
      </c>
      <c r="C37" s="87">
        <f t="shared" ref="C37:N37" si="13">SUM(C32:C36)</f>
        <v>2219.4155599999999</v>
      </c>
      <c r="D37" s="87">
        <f t="shared" si="13"/>
        <v>2208.0512100000001</v>
      </c>
      <c r="E37" s="87">
        <f t="shared" si="13"/>
        <v>2086.7338199999999</v>
      </c>
      <c r="F37" s="87">
        <f t="shared" si="13"/>
        <v>2032.3099099999997</v>
      </c>
      <c r="G37" s="87">
        <f t="shared" si="13"/>
        <v>2449.3252700000003</v>
      </c>
      <c r="H37" s="87">
        <f t="shared" si="13"/>
        <v>2302.9059899999993</v>
      </c>
      <c r="I37" s="87">
        <f t="shared" si="13"/>
        <v>1927.8629500000002</v>
      </c>
      <c r="J37" s="87">
        <f t="shared" si="13"/>
        <v>0</v>
      </c>
      <c r="K37" s="87">
        <f t="shared" si="13"/>
        <v>0</v>
      </c>
      <c r="L37" s="87">
        <f t="shared" si="13"/>
        <v>0</v>
      </c>
      <c r="M37" s="87">
        <f t="shared" si="13"/>
        <v>0</v>
      </c>
      <c r="N37" s="87">
        <f t="shared" si="13"/>
        <v>0</v>
      </c>
      <c r="O37" s="87">
        <f t="shared" si="10"/>
        <v>15226.604710000001</v>
      </c>
      <c r="R37" s="87" t="s">
        <v>14</v>
      </c>
      <c r="S37" s="88">
        <f>+SUM(S32:S35)</f>
        <v>1927.4250918000002</v>
      </c>
      <c r="T37" s="89">
        <f>+SUM(T32:T35)</f>
        <v>1916.6644707000003</v>
      </c>
      <c r="U37" s="89">
        <f>+SUM(U32:U35)</f>
        <v>1811.3365548000004</v>
      </c>
      <c r="V37" s="89">
        <f t="shared" ref="V37:AD37" si="14">SUM(V32:V35)</f>
        <v>1764.1489119</v>
      </c>
      <c r="W37" s="89">
        <f t="shared" si="14"/>
        <v>2127.0563619</v>
      </c>
      <c r="X37" s="89">
        <f t="shared" si="14"/>
        <v>1999.3598759999995</v>
      </c>
      <c r="Y37" s="89">
        <f t="shared" si="14"/>
        <v>1673.4217362000002</v>
      </c>
      <c r="Z37" s="89">
        <f t="shared" si="14"/>
        <v>0</v>
      </c>
      <c r="AA37" s="89">
        <f t="shared" si="14"/>
        <v>0</v>
      </c>
      <c r="AB37" s="89">
        <f t="shared" si="14"/>
        <v>0</v>
      </c>
      <c r="AC37" s="89">
        <f t="shared" si="14"/>
        <v>0</v>
      </c>
      <c r="AD37" s="89">
        <f t="shared" si="14"/>
        <v>0</v>
      </c>
      <c r="AE37" s="87">
        <f t="shared" si="12"/>
        <v>13219.413003299998</v>
      </c>
    </row>
    <row r="38" spans="2:31">
      <c r="E38" s="90"/>
      <c r="F38" s="68"/>
      <c r="G38" s="68"/>
      <c r="H38" s="68"/>
      <c r="I38" s="68"/>
      <c r="J38" s="68"/>
      <c r="K38" s="68"/>
      <c r="L38" s="68"/>
      <c r="M38" s="68"/>
      <c r="N38" s="68"/>
      <c r="W38" s="74"/>
      <c r="AC38" s="76"/>
    </row>
    <row r="39" spans="2:31">
      <c r="B39" s="3" t="s">
        <v>76</v>
      </c>
      <c r="M39" s="76"/>
      <c r="R39" s="3" t="s">
        <v>76</v>
      </c>
      <c r="AC39" s="76"/>
    </row>
    <row r="40" spans="2:31">
      <c r="M40" s="76"/>
      <c r="AC40" s="76"/>
    </row>
    <row r="41" spans="2:31" ht="31.5">
      <c r="B41" s="116" t="s">
        <v>15</v>
      </c>
      <c r="C41" s="111" t="s">
        <v>115</v>
      </c>
      <c r="D41" s="111" t="s">
        <v>124</v>
      </c>
      <c r="E41" s="111" t="s">
        <v>117</v>
      </c>
      <c r="F41" s="111" t="s">
        <v>104</v>
      </c>
      <c r="G41" s="111" t="s">
        <v>105</v>
      </c>
      <c r="H41" s="111" t="s">
        <v>106</v>
      </c>
      <c r="I41" s="111" t="s">
        <v>8</v>
      </c>
      <c r="J41" s="111" t="s">
        <v>9</v>
      </c>
      <c r="K41" s="111" t="s">
        <v>10</v>
      </c>
      <c r="L41" s="111" t="s">
        <v>11</v>
      </c>
      <c r="M41" s="111" t="s">
        <v>12</v>
      </c>
      <c r="N41" s="111" t="s">
        <v>13</v>
      </c>
      <c r="O41" s="82" t="s">
        <v>107</v>
      </c>
      <c r="P41" s="101"/>
      <c r="R41" s="116" t="s">
        <v>15</v>
      </c>
      <c r="S41" s="111" t="s">
        <v>126</v>
      </c>
      <c r="T41" s="111" t="s">
        <v>124</v>
      </c>
      <c r="U41" s="111" t="s">
        <v>117</v>
      </c>
      <c r="V41" s="111" t="s">
        <v>104</v>
      </c>
      <c r="W41" s="111" t="s">
        <v>105</v>
      </c>
      <c r="X41" s="111" t="s">
        <v>106</v>
      </c>
      <c r="Y41" s="111" t="s">
        <v>8</v>
      </c>
      <c r="Z41" s="111" t="s">
        <v>9</v>
      </c>
      <c r="AA41" s="111" t="s">
        <v>10</v>
      </c>
      <c r="AB41" s="111" t="s">
        <v>11</v>
      </c>
      <c r="AC41" s="111" t="s">
        <v>12</v>
      </c>
      <c r="AD41" s="111" t="s">
        <v>13</v>
      </c>
      <c r="AE41" s="82" t="s">
        <v>107</v>
      </c>
    </row>
    <row r="42" spans="2:31">
      <c r="B42" s="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69"/>
      <c r="R42" s="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69"/>
    </row>
    <row r="43" spans="2:31">
      <c r="B43" s="17" t="s">
        <v>96</v>
      </c>
      <c r="C43" s="84">
        <f t="shared" ref="C43:D43" si="15">+C32/C$73</f>
        <v>161.97156034482759</v>
      </c>
      <c r="D43" s="84">
        <f t="shared" si="15"/>
        <v>159.76447557471266</v>
      </c>
      <c r="E43" s="84">
        <f t="shared" ref="E43:N47" si="16">+E32/E$73</f>
        <v>147.73461350574712</v>
      </c>
      <c r="F43" s="84">
        <f t="shared" si="16"/>
        <v>141.69822413793102</v>
      </c>
      <c r="G43" s="84">
        <f t="shared" si="16"/>
        <v>178.07113936781607</v>
      </c>
      <c r="H43" s="84">
        <f t="shared" si="16"/>
        <v>164.32878448275858</v>
      </c>
      <c r="I43" s="84">
        <f t="shared" si="16"/>
        <v>130.31054885057472</v>
      </c>
      <c r="J43" s="84">
        <f t="shared" si="16"/>
        <v>0</v>
      </c>
      <c r="K43" s="84">
        <f t="shared" si="16"/>
        <v>0</v>
      </c>
      <c r="L43" s="84">
        <f t="shared" si="16"/>
        <v>0</v>
      </c>
      <c r="M43" s="84">
        <f t="shared" si="16"/>
        <v>0</v>
      </c>
      <c r="N43" s="84">
        <f t="shared" si="16"/>
        <v>0</v>
      </c>
      <c r="O43" s="85">
        <f t="shared" ref="O43:O48" si="17">SUM(C43:N43)</f>
        <v>1083.8793462643678</v>
      </c>
      <c r="R43" s="123" t="s">
        <v>96</v>
      </c>
      <c r="S43" s="86">
        <f>+S32/$S$73</f>
        <v>140.9152575</v>
      </c>
      <c r="T43" s="86">
        <f>+T32/$T$73</f>
        <v>138.99509375000002</v>
      </c>
      <c r="U43" s="86">
        <f>+U32/$U$73</f>
        <v>128.52911374999999</v>
      </c>
      <c r="V43" s="86">
        <f t="shared" ref="V43:AD47" si="18">+V32/V$73</f>
        <v>123.27745499999999</v>
      </c>
      <c r="W43" s="86">
        <f t="shared" si="18"/>
        <v>154.92189124999999</v>
      </c>
      <c r="X43" s="86">
        <f t="shared" si="18"/>
        <v>142.96604249999996</v>
      </c>
      <c r="Y43" s="86">
        <f t="shared" si="18"/>
        <v>113.3701775</v>
      </c>
      <c r="Z43" s="86">
        <f t="shared" si="18"/>
        <v>0</v>
      </c>
      <c r="AA43" s="86">
        <f t="shared" si="18"/>
        <v>0</v>
      </c>
      <c r="AB43" s="86">
        <f t="shared" si="18"/>
        <v>0</v>
      </c>
      <c r="AC43" s="86">
        <f t="shared" si="18"/>
        <v>0</v>
      </c>
      <c r="AD43" s="86">
        <f t="shared" si="18"/>
        <v>0</v>
      </c>
      <c r="AE43" s="85">
        <f t="shared" ref="AE43:AE48" si="19">SUM(S43:AD43)</f>
        <v>942.97503125000003</v>
      </c>
    </row>
    <row r="44" spans="2:31">
      <c r="B44" s="17" t="s">
        <v>68</v>
      </c>
      <c r="C44" s="84">
        <f t="shared" ref="C44:D44" si="20">+C33/C$73</f>
        <v>107.70561206896552</v>
      </c>
      <c r="D44" s="84">
        <f t="shared" si="20"/>
        <v>109.63638505747127</v>
      </c>
      <c r="E44" s="84">
        <f t="shared" si="16"/>
        <v>108.35207327586208</v>
      </c>
      <c r="F44" s="84">
        <f t="shared" si="16"/>
        <v>108.76177586206896</v>
      </c>
      <c r="G44" s="84">
        <f t="shared" si="16"/>
        <v>126.91621120689656</v>
      </c>
      <c r="H44" s="84">
        <f t="shared" si="16"/>
        <v>121.85466235632181</v>
      </c>
      <c r="I44" s="84">
        <f t="shared" si="16"/>
        <v>100.14820114942532</v>
      </c>
      <c r="J44" s="84">
        <f t="shared" si="16"/>
        <v>0</v>
      </c>
      <c r="K44" s="84">
        <f t="shared" si="16"/>
        <v>0</v>
      </c>
      <c r="L44" s="84">
        <f t="shared" si="16"/>
        <v>0</v>
      </c>
      <c r="M44" s="84">
        <f t="shared" si="16"/>
        <v>0</v>
      </c>
      <c r="N44" s="84">
        <f t="shared" si="16"/>
        <v>0</v>
      </c>
      <c r="O44" s="85">
        <f t="shared" si="17"/>
        <v>783.37492097701158</v>
      </c>
      <c r="R44" s="123" t="s">
        <v>68</v>
      </c>
      <c r="S44" s="86">
        <f>+S33/$S$73</f>
        <v>93.703882500000006</v>
      </c>
      <c r="T44" s="86">
        <f>+T33/$T$73</f>
        <v>95.383655000000005</v>
      </c>
      <c r="U44" s="86">
        <f>+U33/$U$73</f>
        <v>94.26630375000002</v>
      </c>
      <c r="V44" s="86">
        <f t="shared" si="18"/>
        <v>94.622744999999995</v>
      </c>
      <c r="W44" s="86">
        <f t="shared" si="18"/>
        <v>110.41710375000001</v>
      </c>
      <c r="X44" s="86">
        <f t="shared" si="18"/>
        <v>106.01355624999998</v>
      </c>
      <c r="Y44" s="86">
        <f t="shared" si="18"/>
        <v>87.128935000000027</v>
      </c>
      <c r="Z44" s="86">
        <f t="shared" si="18"/>
        <v>0</v>
      </c>
      <c r="AA44" s="86">
        <f t="shared" si="18"/>
        <v>0</v>
      </c>
      <c r="AB44" s="86">
        <f t="shared" si="18"/>
        <v>0</v>
      </c>
      <c r="AC44" s="86">
        <f t="shared" si="18"/>
        <v>0</v>
      </c>
      <c r="AD44" s="86">
        <f t="shared" si="18"/>
        <v>0</v>
      </c>
      <c r="AE44" s="85">
        <f t="shared" si="19"/>
        <v>681.53618125000014</v>
      </c>
    </row>
    <row r="45" spans="2:31">
      <c r="B45" s="17" t="s">
        <v>69</v>
      </c>
      <c r="C45" s="84">
        <f t="shared" ref="C45:D45" si="21">+C34/C$73</f>
        <v>28.047574712643677</v>
      </c>
      <c r="D45" s="84">
        <f t="shared" si="21"/>
        <v>25.865987068965516</v>
      </c>
      <c r="E45" s="84">
        <f t="shared" si="16"/>
        <v>23.01191235632184</v>
      </c>
      <c r="F45" s="84">
        <f t="shared" si="16"/>
        <v>20.91582471264368</v>
      </c>
      <c r="G45" s="84">
        <f t="shared" si="16"/>
        <v>24.563727011494247</v>
      </c>
      <c r="H45" s="84">
        <f t="shared" si="16"/>
        <v>25.379761494252875</v>
      </c>
      <c r="I45" s="84">
        <f t="shared" si="16"/>
        <v>27.302</v>
      </c>
      <c r="J45" s="84">
        <f t="shared" si="16"/>
        <v>0</v>
      </c>
      <c r="K45" s="84">
        <f t="shared" si="16"/>
        <v>0</v>
      </c>
      <c r="L45" s="84">
        <f t="shared" si="16"/>
        <v>0</v>
      </c>
      <c r="M45" s="84">
        <f t="shared" si="16"/>
        <v>0</v>
      </c>
      <c r="N45" s="84">
        <f t="shared" si="16"/>
        <v>0</v>
      </c>
      <c r="O45" s="85">
        <f t="shared" si="17"/>
        <v>175.08678735632182</v>
      </c>
      <c r="R45" s="123" t="s">
        <v>69</v>
      </c>
      <c r="S45" s="86">
        <f>+S34/$S$73</f>
        <v>24.401390000000003</v>
      </c>
      <c r="T45" s="86">
        <f>+T34/$T$73</f>
        <v>22.503408749999998</v>
      </c>
      <c r="U45" s="86">
        <f>+U34/$U$73</f>
        <v>20.020363750000001</v>
      </c>
      <c r="V45" s="86">
        <f t="shared" si="18"/>
        <v>18.1967675</v>
      </c>
      <c r="W45" s="86">
        <f t="shared" si="18"/>
        <v>21.370442499999996</v>
      </c>
      <c r="X45" s="86">
        <f t="shared" si="18"/>
        <v>22.080392500000002</v>
      </c>
      <c r="Y45" s="86">
        <f t="shared" si="18"/>
        <v>23.752739999999999</v>
      </c>
      <c r="Z45" s="86">
        <f t="shared" si="18"/>
        <v>0</v>
      </c>
      <c r="AA45" s="86">
        <f t="shared" si="18"/>
        <v>0</v>
      </c>
      <c r="AB45" s="86">
        <f t="shared" si="18"/>
        <v>0</v>
      </c>
      <c r="AC45" s="86">
        <f t="shared" si="18"/>
        <v>0</v>
      </c>
      <c r="AD45" s="86">
        <f t="shared" si="18"/>
        <v>0</v>
      </c>
      <c r="AE45" s="85">
        <f t="shared" si="19"/>
        <v>152.32550499999999</v>
      </c>
    </row>
    <row r="46" spans="2:31">
      <c r="B46" s="17" t="s">
        <v>97</v>
      </c>
      <c r="C46" s="84">
        <f t="shared" ref="C46:D46" si="22">+C35/C$73</f>
        <v>20.584324712643678</v>
      </c>
      <c r="D46" s="84">
        <f t="shared" si="22"/>
        <v>21.265136494252872</v>
      </c>
      <c r="E46" s="84">
        <f t="shared" si="16"/>
        <v>20.038762931034487</v>
      </c>
      <c r="F46" s="84">
        <f t="shared" si="16"/>
        <v>19.968625000000003</v>
      </c>
      <c r="G46" s="84">
        <f t="shared" si="16"/>
        <v>21.726561781609199</v>
      </c>
      <c r="H46" s="84">
        <f t="shared" si="16"/>
        <v>18.62569971264368</v>
      </c>
      <c r="I46" s="84">
        <f t="shared" si="16"/>
        <v>18.600350574712643</v>
      </c>
      <c r="J46" s="84">
        <f t="shared" si="16"/>
        <v>0</v>
      </c>
      <c r="K46" s="84">
        <f t="shared" si="16"/>
        <v>0</v>
      </c>
      <c r="L46" s="84">
        <f t="shared" si="16"/>
        <v>0</v>
      </c>
      <c r="M46" s="84">
        <f t="shared" si="16"/>
        <v>0</v>
      </c>
      <c r="N46" s="84">
        <f t="shared" si="16"/>
        <v>0</v>
      </c>
      <c r="O46" s="85">
        <f t="shared" si="17"/>
        <v>140.80946120689654</v>
      </c>
      <c r="R46" s="123" t="s">
        <v>97</v>
      </c>
      <c r="S46" s="86">
        <f>+S35/$S$73</f>
        <v>17.908362499999999</v>
      </c>
      <c r="T46" s="86">
        <f>+T35/$T$73</f>
        <v>18.500668750000003</v>
      </c>
      <c r="U46" s="86">
        <f>+U35/$U$73</f>
        <v>17.433723750000002</v>
      </c>
      <c r="V46" s="86">
        <f t="shared" si="18"/>
        <v>17.372703750000003</v>
      </c>
      <c r="W46" s="86">
        <f t="shared" si="18"/>
        <v>18.902108750000004</v>
      </c>
      <c r="X46" s="86">
        <f t="shared" si="18"/>
        <v>16.204358750000001</v>
      </c>
      <c r="Y46" s="86">
        <f t="shared" si="18"/>
        <v>16.182304999999999</v>
      </c>
      <c r="Z46" s="86">
        <f t="shared" si="18"/>
        <v>0</v>
      </c>
      <c r="AA46" s="86">
        <f t="shared" si="18"/>
        <v>0</v>
      </c>
      <c r="AB46" s="86">
        <f t="shared" si="18"/>
        <v>0</v>
      </c>
      <c r="AC46" s="86">
        <f t="shared" si="18"/>
        <v>0</v>
      </c>
      <c r="AD46" s="86">
        <f t="shared" si="18"/>
        <v>0</v>
      </c>
      <c r="AE46" s="85">
        <f t="shared" si="19"/>
        <v>122.50423125</v>
      </c>
    </row>
    <row r="47" spans="2:31">
      <c r="B47" s="180" t="s">
        <v>71</v>
      </c>
      <c r="C47" s="84">
        <f t="shared" ref="C47:D47" si="23">+C36/C$73</f>
        <v>0.57247413793103441</v>
      </c>
      <c r="D47" s="84">
        <f t="shared" si="23"/>
        <v>0.71675287356321837</v>
      </c>
      <c r="E47" s="84">
        <f t="shared" si="16"/>
        <v>0.68071551724137946</v>
      </c>
      <c r="F47" s="84">
        <f t="shared" si="16"/>
        <v>0.6541005747126436</v>
      </c>
      <c r="G47" s="84">
        <f t="shared" si="16"/>
        <v>0.63691091954022994</v>
      </c>
      <c r="H47" s="84">
        <f t="shared" si="16"/>
        <v>0.68838936781609184</v>
      </c>
      <c r="I47" s="84">
        <f t="shared" si="16"/>
        <v>0.63070258620689656</v>
      </c>
      <c r="J47" s="84">
        <f t="shared" si="16"/>
        <v>0</v>
      </c>
      <c r="K47" s="84">
        <f t="shared" si="16"/>
        <v>0</v>
      </c>
      <c r="L47" s="84">
        <f t="shared" si="16"/>
        <v>0</v>
      </c>
      <c r="M47" s="84">
        <f t="shared" si="16"/>
        <v>0</v>
      </c>
      <c r="N47" s="84">
        <f t="shared" si="16"/>
        <v>0</v>
      </c>
      <c r="O47" s="85">
        <f t="shared" si="17"/>
        <v>4.5800459770114941</v>
      </c>
      <c r="R47" s="124" t="s">
        <v>71</v>
      </c>
      <c r="S47" s="86">
        <f>+S36/$S$73</f>
        <v>0.49805249999999995</v>
      </c>
      <c r="T47" s="86">
        <f>+T36/$T$73</f>
        <v>0.62357499999999999</v>
      </c>
      <c r="U47" s="86">
        <f>+U36/$U$73</f>
        <v>0.5922225000000001</v>
      </c>
      <c r="V47" s="86">
        <f t="shared" si="18"/>
        <v>0.56906749999999995</v>
      </c>
      <c r="W47" s="86">
        <f t="shared" si="18"/>
        <v>0.55411250000000001</v>
      </c>
      <c r="X47" s="86">
        <f t="shared" si="18"/>
        <v>0.59889875000000004</v>
      </c>
      <c r="Y47" s="86">
        <f t="shared" si="18"/>
        <v>0.54871124999999998</v>
      </c>
      <c r="Z47" s="86">
        <f t="shared" si="18"/>
        <v>0</v>
      </c>
      <c r="AA47" s="86">
        <f t="shared" si="18"/>
        <v>0</v>
      </c>
      <c r="AB47" s="86">
        <f t="shared" si="18"/>
        <v>0</v>
      </c>
      <c r="AC47" s="86">
        <f t="shared" si="18"/>
        <v>0</v>
      </c>
      <c r="AD47" s="86">
        <f t="shared" si="18"/>
        <v>0</v>
      </c>
      <c r="AE47" s="85">
        <f t="shared" si="19"/>
        <v>3.9846399999999997</v>
      </c>
    </row>
    <row r="48" spans="2:31">
      <c r="B48" s="26" t="s">
        <v>14</v>
      </c>
      <c r="C48" s="87">
        <f t="shared" ref="C48:D48" si="24">SUM(C43:C47)</f>
        <v>318.88154597701151</v>
      </c>
      <c r="D48" s="87">
        <f t="shared" si="24"/>
        <v>317.24873706896557</v>
      </c>
      <c r="E48" s="87">
        <f t="shared" ref="E48:N48" si="25">SUM(E43:E47)</f>
        <v>299.81807758620693</v>
      </c>
      <c r="F48" s="87">
        <f t="shared" si="25"/>
        <v>291.99855028735624</v>
      </c>
      <c r="G48" s="87">
        <f t="shared" si="25"/>
        <v>351.91455028735629</v>
      </c>
      <c r="H48" s="87">
        <f t="shared" si="25"/>
        <v>330.87729741379303</v>
      </c>
      <c r="I48" s="87">
        <f t="shared" si="25"/>
        <v>276.99180316091957</v>
      </c>
      <c r="J48" s="87">
        <f t="shared" si="25"/>
        <v>0</v>
      </c>
      <c r="K48" s="87">
        <f t="shared" si="25"/>
        <v>0</v>
      </c>
      <c r="L48" s="87">
        <f t="shared" si="25"/>
        <v>0</v>
      </c>
      <c r="M48" s="87">
        <f t="shared" si="25"/>
        <v>0</v>
      </c>
      <c r="N48" s="87">
        <f t="shared" si="25"/>
        <v>0</v>
      </c>
      <c r="O48" s="87">
        <f t="shared" si="17"/>
        <v>2187.7305617816091</v>
      </c>
      <c r="R48" s="87" t="s">
        <v>14</v>
      </c>
      <c r="S48" s="88">
        <f>SUM(S43:S46)</f>
        <v>276.92889250000002</v>
      </c>
      <c r="T48" s="89">
        <f>SUM(T43:T46)</f>
        <v>275.38282624999999</v>
      </c>
      <c r="U48" s="89">
        <f>SUM(U43:U46)</f>
        <v>260.249505</v>
      </c>
      <c r="V48" s="89">
        <f t="shared" ref="V48:AD48" si="26">SUM(V43:V46)</f>
        <v>253.46967124999998</v>
      </c>
      <c r="W48" s="89">
        <f t="shared" si="26"/>
        <v>305.61154625000006</v>
      </c>
      <c r="X48" s="89">
        <f t="shared" si="26"/>
        <v>287.26434999999992</v>
      </c>
      <c r="Y48" s="89">
        <f t="shared" si="26"/>
        <v>240.43415750000003</v>
      </c>
      <c r="Z48" s="89">
        <f t="shared" si="26"/>
        <v>0</v>
      </c>
      <c r="AA48" s="89">
        <f t="shared" si="26"/>
        <v>0</v>
      </c>
      <c r="AB48" s="89">
        <f t="shared" si="26"/>
        <v>0</v>
      </c>
      <c r="AC48" s="89">
        <f t="shared" si="26"/>
        <v>0</v>
      </c>
      <c r="AD48" s="89">
        <f t="shared" si="26"/>
        <v>0</v>
      </c>
      <c r="AE48" s="87">
        <f t="shared" si="19"/>
        <v>1899.3409487500001</v>
      </c>
    </row>
    <row r="49" spans="2:31">
      <c r="M49" s="76"/>
      <c r="AC49" s="76"/>
    </row>
    <row r="50" spans="2:31">
      <c r="B50" s="3" t="s">
        <v>77</v>
      </c>
      <c r="M50" s="76"/>
      <c r="R50" s="3" t="s">
        <v>77</v>
      </c>
      <c r="AC50" s="76"/>
    </row>
    <row r="51" spans="2:31">
      <c r="M51" s="76"/>
      <c r="AC51" s="76"/>
    </row>
    <row r="52" spans="2:31" ht="31.5">
      <c r="B52" s="116" t="s">
        <v>15</v>
      </c>
      <c r="C52" s="111" t="s">
        <v>115</v>
      </c>
      <c r="D52" s="111" t="s">
        <v>124</v>
      </c>
      <c r="E52" s="111" t="s">
        <v>117</v>
      </c>
      <c r="F52" s="111" t="s">
        <v>104</v>
      </c>
      <c r="G52" s="111" t="s">
        <v>105</v>
      </c>
      <c r="H52" s="111" t="s">
        <v>106</v>
      </c>
      <c r="I52" s="111" t="s">
        <v>8</v>
      </c>
      <c r="J52" s="111" t="s">
        <v>9</v>
      </c>
      <c r="K52" s="111" t="s">
        <v>10</v>
      </c>
      <c r="L52" s="111" t="s">
        <v>11</v>
      </c>
      <c r="M52" s="111" t="s">
        <v>12</v>
      </c>
      <c r="N52" s="111" t="s">
        <v>13</v>
      </c>
      <c r="O52" s="82" t="s">
        <v>107</v>
      </c>
      <c r="P52" s="101"/>
      <c r="R52" s="116" t="s">
        <v>15</v>
      </c>
      <c r="S52" s="111" t="s">
        <v>126</v>
      </c>
      <c r="T52" s="111" t="s">
        <v>124</v>
      </c>
      <c r="U52" s="111" t="s">
        <v>117</v>
      </c>
      <c r="V52" s="111" t="s">
        <v>104</v>
      </c>
      <c r="W52" s="111" t="s">
        <v>105</v>
      </c>
      <c r="X52" s="111" t="s">
        <v>106</v>
      </c>
      <c r="Y52" s="111" t="s">
        <v>8</v>
      </c>
      <c r="Z52" s="111" t="s">
        <v>9</v>
      </c>
      <c r="AA52" s="111" t="s">
        <v>10</v>
      </c>
      <c r="AB52" s="111" t="s">
        <v>11</v>
      </c>
      <c r="AC52" s="111" t="s">
        <v>12</v>
      </c>
      <c r="AD52" s="111" t="s">
        <v>13</v>
      </c>
      <c r="AE52" s="82" t="s">
        <v>107</v>
      </c>
    </row>
    <row r="53" spans="2:31">
      <c r="B53" s="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69"/>
      <c r="R53" s="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69"/>
    </row>
    <row r="54" spans="2:31">
      <c r="B54" s="17" t="s">
        <v>96</v>
      </c>
      <c r="C54" s="84">
        <f t="shared" ref="C54:D54" si="27">+C32/C21*100</f>
        <v>70.929710303136318</v>
      </c>
      <c r="D54" s="84">
        <f t="shared" si="27"/>
        <v>71.246013093839196</v>
      </c>
      <c r="E54" s="84">
        <f t="shared" ref="E54:O59" si="28">+E32/E21*100</f>
        <v>71.397576365256143</v>
      </c>
      <c r="F54" s="84">
        <f t="shared" si="28"/>
        <v>71.597023214484039</v>
      </c>
      <c r="G54" s="84">
        <f t="shared" si="28"/>
        <v>74.728272804066776</v>
      </c>
      <c r="H54" s="84">
        <f t="shared" si="28"/>
        <v>74.161166370556714</v>
      </c>
      <c r="I54" s="84">
        <f t="shared" si="28"/>
        <v>73.450185374449887</v>
      </c>
      <c r="J54" s="84" t="e">
        <f t="shared" si="28"/>
        <v>#DIV/0!</v>
      </c>
      <c r="K54" s="84" t="e">
        <f t="shared" si="28"/>
        <v>#DIV/0!</v>
      </c>
      <c r="L54" s="84" t="e">
        <f t="shared" si="28"/>
        <v>#DIV/0!</v>
      </c>
      <c r="M54" s="84" t="e">
        <f t="shared" si="28"/>
        <v>#DIV/0!</v>
      </c>
      <c r="N54" s="84" t="e">
        <f t="shared" si="28"/>
        <v>#DIV/0!</v>
      </c>
      <c r="O54" s="85">
        <f>+O32/O21*100</f>
        <v>72.514075447010555</v>
      </c>
      <c r="R54" s="123" t="s">
        <v>96</v>
      </c>
      <c r="S54" s="86">
        <f>+S32/S21*100</f>
        <v>61.708847963728594</v>
      </c>
      <c r="T54" s="86">
        <f>+T32/T21*100</f>
        <v>61.984031391640094</v>
      </c>
      <c r="U54" s="86">
        <f>+U32/U21*100</f>
        <v>62.115891437772852</v>
      </c>
      <c r="V54" s="86">
        <f>+V32/V21*100</f>
        <v>62.289410196601111</v>
      </c>
      <c r="W54" s="86">
        <f t="shared" ref="W54:AE54" si="29">+W32/W21*100</f>
        <v>65.01359733953808</v>
      </c>
      <c r="X54" s="86">
        <f t="shared" si="29"/>
        <v>64.52021474238434</v>
      </c>
      <c r="Y54" s="86">
        <f t="shared" si="29"/>
        <v>63.901661275771403</v>
      </c>
      <c r="Z54" s="86" t="e">
        <f t="shared" si="29"/>
        <v>#DIV/0!</v>
      </c>
      <c r="AA54" s="86" t="e">
        <f t="shared" si="29"/>
        <v>#DIV/0!</v>
      </c>
      <c r="AB54" s="86" t="e">
        <f t="shared" si="29"/>
        <v>#DIV/0!</v>
      </c>
      <c r="AC54" s="86" t="e">
        <f t="shared" si="29"/>
        <v>#DIV/0!</v>
      </c>
      <c r="AD54" s="86" t="e">
        <f t="shared" si="29"/>
        <v>#DIV/0!</v>
      </c>
      <c r="AE54" s="85">
        <f t="shared" si="29"/>
        <v>63.087245638899191</v>
      </c>
    </row>
    <row r="55" spans="2:31">
      <c r="B55" s="17" t="s">
        <v>68</v>
      </c>
      <c r="C55" s="84">
        <f t="shared" ref="C55:D55" si="30">+C33/C22*100</f>
        <v>113.04367744679055</v>
      </c>
      <c r="D55" s="84">
        <f t="shared" si="30"/>
        <v>113.94892624455133</v>
      </c>
      <c r="E55" s="84">
        <f t="shared" si="28"/>
        <v>115.39603987666696</v>
      </c>
      <c r="F55" s="84">
        <f t="shared" si="28"/>
        <v>116.56474733180475</v>
      </c>
      <c r="G55" s="84">
        <f t="shared" si="28"/>
        <v>119.15696957597375</v>
      </c>
      <c r="H55" s="84">
        <f t="shared" si="28"/>
        <v>119.7144230375626</v>
      </c>
      <c r="I55" s="84">
        <f t="shared" si="28"/>
        <v>122.0568860964749</v>
      </c>
      <c r="J55" s="84" t="e">
        <f t="shared" si="28"/>
        <v>#DIV/0!</v>
      </c>
      <c r="K55" s="84" t="e">
        <f t="shared" si="28"/>
        <v>#DIV/0!</v>
      </c>
      <c r="L55" s="84" t="e">
        <f t="shared" si="28"/>
        <v>#DIV/0!</v>
      </c>
      <c r="M55" s="84" t="e">
        <f t="shared" si="28"/>
        <v>#DIV/0!</v>
      </c>
      <c r="N55" s="84" t="e">
        <f t="shared" si="28"/>
        <v>#DIV/0!</v>
      </c>
      <c r="O55" s="85">
        <f>+O33/O22*100</f>
        <v>117.08852986318421</v>
      </c>
      <c r="R55" s="123" t="s">
        <v>68</v>
      </c>
      <c r="S55" s="86">
        <f t="shared" ref="S55:AE59" si="31">+S33/S22*100</f>
        <v>98.347999378707783</v>
      </c>
      <c r="T55" s="86">
        <f t="shared" si="31"/>
        <v>99.135565832759653</v>
      </c>
      <c r="U55" s="86">
        <f t="shared" si="31"/>
        <v>100.39455469270027</v>
      </c>
      <c r="V55" s="86">
        <f t="shared" si="31"/>
        <v>101.41133017867013</v>
      </c>
      <c r="W55" s="86">
        <f t="shared" si="31"/>
        <v>103.66656353109715</v>
      </c>
      <c r="X55" s="86">
        <f t="shared" si="31"/>
        <v>104.15154804267945</v>
      </c>
      <c r="Y55" s="86">
        <f t="shared" si="31"/>
        <v>106.18949090393318</v>
      </c>
      <c r="Z55" s="86" t="e">
        <f t="shared" si="31"/>
        <v>#DIV/0!</v>
      </c>
      <c r="AA55" s="86" t="e">
        <f t="shared" si="31"/>
        <v>#DIV/0!</v>
      </c>
      <c r="AB55" s="86" t="e">
        <f t="shared" si="31"/>
        <v>#DIV/0!</v>
      </c>
      <c r="AC55" s="86" t="e">
        <f t="shared" si="31"/>
        <v>#DIV/0!</v>
      </c>
      <c r="AD55" s="86" t="e">
        <f t="shared" si="31"/>
        <v>#DIV/0!</v>
      </c>
      <c r="AE55" s="85">
        <f t="shared" si="31"/>
        <v>101.86702098097025</v>
      </c>
    </row>
    <row r="56" spans="2:31">
      <c r="B56" s="17" t="s">
        <v>69</v>
      </c>
      <c r="C56" s="84">
        <f t="shared" ref="C56:D56" si="32">+C34/C23*100</f>
        <v>74.620846776043166</v>
      </c>
      <c r="D56" s="84">
        <f t="shared" si="32"/>
        <v>76.034662330531731</v>
      </c>
      <c r="E56" s="84">
        <f t="shared" si="28"/>
        <v>78.306635115115895</v>
      </c>
      <c r="F56" s="84">
        <f t="shared" si="28"/>
        <v>80.431256630127294</v>
      </c>
      <c r="G56" s="84">
        <f t="shared" si="28"/>
        <v>80.502300219898189</v>
      </c>
      <c r="H56" s="84">
        <f t="shared" si="28"/>
        <v>80.788450896185211</v>
      </c>
      <c r="I56" s="84">
        <f t="shared" si="28"/>
        <v>82.361116167789248</v>
      </c>
      <c r="J56" s="84" t="e">
        <f t="shared" si="28"/>
        <v>#DIV/0!</v>
      </c>
      <c r="K56" s="84" t="e">
        <f t="shared" si="28"/>
        <v>#DIV/0!</v>
      </c>
      <c r="L56" s="84" t="e">
        <f t="shared" si="28"/>
        <v>#DIV/0!</v>
      </c>
      <c r="M56" s="84" t="e">
        <f t="shared" si="28"/>
        <v>#DIV/0!</v>
      </c>
      <c r="N56" s="84" t="e">
        <f t="shared" si="28"/>
        <v>#DIV/0!</v>
      </c>
      <c r="O56" s="85">
        <f>+O34/O23*100</f>
        <v>78.8415417073996</v>
      </c>
      <c r="R56" s="123" t="s">
        <v>69</v>
      </c>
      <c r="S56" s="86">
        <f t="shared" si="31"/>
        <v>64.920136695157566</v>
      </c>
      <c r="T56" s="86">
        <f t="shared" si="31"/>
        <v>66.150156227562604</v>
      </c>
      <c r="U56" s="86">
        <f t="shared" si="31"/>
        <v>68.126772550150832</v>
      </c>
      <c r="V56" s="86">
        <f t="shared" si="31"/>
        <v>69.975193268210745</v>
      </c>
      <c r="W56" s="86">
        <f t="shared" si="31"/>
        <v>70.037001191311418</v>
      </c>
      <c r="X56" s="86">
        <f t="shared" si="31"/>
        <v>70.28595227968114</v>
      </c>
      <c r="Y56" s="86">
        <f t="shared" si="31"/>
        <v>71.654171065976641</v>
      </c>
      <c r="Z56" s="86" t="e">
        <f t="shared" si="31"/>
        <v>#DIV/0!</v>
      </c>
      <c r="AA56" s="86" t="e">
        <f t="shared" si="31"/>
        <v>#DIV/0!</v>
      </c>
      <c r="AB56" s="86" t="e">
        <f t="shared" si="31"/>
        <v>#DIV/0!</v>
      </c>
      <c r="AC56" s="86" t="e">
        <f t="shared" si="31"/>
        <v>#DIV/0!</v>
      </c>
      <c r="AD56" s="86" t="e">
        <f t="shared" si="31"/>
        <v>#DIV/0!</v>
      </c>
      <c r="AE56" s="85">
        <f t="shared" si="31"/>
        <v>68.592141285437663</v>
      </c>
    </row>
    <row r="57" spans="2:31">
      <c r="B57" s="17" t="s">
        <v>97</v>
      </c>
      <c r="C57" s="84">
        <f t="shared" ref="C57:D57" si="33">+C35/C24*100</f>
        <v>114.92704096776005</v>
      </c>
      <c r="D57" s="84">
        <f t="shared" si="33"/>
        <v>115.71053865999529</v>
      </c>
      <c r="E57" s="84">
        <f t="shared" si="28"/>
        <v>117.36324851055238</v>
      </c>
      <c r="F57" s="84">
        <f t="shared" si="28"/>
        <v>118.40719567884408</v>
      </c>
      <c r="G57" s="84">
        <f t="shared" si="28"/>
        <v>120.75613495707729</v>
      </c>
      <c r="H57" s="84">
        <f t="shared" si="28"/>
        <v>121.53914739220524</v>
      </c>
      <c r="I57" s="84">
        <f t="shared" si="28"/>
        <v>124.67107087827426</v>
      </c>
      <c r="J57" s="84" t="e">
        <f t="shared" si="28"/>
        <v>#DIV/0!</v>
      </c>
      <c r="K57" s="84" t="e">
        <f t="shared" si="28"/>
        <v>#DIV/0!</v>
      </c>
      <c r="L57" s="84" t="e">
        <f t="shared" si="28"/>
        <v>#DIV/0!</v>
      </c>
      <c r="M57" s="84" t="e">
        <f t="shared" si="28"/>
        <v>#DIV/0!</v>
      </c>
      <c r="N57" s="84" t="e">
        <f t="shared" si="28"/>
        <v>#DIV/0!</v>
      </c>
      <c r="O57" s="85">
        <f>+O35/O24*100</f>
        <v>118.86301147231013</v>
      </c>
      <c r="R57" s="123" t="s">
        <v>97</v>
      </c>
      <c r="S57" s="86">
        <f t="shared" si="31"/>
        <v>99.986525641951246</v>
      </c>
      <c r="T57" s="86">
        <f t="shared" si="31"/>
        <v>100.66816863419592</v>
      </c>
      <c r="U57" s="86">
        <f t="shared" si="31"/>
        <v>102.10602620418057</v>
      </c>
      <c r="V57" s="86">
        <f t="shared" si="31"/>
        <v>103.01426024059435</v>
      </c>
      <c r="W57" s="86">
        <f t="shared" si="31"/>
        <v>105.05783741265724</v>
      </c>
      <c r="X57" s="86">
        <f t="shared" si="31"/>
        <v>105.73905823121854</v>
      </c>
      <c r="Y57" s="86">
        <f t="shared" si="31"/>
        <v>108.46383166409863</v>
      </c>
      <c r="Z57" s="86" t="e">
        <f t="shared" si="31"/>
        <v>#DIV/0!</v>
      </c>
      <c r="AA57" s="86" t="e">
        <f t="shared" si="31"/>
        <v>#DIV/0!</v>
      </c>
      <c r="AB57" s="86" t="e">
        <f t="shared" si="31"/>
        <v>#DIV/0!</v>
      </c>
      <c r="AC57" s="86" t="e">
        <f t="shared" si="31"/>
        <v>#DIV/0!</v>
      </c>
      <c r="AD57" s="86" t="e">
        <f t="shared" si="31"/>
        <v>#DIV/0!</v>
      </c>
      <c r="AE57" s="85">
        <f t="shared" si="31"/>
        <v>103.41081998090982</v>
      </c>
    </row>
    <row r="58" spans="2:31">
      <c r="B58" s="180" t="s">
        <v>71</v>
      </c>
      <c r="C58" s="84">
        <f t="shared" ref="C58:D58" si="34">+C36/C25*100</f>
        <v>85.945211389128559</v>
      </c>
      <c r="D58" s="84">
        <f t="shared" si="34"/>
        <v>87.198042300297146</v>
      </c>
      <c r="E58" s="84">
        <f t="shared" si="28"/>
        <v>88.407911923866408</v>
      </c>
      <c r="F58" s="84">
        <f t="shared" si="28"/>
        <v>89.125685199686743</v>
      </c>
      <c r="G58" s="84">
        <f t="shared" si="28"/>
        <v>90.596770897200088</v>
      </c>
      <c r="H58" s="84">
        <f t="shared" si="28"/>
        <v>91.347759771210661</v>
      </c>
      <c r="I58" s="84">
        <f t="shared" si="28"/>
        <v>93.776757103183073</v>
      </c>
      <c r="J58" s="84" t="e">
        <f t="shared" si="28"/>
        <v>#DIV/0!</v>
      </c>
      <c r="K58" s="84" t="e">
        <f t="shared" si="28"/>
        <v>#DIV/0!</v>
      </c>
      <c r="L58" s="84" t="e">
        <f t="shared" si="28"/>
        <v>#DIV/0!</v>
      </c>
      <c r="M58" s="84" t="e">
        <f t="shared" si="28"/>
        <v>#DIV/0!</v>
      </c>
      <c r="N58" s="84" t="e">
        <f t="shared" si="28"/>
        <v>#DIV/0!</v>
      </c>
      <c r="O58" s="85">
        <f>+O36/O25*100</f>
        <v>89.434447156524413</v>
      </c>
      <c r="R58" s="124" t="s">
        <v>71</v>
      </c>
      <c r="S58" s="86">
        <f t="shared" si="31"/>
        <v>74.772333908541853</v>
      </c>
      <c r="T58" s="86">
        <f t="shared" si="31"/>
        <v>75.862296801258509</v>
      </c>
      <c r="U58" s="86">
        <f t="shared" si="31"/>
        <v>76.914883373763772</v>
      </c>
      <c r="V58" s="86">
        <f t="shared" si="31"/>
        <v>77.539346123727469</v>
      </c>
      <c r="W58" s="86">
        <f t="shared" si="31"/>
        <v>78.819190680564077</v>
      </c>
      <c r="X58" s="86">
        <f t="shared" si="31"/>
        <v>79.472551000953288</v>
      </c>
      <c r="Y58" s="86">
        <f t="shared" si="31"/>
        <v>81.585778679769277</v>
      </c>
      <c r="Z58" s="86" t="e">
        <f t="shared" si="31"/>
        <v>#DIV/0!</v>
      </c>
      <c r="AA58" s="86" t="e">
        <f t="shared" si="31"/>
        <v>#DIV/0!</v>
      </c>
      <c r="AB58" s="86" t="e">
        <f t="shared" si="31"/>
        <v>#DIV/0!</v>
      </c>
      <c r="AC58" s="86" t="e">
        <f t="shared" si="31"/>
        <v>#DIV/0!</v>
      </c>
      <c r="AD58" s="86" t="e">
        <f t="shared" si="31"/>
        <v>#DIV/0!</v>
      </c>
      <c r="AE58" s="85">
        <f t="shared" si="31"/>
        <v>77.807969026176238</v>
      </c>
    </row>
    <row r="59" spans="2:31">
      <c r="B59" s="26" t="s">
        <v>14</v>
      </c>
      <c r="C59" s="87">
        <f t="shared" ref="C59:D59" si="35">+C37/C26*100</f>
        <v>83.961148285682285</v>
      </c>
      <c r="D59" s="87">
        <f t="shared" si="35"/>
        <v>84.899119653459692</v>
      </c>
      <c r="E59" s="87">
        <f t="shared" si="28"/>
        <v>86.143452303795357</v>
      </c>
      <c r="F59" s="87">
        <f t="shared" si="28"/>
        <v>87.210725540950136</v>
      </c>
      <c r="G59" s="87">
        <f t="shared" si="28"/>
        <v>89.315808147845615</v>
      </c>
      <c r="H59" s="87">
        <f t="shared" si="28"/>
        <v>89.217802990681122</v>
      </c>
      <c r="I59" s="87">
        <f t="shared" si="28"/>
        <v>89.872535555319359</v>
      </c>
      <c r="J59" s="87" t="e">
        <f t="shared" si="28"/>
        <v>#DIV/0!</v>
      </c>
      <c r="K59" s="87" t="e">
        <f t="shared" si="28"/>
        <v>#DIV/0!</v>
      </c>
      <c r="L59" s="87" t="e">
        <f t="shared" si="28"/>
        <v>#DIV/0!</v>
      </c>
      <c r="M59" s="87" t="e">
        <f t="shared" si="28"/>
        <v>#DIV/0!</v>
      </c>
      <c r="N59" s="87" t="e">
        <f t="shared" si="28"/>
        <v>#DIV/0!</v>
      </c>
      <c r="O59" s="87">
        <f t="shared" si="28"/>
        <v>87.180731487483769</v>
      </c>
      <c r="R59" s="87" t="s">
        <v>14</v>
      </c>
      <c r="S59" s="88">
        <f t="shared" si="31"/>
        <v>73.04316637284046</v>
      </c>
      <c r="T59" s="89">
        <f t="shared" si="31"/>
        <v>73.857824835756077</v>
      </c>
      <c r="U59" s="89">
        <f t="shared" si="31"/>
        <v>74.9404354839711</v>
      </c>
      <c r="V59" s="89">
        <f t="shared" si="31"/>
        <v>75.86967137529264</v>
      </c>
      <c r="W59" s="89">
        <f t="shared" si="31"/>
        <v>77.702761092807222</v>
      </c>
      <c r="X59" s="89">
        <f t="shared" si="31"/>
        <v>77.615715537391097</v>
      </c>
      <c r="Y59" s="89">
        <f t="shared" si="31"/>
        <v>78.181677590499461</v>
      </c>
      <c r="Z59" s="89" t="e">
        <f t="shared" si="31"/>
        <v>#DIV/0!</v>
      </c>
      <c r="AA59" s="89" t="e">
        <f t="shared" si="31"/>
        <v>#DIV/0!</v>
      </c>
      <c r="AB59" s="89" t="e">
        <f t="shared" si="31"/>
        <v>#DIV/0!</v>
      </c>
      <c r="AC59" s="89" t="e">
        <f t="shared" si="31"/>
        <v>#DIV/0!</v>
      </c>
      <c r="AD59" s="89" t="e">
        <f t="shared" si="31"/>
        <v>#DIV/0!</v>
      </c>
      <c r="AE59" s="87">
        <f t="shared" si="31"/>
        <v>75.84322682910917</v>
      </c>
    </row>
    <row r="60" spans="2:31"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AC60" s="76"/>
    </row>
    <row r="61" spans="2:31">
      <c r="B61" s="3" t="s">
        <v>78</v>
      </c>
      <c r="M61" s="76"/>
      <c r="R61" s="3" t="s">
        <v>78</v>
      </c>
      <c r="AC61" s="76"/>
    </row>
    <row r="62" spans="2:31">
      <c r="C62" s="68"/>
      <c r="D62" s="68"/>
      <c r="E62" s="68"/>
      <c r="M62" s="76"/>
      <c r="AC62" s="76"/>
    </row>
    <row r="63" spans="2:31" ht="31.5">
      <c r="B63" s="116" t="s">
        <v>15</v>
      </c>
      <c r="C63" s="111" t="s">
        <v>115</v>
      </c>
      <c r="D63" s="111" t="s">
        <v>124</v>
      </c>
      <c r="E63" s="111" t="s">
        <v>117</v>
      </c>
      <c r="F63" s="111" t="s">
        <v>104</v>
      </c>
      <c r="G63" s="111" t="s">
        <v>105</v>
      </c>
      <c r="H63" s="111" t="s">
        <v>106</v>
      </c>
      <c r="I63" s="111" t="s">
        <v>8</v>
      </c>
      <c r="J63" s="111" t="s">
        <v>9</v>
      </c>
      <c r="K63" s="111" t="s">
        <v>10</v>
      </c>
      <c r="L63" s="111" t="s">
        <v>11</v>
      </c>
      <c r="M63" s="111" t="s">
        <v>12</v>
      </c>
      <c r="N63" s="111" t="s">
        <v>13</v>
      </c>
      <c r="O63" s="82" t="s">
        <v>107</v>
      </c>
      <c r="P63" s="101"/>
      <c r="R63" s="116" t="s">
        <v>15</v>
      </c>
      <c r="S63" s="111" t="s">
        <v>126</v>
      </c>
      <c r="T63" s="111" t="s">
        <v>124</v>
      </c>
      <c r="U63" s="111" t="s">
        <v>117</v>
      </c>
      <c r="V63" s="111" t="s">
        <v>104</v>
      </c>
      <c r="W63" s="111" t="s">
        <v>105</v>
      </c>
      <c r="X63" s="111" t="s">
        <v>106</v>
      </c>
      <c r="Y63" s="111" t="s">
        <v>8</v>
      </c>
      <c r="Z63" s="111" t="s">
        <v>9</v>
      </c>
      <c r="AA63" s="111" t="s">
        <v>10</v>
      </c>
      <c r="AB63" s="111" t="s">
        <v>11</v>
      </c>
      <c r="AC63" s="111" t="s">
        <v>12</v>
      </c>
      <c r="AD63" s="111" t="s">
        <v>13</v>
      </c>
      <c r="AE63" s="82" t="s">
        <v>107</v>
      </c>
    </row>
    <row r="64" spans="2:31">
      <c r="B64" s="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69"/>
      <c r="R64" s="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69"/>
    </row>
    <row r="65" spans="2:31">
      <c r="B65" s="17" t="s">
        <v>96</v>
      </c>
      <c r="C65" s="84">
        <f t="shared" ref="C65:D65" si="36">+C43/C21*100</f>
        <v>10.191050330910391</v>
      </c>
      <c r="D65" s="84">
        <f t="shared" si="36"/>
        <v>10.236496134172295</v>
      </c>
      <c r="E65" s="84">
        <f t="shared" ref="E65:O70" si="37">+E43/E21*100</f>
        <v>10.258272466272436</v>
      </c>
      <c r="F65" s="84">
        <f t="shared" si="37"/>
        <v>10.286928622770695</v>
      </c>
      <c r="G65" s="84">
        <f t="shared" si="37"/>
        <v>10.736820805182008</v>
      </c>
      <c r="H65" s="84">
        <f t="shared" si="37"/>
        <v>10.655339995769644</v>
      </c>
      <c r="I65" s="84">
        <f t="shared" si="37"/>
        <v>10.553187553800273</v>
      </c>
      <c r="J65" s="84" t="e">
        <f t="shared" si="37"/>
        <v>#DIV/0!</v>
      </c>
      <c r="K65" s="84" t="e">
        <f t="shared" si="37"/>
        <v>#DIV/0!</v>
      </c>
      <c r="L65" s="84" t="e">
        <f t="shared" si="37"/>
        <v>#DIV/0!</v>
      </c>
      <c r="M65" s="84" t="e">
        <f t="shared" si="37"/>
        <v>#DIV/0!</v>
      </c>
      <c r="N65" s="84" t="e">
        <f t="shared" si="37"/>
        <v>#DIV/0!</v>
      </c>
      <c r="O65" s="85">
        <f>+O43/O21*100</f>
        <v>10.418689001007262</v>
      </c>
      <c r="R65" s="17" t="s">
        <v>96</v>
      </c>
      <c r="S65" s="109">
        <f>+S43/S21*100</f>
        <v>8.8662137878920397</v>
      </c>
      <c r="T65" s="109">
        <f t="shared" ref="T65:AE65" si="38">+T43/T21*100</f>
        <v>8.9057516367298994</v>
      </c>
      <c r="U65" s="109">
        <f t="shared" si="38"/>
        <v>8.9246970456570178</v>
      </c>
      <c r="V65" s="109">
        <f t="shared" si="38"/>
        <v>8.9496279018105049</v>
      </c>
      <c r="W65" s="109">
        <f t="shared" si="38"/>
        <v>9.341034100508347</v>
      </c>
      <c r="X65" s="109">
        <f t="shared" si="38"/>
        <v>9.2701457963195892</v>
      </c>
      <c r="Y65" s="109">
        <f t="shared" si="38"/>
        <v>9.1812731718062359</v>
      </c>
      <c r="Z65" s="109" t="e">
        <f t="shared" si="38"/>
        <v>#DIV/0!</v>
      </c>
      <c r="AA65" s="109" t="e">
        <f t="shared" si="38"/>
        <v>#DIV/0!</v>
      </c>
      <c r="AB65" s="109" t="e">
        <f t="shared" si="38"/>
        <v>#DIV/0!</v>
      </c>
      <c r="AC65" s="109" t="e">
        <f t="shared" si="38"/>
        <v>#DIV/0!</v>
      </c>
      <c r="AD65" s="109" t="e">
        <f t="shared" si="38"/>
        <v>#DIV/0!</v>
      </c>
      <c r="AE65" s="185">
        <f t="shared" si="38"/>
        <v>9.0642594308763194</v>
      </c>
    </row>
    <row r="66" spans="2:31">
      <c r="B66" s="17" t="s">
        <v>68</v>
      </c>
      <c r="C66" s="84">
        <f t="shared" ref="C66:D66" si="39">+C44/C22*100</f>
        <v>16.24190767913657</v>
      </c>
      <c r="D66" s="84">
        <f t="shared" si="39"/>
        <v>16.371972161573467</v>
      </c>
      <c r="E66" s="84">
        <f t="shared" si="37"/>
        <v>16.579890786877439</v>
      </c>
      <c r="F66" s="84">
        <f t="shared" si="37"/>
        <v>16.74780852468459</v>
      </c>
      <c r="G66" s="84">
        <f t="shared" si="37"/>
        <v>17.120254249421514</v>
      </c>
      <c r="H66" s="84">
        <f t="shared" si="37"/>
        <v>17.200348137580832</v>
      </c>
      <c r="I66" s="84">
        <f t="shared" si="37"/>
        <v>17.536908921907312</v>
      </c>
      <c r="J66" s="84" t="e">
        <f t="shared" si="37"/>
        <v>#DIV/0!</v>
      </c>
      <c r="K66" s="84" t="e">
        <f t="shared" si="37"/>
        <v>#DIV/0!</v>
      </c>
      <c r="L66" s="84" t="e">
        <f t="shared" si="37"/>
        <v>#DIV/0!</v>
      </c>
      <c r="M66" s="84" t="e">
        <f t="shared" si="37"/>
        <v>#DIV/0!</v>
      </c>
      <c r="N66" s="84" t="e">
        <f t="shared" si="37"/>
        <v>#DIV/0!</v>
      </c>
      <c r="O66" s="85">
        <f>+O44/O22*100</f>
        <v>16.823064635514971</v>
      </c>
      <c r="R66" s="17" t="s">
        <v>68</v>
      </c>
      <c r="S66" s="109">
        <f t="shared" ref="S66:AE70" si="40">+S44/S22*100</f>
        <v>14.130459680848819</v>
      </c>
      <c r="T66" s="109">
        <f t="shared" si="40"/>
        <v>14.243615780568916</v>
      </c>
      <c r="U66" s="109">
        <f t="shared" si="40"/>
        <v>14.424504984583372</v>
      </c>
      <c r="V66" s="109">
        <f t="shared" si="40"/>
        <v>14.570593416475594</v>
      </c>
      <c r="W66" s="109">
        <f t="shared" si="40"/>
        <v>14.894621196996718</v>
      </c>
      <c r="X66" s="109">
        <f t="shared" si="40"/>
        <v>14.964302879695325</v>
      </c>
      <c r="Y66" s="109">
        <f t="shared" si="40"/>
        <v>15.257110762059362</v>
      </c>
      <c r="Z66" s="109" t="e">
        <f t="shared" si="40"/>
        <v>#DIV/0!</v>
      </c>
      <c r="AA66" s="109" t="e">
        <f t="shared" si="40"/>
        <v>#DIV/0!</v>
      </c>
      <c r="AB66" s="109" t="e">
        <f t="shared" si="40"/>
        <v>#DIV/0!</v>
      </c>
      <c r="AC66" s="109" t="e">
        <f t="shared" si="40"/>
        <v>#DIV/0!</v>
      </c>
      <c r="AD66" s="109" t="e">
        <f t="shared" si="40"/>
        <v>#DIV/0!</v>
      </c>
      <c r="AE66" s="185">
        <f t="shared" si="40"/>
        <v>14.636066232898026</v>
      </c>
    </row>
    <row r="67" spans="2:31">
      <c r="B67" s="17" t="s">
        <v>69</v>
      </c>
      <c r="C67" s="84">
        <f t="shared" ref="C67:D67" si="41">+C45/C23*100</f>
        <v>10.721386031040685</v>
      </c>
      <c r="D67" s="84">
        <f t="shared" si="41"/>
        <v>10.924520449789043</v>
      </c>
      <c r="E67" s="84">
        <f t="shared" si="37"/>
        <v>11.250953321137342</v>
      </c>
      <c r="F67" s="84">
        <f t="shared" si="37"/>
        <v>11.556215033064268</v>
      </c>
      <c r="G67" s="84">
        <f t="shared" si="37"/>
        <v>11.566422445387671</v>
      </c>
      <c r="H67" s="84">
        <f t="shared" si="37"/>
        <v>11.607536048302473</v>
      </c>
      <c r="I67" s="84">
        <f t="shared" si="37"/>
        <v>11.833493702268569</v>
      </c>
      <c r="J67" s="84" t="e">
        <f t="shared" si="37"/>
        <v>#DIV/0!</v>
      </c>
      <c r="K67" s="84" t="e">
        <f t="shared" si="37"/>
        <v>#DIV/0!</v>
      </c>
      <c r="L67" s="84" t="e">
        <f t="shared" si="37"/>
        <v>#DIV/0!</v>
      </c>
      <c r="M67" s="84" t="e">
        <f t="shared" si="37"/>
        <v>#DIV/0!</v>
      </c>
      <c r="N67" s="84" t="e">
        <f t="shared" si="37"/>
        <v>#DIV/0!</v>
      </c>
      <c r="O67" s="85">
        <f>+O45/O23*100</f>
        <v>11.327807716580402</v>
      </c>
      <c r="R67" s="17" t="s">
        <v>69</v>
      </c>
      <c r="S67" s="109">
        <f t="shared" si="40"/>
        <v>9.3276058470053975</v>
      </c>
      <c r="T67" s="109">
        <f t="shared" si="40"/>
        <v>9.5043327913164664</v>
      </c>
      <c r="U67" s="109">
        <f t="shared" si="40"/>
        <v>9.7883293893894869</v>
      </c>
      <c r="V67" s="109">
        <f t="shared" si="40"/>
        <v>10.053907078765912</v>
      </c>
      <c r="W67" s="109">
        <f t="shared" si="40"/>
        <v>10.062787527487274</v>
      </c>
      <c r="X67" s="109">
        <f t="shared" si="40"/>
        <v>10.098556362023151</v>
      </c>
      <c r="Y67" s="109">
        <f t="shared" si="40"/>
        <v>10.295139520973656</v>
      </c>
      <c r="Z67" s="109" t="e">
        <f t="shared" si="40"/>
        <v>#DIV/0!</v>
      </c>
      <c r="AA67" s="109" t="e">
        <f t="shared" si="40"/>
        <v>#DIV/0!</v>
      </c>
      <c r="AB67" s="109" t="e">
        <f t="shared" si="40"/>
        <v>#DIV/0!</v>
      </c>
      <c r="AC67" s="109" t="e">
        <f t="shared" si="40"/>
        <v>#DIV/0!</v>
      </c>
      <c r="AD67" s="109" t="e">
        <f t="shared" si="40"/>
        <v>#DIV/0!</v>
      </c>
      <c r="AE67" s="185">
        <f t="shared" si="40"/>
        <v>9.85519271342495</v>
      </c>
    </row>
    <row r="68" spans="2:31">
      <c r="B68" s="17" t="s">
        <v>97</v>
      </c>
      <c r="C68" s="84">
        <f t="shared" ref="C68:D68" si="42">+C46/C24*100</f>
        <v>16.51250588617242</v>
      </c>
      <c r="D68" s="84">
        <f t="shared" si="42"/>
        <v>16.625077393677486</v>
      </c>
      <c r="E68" s="84">
        <f t="shared" si="37"/>
        <v>16.862535705539138</v>
      </c>
      <c r="F68" s="84">
        <f t="shared" si="37"/>
        <v>17.012528114776444</v>
      </c>
      <c r="G68" s="84">
        <f t="shared" si="37"/>
        <v>17.35001939038467</v>
      </c>
      <c r="H68" s="84">
        <f t="shared" si="37"/>
        <v>17.462521177040983</v>
      </c>
      <c r="I68" s="84">
        <f t="shared" si="37"/>
        <v>17.912510183660096</v>
      </c>
      <c r="J68" s="84" t="e">
        <f t="shared" si="37"/>
        <v>#DIV/0!</v>
      </c>
      <c r="K68" s="84" t="e">
        <f t="shared" si="37"/>
        <v>#DIV/0!</v>
      </c>
      <c r="L68" s="84" t="e">
        <f t="shared" si="37"/>
        <v>#DIV/0!</v>
      </c>
      <c r="M68" s="84" t="e">
        <f t="shared" si="37"/>
        <v>#DIV/0!</v>
      </c>
      <c r="N68" s="84" t="e">
        <f t="shared" si="37"/>
        <v>#DIV/0!</v>
      </c>
      <c r="O68" s="85">
        <f>+O46/O24*100</f>
        <v>17.078018889699731</v>
      </c>
      <c r="R68" s="17" t="s">
        <v>97</v>
      </c>
      <c r="S68" s="109">
        <f t="shared" si="40"/>
        <v>14.365880120970006</v>
      </c>
      <c r="T68" s="109">
        <f t="shared" si="40"/>
        <v>14.463817332499415</v>
      </c>
      <c r="U68" s="109">
        <f t="shared" si="40"/>
        <v>14.670406063819048</v>
      </c>
      <c r="V68" s="109">
        <f t="shared" si="40"/>
        <v>14.800899459855509</v>
      </c>
      <c r="W68" s="109">
        <f t="shared" si="40"/>
        <v>15.094516869634662</v>
      </c>
      <c r="X68" s="109">
        <f t="shared" si="40"/>
        <v>15.192393424025655</v>
      </c>
      <c r="Y68" s="109">
        <f t="shared" si="40"/>
        <v>15.583883859784283</v>
      </c>
      <c r="Z68" s="109" t="e">
        <f t="shared" si="40"/>
        <v>#DIV/0!</v>
      </c>
      <c r="AA68" s="109" t="e">
        <f t="shared" si="40"/>
        <v>#DIV/0!</v>
      </c>
      <c r="AB68" s="109" t="e">
        <f t="shared" si="40"/>
        <v>#DIV/0!</v>
      </c>
      <c r="AC68" s="109" t="e">
        <f t="shared" si="40"/>
        <v>#DIV/0!</v>
      </c>
      <c r="AD68" s="109" t="e">
        <f t="shared" si="40"/>
        <v>#DIV/0!</v>
      </c>
      <c r="AE68" s="185">
        <f t="shared" si="40"/>
        <v>14.857876434038767</v>
      </c>
    </row>
    <row r="69" spans="2:31">
      <c r="B69" s="180" t="s">
        <v>71</v>
      </c>
      <c r="C69" s="84">
        <f t="shared" ref="C69:D69" si="43">+C47/C25*100</f>
        <v>12.348449912231116</v>
      </c>
      <c r="D69" s="84">
        <f t="shared" si="43"/>
        <v>12.52845435349097</v>
      </c>
      <c r="E69" s="84">
        <f t="shared" si="37"/>
        <v>12.702286195957818</v>
      </c>
      <c r="F69" s="84">
        <f t="shared" si="37"/>
        <v>12.805414540184879</v>
      </c>
      <c r="G69" s="84">
        <f t="shared" si="37"/>
        <v>13.016777427758633</v>
      </c>
      <c r="H69" s="84">
        <f t="shared" si="37"/>
        <v>13.12467812804751</v>
      </c>
      <c r="I69" s="84">
        <f t="shared" si="37"/>
        <v>13.473671997583775</v>
      </c>
      <c r="J69" s="84" t="e">
        <f t="shared" si="37"/>
        <v>#DIV/0!</v>
      </c>
      <c r="K69" s="84" t="e">
        <f t="shared" si="37"/>
        <v>#DIV/0!</v>
      </c>
      <c r="L69" s="84" t="e">
        <f t="shared" si="37"/>
        <v>#DIV/0!</v>
      </c>
      <c r="M69" s="84" t="e">
        <f t="shared" si="37"/>
        <v>#DIV/0!</v>
      </c>
      <c r="N69" s="84" t="e">
        <f t="shared" si="37"/>
        <v>#DIV/0!</v>
      </c>
      <c r="O69" s="85">
        <f>+O47/O25*100</f>
        <v>12.849776890305231</v>
      </c>
      <c r="R69" s="124" t="s">
        <v>71</v>
      </c>
      <c r="S69" s="109">
        <f t="shared" si="40"/>
        <v>10.74315142364107</v>
      </c>
      <c r="T69" s="109">
        <f t="shared" si="40"/>
        <v>10.899755287537143</v>
      </c>
      <c r="U69" s="109">
        <f t="shared" si="40"/>
        <v>11.050988990483301</v>
      </c>
      <c r="V69" s="109">
        <f t="shared" si="40"/>
        <v>11.140710649960843</v>
      </c>
      <c r="W69" s="109">
        <f t="shared" si="40"/>
        <v>11.324596362150011</v>
      </c>
      <c r="X69" s="109">
        <f t="shared" si="40"/>
        <v>11.418469971401334</v>
      </c>
      <c r="Y69" s="109">
        <f t="shared" si="40"/>
        <v>11.722094637897884</v>
      </c>
      <c r="Z69" s="109" t="e">
        <f t="shared" si="40"/>
        <v>#DIV/0!</v>
      </c>
      <c r="AA69" s="109" t="e">
        <f t="shared" si="40"/>
        <v>#DIV/0!</v>
      </c>
      <c r="AB69" s="109" t="e">
        <f t="shared" si="40"/>
        <v>#DIV/0!</v>
      </c>
      <c r="AC69" s="109" t="e">
        <f t="shared" si="40"/>
        <v>#DIV/0!</v>
      </c>
      <c r="AD69" s="109" t="e">
        <f t="shared" si="40"/>
        <v>#DIV/0!</v>
      </c>
      <c r="AE69" s="185">
        <f t="shared" si="40"/>
        <v>11.179305894565552</v>
      </c>
    </row>
    <row r="70" spans="2:31">
      <c r="B70" s="26" t="s">
        <v>14</v>
      </c>
      <c r="C70" s="87">
        <f t="shared" ref="C70:D70" si="44">+C48/C26*100</f>
        <v>12.06338337437964</v>
      </c>
      <c r="D70" s="87">
        <f t="shared" si="44"/>
        <v>12.198149375497081</v>
      </c>
      <c r="E70" s="87">
        <f t="shared" si="37"/>
        <v>12.376932802269449</v>
      </c>
      <c r="F70" s="87">
        <f t="shared" si="37"/>
        <v>12.530276658182487</v>
      </c>
      <c r="G70" s="87">
        <f t="shared" si="37"/>
        <v>12.832731055724944</v>
      </c>
      <c r="H70" s="87">
        <f t="shared" si="37"/>
        <v>12.818649854982922</v>
      </c>
      <c r="I70" s="87">
        <f t="shared" si="37"/>
        <v>12.912720625764276</v>
      </c>
      <c r="J70" s="87" t="e">
        <f t="shared" si="37"/>
        <v>#DIV/0!</v>
      </c>
      <c r="K70" s="87" t="e">
        <f t="shared" si="37"/>
        <v>#DIV/0!</v>
      </c>
      <c r="L70" s="87" t="e">
        <f t="shared" si="37"/>
        <v>#DIV/0!</v>
      </c>
      <c r="M70" s="87" t="e">
        <f t="shared" si="37"/>
        <v>#DIV/0!</v>
      </c>
      <c r="N70" s="87" t="e">
        <f t="shared" si="37"/>
        <v>#DIV/0!</v>
      </c>
      <c r="O70" s="87">
        <f t="shared" si="37"/>
        <v>12.52596716774192</v>
      </c>
      <c r="R70" s="26" t="s">
        <v>14</v>
      </c>
      <c r="S70" s="119">
        <f t="shared" si="40"/>
        <v>10.494707812189722</v>
      </c>
      <c r="T70" s="186">
        <f t="shared" si="40"/>
        <v>10.611756441918976</v>
      </c>
      <c r="U70" s="186">
        <f t="shared" si="40"/>
        <v>10.76730394884642</v>
      </c>
      <c r="V70" s="186">
        <f t="shared" si="40"/>
        <v>10.900814852771928</v>
      </c>
      <c r="W70" s="186">
        <f t="shared" si="40"/>
        <v>11.164189812184947</v>
      </c>
      <c r="X70" s="186">
        <f t="shared" si="40"/>
        <v>11.151683266866536</v>
      </c>
      <c r="Y70" s="186">
        <f t="shared" si="40"/>
        <v>11.232999653807395</v>
      </c>
      <c r="Z70" s="186" t="e">
        <f t="shared" si="40"/>
        <v>#DIV/0!</v>
      </c>
      <c r="AA70" s="186" t="e">
        <f t="shared" si="40"/>
        <v>#DIV/0!</v>
      </c>
      <c r="AB70" s="186" t="e">
        <f t="shared" si="40"/>
        <v>#DIV/0!</v>
      </c>
      <c r="AC70" s="186" t="e">
        <f t="shared" si="40"/>
        <v>#DIV/0!</v>
      </c>
      <c r="AD70" s="186" t="e">
        <f t="shared" si="40"/>
        <v>#DIV/0!</v>
      </c>
      <c r="AE70" s="187">
        <f t="shared" si="40"/>
        <v>10.897015349009941</v>
      </c>
    </row>
    <row r="71" spans="2:31">
      <c r="M71" s="76"/>
      <c r="X71" s="109"/>
    </row>
    <row r="72" spans="2:31">
      <c r="M72" s="76"/>
    </row>
    <row r="73" spans="2:31">
      <c r="B73" s="63" t="s">
        <v>54</v>
      </c>
      <c r="C73" s="110">
        <v>6.96</v>
      </c>
      <c r="D73" s="110">
        <v>6.96</v>
      </c>
      <c r="E73" s="110">
        <v>6.96</v>
      </c>
      <c r="F73" s="110">
        <v>6.96</v>
      </c>
      <c r="G73" s="110">
        <v>6.96</v>
      </c>
      <c r="H73" s="110">
        <v>6.96</v>
      </c>
      <c r="I73" s="110">
        <v>6.96</v>
      </c>
      <c r="J73" s="75">
        <v>6.96</v>
      </c>
      <c r="K73" s="75">
        <v>6.96</v>
      </c>
      <c r="L73" s="75">
        <v>6.96</v>
      </c>
      <c r="M73" s="75">
        <v>6.96</v>
      </c>
      <c r="N73" s="75">
        <v>6.96</v>
      </c>
      <c r="O73" s="68"/>
      <c r="R73" s="63" t="s">
        <v>54</v>
      </c>
      <c r="S73" s="75">
        <f>+C73</f>
        <v>6.96</v>
      </c>
      <c r="T73" s="75">
        <f t="shared" ref="T73:AD73" si="45">+D73</f>
        <v>6.96</v>
      </c>
      <c r="U73" s="75">
        <f t="shared" si="45"/>
        <v>6.96</v>
      </c>
      <c r="V73" s="75">
        <f t="shared" si="45"/>
        <v>6.96</v>
      </c>
      <c r="W73" s="75">
        <f t="shared" si="45"/>
        <v>6.96</v>
      </c>
      <c r="X73" s="75">
        <f t="shared" si="45"/>
        <v>6.96</v>
      </c>
      <c r="Y73" s="75">
        <f t="shared" si="45"/>
        <v>6.96</v>
      </c>
      <c r="Z73" s="75">
        <f t="shared" si="45"/>
        <v>6.96</v>
      </c>
      <c r="AA73" s="75">
        <f t="shared" si="45"/>
        <v>6.96</v>
      </c>
      <c r="AB73" s="75">
        <f t="shared" si="45"/>
        <v>6.96</v>
      </c>
      <c r="AC73" s="75">
        <f t="shared" si="45"/>
        <v>6.96</v>
      </c>
      <c r="AD73" s="75">
        <f t="shared" si="45"/>
        <v>6.96</v>
      </c>
      <c r="AE73" s="68"/>
    </row>
    <row r="74" spans="2:31">
      <c r="M74" s="76"/>
    </row>
  </sheetData>
  <mergeCells count="1">
    <mergeCell ref="B16:O16"/>
  </mergeCells>
  <conditionalFormatting sqref="F78:N65496 F17:N20 F38:N42 F49:N53 F60:N64 F71:N74 F2:N2 F5:N9">
    <cfRule type="containsText" dxfId="149" priority="21" stopIfTrue="1" operator="containsText" text="*">
      <formula>NOT(ISERROR(SEARCH("*",F2)))</formula>
    </cfRule>
  </conditionalFormatting>
  <conditionalFormatting sqref="C39:E42 E38 C71:E1048576 C17:E20 C49:E53 C60:E64 C2:E2 C5:E9 C27:N31">
    <cfRule type="containsText" dxfId="148" priority="20" operator="containsText" text="*">
      <formula>NOT(ISERROR(SEARCH("*",C2)))</formula>
    </cfRule>
  </conditionalFormatting>
  <conditionalFormatting sqref="C10:N15">
    <cfRule type="containsText" dxfId="147" priority="15" stopIfTrue="1" operator="containsText" text="*">
      <formula>NOT(ISERROR(SEARCH("*",C10)))</formula>
    </cfRule>
    <cfRule type="containsText" priority="16" stopIfTrue="1" operator="containsText" text="*">
      <formula>NOT(ISERROR(SEARCH("*",C10)))</formula>
    </cfRule>
  </conditionalFormatting>
  <conditionalFormatting sqref="C21:N26">
    <cfRule type="containsText" dxfId="146" priority="13" stopIfTrue="1" operator="containsText" text="*">
      <formula>NOT(ISERROR(SEARCH("*",C21)))</formula>
    </cfRule>
    <cfRule type="containsText" priority="14" stopIfTrue="1" operator="containsText" text="*">
      <formula>NOT(ISERROR(SEARCH("*",C21)))</formula>
    </cfRule>
  </conditionalFormatting>
  <conditionalFormatting sqref="C32:N37">
    <cfRule type="containsText" dxfId="145" priority="11" stopIfTrue="1" operator="containsText" text="*">
      <formula>NOT(ISERROR(SEARCH("*",C32)))</formula>
    </cfRule>
    <cfRule type="containsText" priority="12" stopIfTrue="1" operator="containsText" text="*">
      <formula>NOT(ISERROR(SEARCH("*",C32)))</formula>
    </cfRule>
  </conditionalFormatting>
  <conditionalFormatting sqref="C43:N48">
    <cfRule type="containsText" dxfId="144" priority="9" stopIfTrue="1" operator="containsText" text="*">
      <formula>NOT(ISERROR(SEARCH("*",C43)))</formula>
    </cfRule>
    <cfRule type="containsText" priority="10" stopIfTrue="1" operator="containsText" text="*">
      <formula>NOT(ISERROR(SEARCH("*",C43)))</formula>
    </cfRule>
  </conditionalFormatting>
  <conditionalFormatting sqref="C54:N59">
    <cfRule type="containsText" dxfId="143" priority="7" stopIfTrue="1" operator="containsText" text="*">
      <formula>NOT(ISERROR(SEARCH("*",C54)))</formula>
    </cfRule>
    <cfRule type="containsText" priority="8" stopIfTrue="1" operator="containsText" text="*">
      <formula>NOT(ISERROR(SEARCH("*",C54)))</formula>
    </cfRule>
  </conditionalFormatting>
  <conditionalFormatting sqref="C65:N70">
    <cfRule type="containsText" dxfId="142" priority="5" stopIfTrue="1" operator="containsText" text="*">
      <formula>NOT(ISERROR(SEARCH("*",C65)))</formula>
    </cfRule>
    <cfRule type="containsText" priority="6" stopIfTrue="1" operator="containsText" text="*">
      <formula>NOT(ISERROR(SEARCH("*",C65)))</formula>
    </cfRule>
  </conditionalFormatting>
  <conditionalFormatting sqref="I1:N1">
    <cfRule type="containsText" dxfId="141" priority="4" stopIfTrue="1" operator="containsText" text="*">
      <formula>NOT(ISERROR(SEARCH("*",I1)))</formula>
    </cfRule>
  </conditionalFormatting>
  <conditionalFormatting sqref="C1:H1">
    <cfRule type="containsText" dxfId="140" priority="2" stopIfTrue="1" operator="containsText" text="*">
      <formula>NOT(ISERROR(SEARCH("*",C1)))</formula>
    </cfRule>
    <cfRule type="containsText" priority="3" stopIfTrue="1" operator="containsText" text="*">
      <formula>NOT(ISERROR(SEARCH("*",C1)))</formula>
    </cfRule>
  </conditionalFormatting>
  <conditionalFormatting sqref="C3:N4">
    <cfRule type="containsText" dxfId="139" priority="1" operator="containsText" text="*">
      <formula>NOT(ISERROR(SEARCH("*",C3)))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AE74"/>
  <sheetViews>
    <sheetView showGridLines="0" zoomScale="70" zoomScaleNormal="70" workbookViewId="0">
      <selection activeCell="N21" sqref="N21"/>
    </sheetView>
  </sheetViews>
  <sheetFormatPr baseColWidth="10" defaultRowHeight="15.75"/>
  <cols>
    <col min="1" max="1" width="2.85546875" style="2" customWidth="1"/>
    <col min="2" max="2" width="22.28515625" style="2" customWidth="1"/>
    <col min="3" max="6" width="12.42578125" style="2" bestFit="1" customWidth="1"/>
    <col min="7" max="7" width="13" style="2" customWidth="1"/>
    <col min="8" max="10" width="12.42578125" style="2" bestFit="1" customWidth="1"/>
    <col min="11" max="11" width="15" style="2" customWidth="1"/>
    <col min="12" max="12" width="12.42578125" style="2" bestFit="1" customWidth="1"/>
    <col min="13" max="13" width="14.42578125" style="2" customWidth="1"/>
    <col min="14" max="14" width="17.42578125" style="2" customWidth="1"/>
    <col min="15" max="15" width="14.28515625" style="2" bestFit="1" customWidth="1"/>
    <col min="16" max="17" width="11.42578125" style="2"/>
    <col min="18" max="18" width="21" style="2" customWidth="1"/>
    <col min="19" max="26" width="11.5703125" style="2" bestFit="1" customWidth="1"/>
    <col min="27" max="27" width="13" style="2" bestFit="1" customWidth="1"/>
    <col min="28" max="28" width="10.85546875" style="2" bestFit="1" customWidth="1"/>
    <col min="29" max="29" width="12.140625" style="2" bestFit="1" customWidth="1"/>
    <col min="30" max="30" width="11.28515625" style="2" bestFit="1" customWidth="1"/>
    <col min="31" max="31" width="13" style="2" bestFit="1" customWidth="1"/>
    <col min="32" max="16384" width="11.42578125" style="2"/>
  </cols>
  <sheetData>
    <row r="1" spans="2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1">
      <c r="B2" s="3" t="s">
        <v>146</v>
      </c>
      <c r="R2" s="3" t="str">
        <f>+B2</f>
        <v>ENDE (TOTAL SISTEMAS AISLADOS)</v>
      </c>
    </row>
    <row r="3" spans="2:31">
      <c r="B3" s="3" t="str">
        <f>+'TOTAL ENDE DELBENI'!B3</f>
        <v>CONSOLIDADO - con IVA</v>
      </c>
      <c r="R3" s="3" t="str">
        <f>+'TOTAL ENDE DELBENI'!Q3</f>
        <v>CONSOLIDADO - sin IVA</v>
      </c>
    </row>
    <row r="4" spans="2:31">
      <c r="B4" s="3" t="str">
        <f>+'TOTAL ENDE DELBENI'!B4</f>
        <v>ESTADÍSTICAS GESTIÓN 2025</v>
      </c>
      <c r="R4" s="3" t="str">
        <f>+B4</f>
        <v>ESTADÍSTICAS GESTIÓN 2025</v>
      </c>
    </row>
    <row r="5" spans="2:31">
      <c r="B5" s="3"/>
    </row>
    <row r="6" spans="2:31">
      <c r="B6" s="3" t="s">
        <v>0</v>
      </c>
      <c r="R6" s="3" t="s">
        <v>0</v>
      </c>
    </row>
    <row r="7" spans="2:31">
      <c r="B7" s="3"/>
      <c r="C7" s="76"/>
      <c r="R7" s="3"/>
    </row>
    <row r="8" spans="2:31">
      <c r="B8" s="165" t="s">
        <v>1</v>
      </c>
      <c r="C8" s="166" t="s">
        <v>2</v>
      </c>
      <c r="D8" s="166" t="s">
        <v>3</v>
      </c>
      <c r="E8" s="166" t="s">
        <v>4</v>
      </c>
      <c r="F8" s="166" t="s">
        <v>5</v>
      </c>
      <c r="G8" s="166" t="s">
        <v>6</v>
      </c>
      <c r="H8" s="166" t="s">
        <v>7</v>
      </c>
      <c r="I8" s="166" t="s">
        <v>8</v>
      </c>
      <c r="J8" s="166" t="s">
        <v>9</v>
      </c>
      <c r="K8" s="166" t="s">
        <v>10</v>
      </c>
      <c r="L8" s="166" t="s">
        <v>11</v>
      </c>
      <c r="M8" s="166" t="s">
        <v>12</v>
      </c>
      <c r="N8" s="166" t="s">
        <v>13</v>
      </c>
      <c r="O8" s="81" t="s">
        <v>74</v>
      </c>
      <c r="P8" s="216"/>
      <c r="Q8" s="216"/>
      <c r="R8" s="165" t="s">
        <v>1</v>
      </c>
      <c r="S8" s="166" t="s">
        <v>2</v>
      </c>
      <c r="T8" s="166" t="s">
        <v>3</v>
      </c>
      <c r="U8" s="166" t="s">
        <v>4</v>
      </c>
      <c r="V8" s="166" t="s">
        <v>5</v>
      </c>
      <c r="W8" s="166" t="s">
        <v>6</v>
      </c>
      <c r="X8" s="166" t="s">
        <v>7</v>
      </c>
      <c r="Y8" s="166" t="s">
        <v>8</v>
      </c>
      <c r="Z8" s="166" t="s">
        <v>9</v>
      </c>
      <c r="AA8" s="166" t="s">
        <v>10</v>
      </c>
      <c r="AB8" s="166" t="s">
        <v>11</v>
      </c>
      <c r="AC8" s="166" t="s">
        <v>12</v>
      </c>
      <c r="AD8" s="166" t="s">
        <v>13</v>
      </c>
      <c r="AE8" s="81" t="s">
        <v>74</v>
      </c>
    </row>
    <row r="9" spans="2:31">
      <c r="B9" s="18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67"/>
      <c r="R9" s="18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67"/>
    </row>
    <row r="10" spans="2:31">
      <c r="B10" s="20" t="s">
        <v>96</v>
      </c>
      <c r="C10" s="21">
        <f>'ENDE-Cobija'!C10+'ENDE-ELSena'!C10+'ENDE Riberalta'!C10</f>
        <v>43048</v>
      </c>
      <c r="D10" s="21">
        <f>'ENDE-Cobija'!D10+'ENDE-ELSena'!D10+'ENDE Riberalta'!D10</f>
        <v>43188</v>
      </c>
      <c r="E10" s="21">
        <f>'ENDE-Cobija'!E10+'ENDE-ELSena'!E10+'ENDE Riberalta'!E10</f>
        <v>43392</v>
      </c>
      <c r="F10" s="21">
        <f>'ENDE-Cobija'!F10+'ENDE-ELSena'!F10+'ENDE Riberalta'!F10</f>
        <v>43229</v>
      </c>
      <c r="G10" s="21">
        <f>'ENDE-Cobija'!G10+'ENDE-ELSena'!G10+'ENDE Riberalta'!G10</f>
        <v>43578</v>
      </c>
      <c r="H10" s="21">
        <f>'ENDE-Cobija'!H10+'ENDE-ELSena'!H10+'ENDE Riberalta'!H10</f>
        <v>44031</v>
      </c>
      <c r="I10" s="21">
        <f>'ENDE-Cobija'!I10+'ENDE-ELSena'!I10+'ENDE Riberalta'!I10</f>
        <v>44179</v>
      </c>
      <c r="J10" s="21">
        <f>'ENDE-Cobija'!J10+'ENDE-ELSena'!J10+'ENDE Riberalta'!J10</f>
        <v>0</v>
      </c>
      <c r="K10" s="21">
        <f>'ENDE-Cobija'!K10+'ENDE-ELSena'!K10+'ENDE Riberalta'!K10</f>
        <v>0</v>
      </c>
      <c r="L10" s="21">
        <f>'ENDE-Cobija'!L10+'ENDE-ELSena'!L10+'ENDE Riberalta'!L10</f>
        <v>0</v>
      </c>
      <c r="M10" s="21">
        <f>'ENDE-Cobija'!M10+'ENDE-ELSena'!M10+'ENDE Riberalta'!M10</f>
        <v>0</v>
      </c>
      <c r="N10" s="21">
        <f>'ENDE-Cobija'!N10+'ENDE-ELSena'!N10+'ENDE Riberalta'!N10</f>
        <v>0</v>
      </c>
      <c r="O10" s="22">
        <f>+N10</f>
        <v>0</v>
      </c>
      <c r="R10" s="17" t="s">
        <v>96</v>
      </c>
      <c r="S10" s="24">
        <f>+C10</f>
        <v>43048</v>
      </c>
      <c r="T10" s="24">
        <f t="shared" ref="T10:AD14" si="0">+D10</f>
        <v>43188</v>
      </c>
      <c r="U10" s="24">
        <f t="shared" si="0"/>
        <v>43392</v>
      </c>
      <c r="V10" s="24">
        <f t="shared" si="0"/>
        <v>43229</v>
      </c>
      <c r="W10" s="24">
        <f t="shared" si="0"/>
        <v>43578</v>
      </c>
      <c r="X10" s="24">
        <f t="shared" si="0"/>
        <v>44031</v>
      </c>
      <c r="Y10" s="24">
        <f t="shared" si="0"/>
        <v>44179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23">
        <f>+AD10</f>
        <v>0</v>
      </c>
    </row>
    <row r="11" spans="2:31">
      <c r="B11" s="20" t="s">
        <v>68</v>
      </c>
      <c r="C11" s="21">
        <f>'ENDE-Cobija'!C11+'ENDE-ELSena'!C11+'ENDE Riberalta'!C11</f>
        <v>5362</v>
      </c>
      <c r="D11" s="21">
        <f>'ENDE-Cobija'!D11+'ENDE-ELSena'!D11+'ENDE Riberalta'!D11</f>
        <v>5357</v>
      </c>
      <c r="E11" s="21">
        <f>'ENDE-Cobija'!E11+'ENDE-ELSena'!E11+'ENDE Riberalta'!E11</f>
        <v>5397</v>
      </c>
      <c r="F11" s="21">
        <f>'ENDE-Cobija'!F11+'ENDE-ELSena'!F11+'ENDE Riberalta'!F11</f>
        <v>5385</v>
      </c>
      <c r="G11" s="21">
        <f>'ENDE-Cobija'!G11+'ENDE-ELSena'!G11+'ENDE Riberalta'!G11</f>
        <v>5421</v>
      </c>
      <c r="H11" s="21">
        <f>'ENDE-Cobija'!H11+'ENDE-ELSena'!H11+'ENDE Riberalta'!H11</f>
        <v>5491</v>
      </c>
      <c r="I11" s="21">
        <f>'ENDE-Cobija'!I11+'ENDE-ELSena'!I11+'ENDE Riberalta'!I11</f>
        <v>5520</v>
      </c>
      <c r="J11" s="21">
        <f>'ENDE-Cobija'!J11+'ENDE-ELSena'!J11+'ENDE Riberalta'!J11</f>
        <v>0</v>
      </c>
      <c r="K11" s="21">
        <f>'ENDE-Cobija'!K11+'ENDE-ELSena'!K11+'ENDE Riberalta'!K11</f>
        <v>0</v>
      </c>
      <c r="L11" s="21">
        <f>'ENDE-Cobija'!L11+'ENDE-ELSena'!L11+'ENDE Riberalta'!L11</f>
        <v>0</v>
      </c>
      <c r="M11" s="21">
        <f>'ENDE-Cobija'!M11+'ENDE-ELSena'!M11+'ENDE Riberalta'!M11</f>
        <v>0</v>
      </c>
      <c r="N11" s="21">
        <f>'ENDE-Cobija'!N11+'ENDE-ELSena'!N11+'ENDE Riberalta'!N11</f>
        <v>0</v>
      </c>
      <c r="O11" s="22">
        <f t="shared" ref="O11:O14" si="1">+N11</f>
        <v>0</v>
      </c>
      <c r="R11" s="17" t="s">
        <v>68</v>
      </c>
      <c r="S11" s="24">
        <f t="shared" ref="S11:S14" si="2">+C11</f>
        <v>5362</v>
      </c>
      <c r="T11" s="24">
        <f t="shared" si="0"/>
        <v>5357</v>
      </c>
      <c r="U11" s="24">
        <f t="shared" si="0"/>
        <v>5397</v>
      </c>
      <c r="V11" s="24">
        <f t="shared" si="0"/>
        <v>5385</v>
      </c>
      <c r="W11" s="24">
        <f t="shared" si="0"/>
        <v>5421</v>
      </c>
      <c r="X11" s="24">
        <f t="shared" si="0"/>
        <v>5491</v>
      </c>
      <c r="Y11" s="24">
        <f t="shared" si="0"/>
        <v>5520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23">
        <f t="shared" ref="AE11:AE14" si="3">+AD11</f>
        <v>0</v>
      </c>
    </row>
    <row r="12" spans="2:31">
      <c r="B12" s="20" t="s">
        <v>69</v>
      </c>
      <c r="C12" s="21">
        <f>'ENDE-Cobija'!C12+'ENDE-ELSena'!C12+'ENDE Riberalta'!C12</f>
        <v>102</v>
      </c>
      <c r="D12" s="21">
        <f>'ENDE-Cobija'!D12+'ENDE-ELSena'!D12+'ENDE Riberalta'!D12</f>
        <v>102</v>
      </c>
      <c r="E12" s="21">
        <f>'ENDE-Cobija'!E12+'ENDE-ELSena'!E12+'ENDE Riberalta'!E12</f>
        <v>99</v>
      </c>
      <c r="F12" s="21">
        <f>'ENDE-Cobija'!F12+'ENDE-ELSena'!F12+'ENDE Riberalta'!F12</f>
        <v>99</v>
      </c>
      <c r="G12" s="21">
        <f>'ENDE-Cobija'!G12+'ENDE-ELSena'!G12+'ENDE Riberalta'!G12</f>
        <v>100</v>
      </c>
      <c r="H12" s="21">
        <f>'ENDE-Cobija'!H12+'ENDE-ELSena'!H12+'ENDE Riberalta'!H12</f>
        <v>101</v>
      </c>
      <c r="I12" s="21">
        <f>'ENDE-Cobija'!I12+'ENDE-ELSena'!I12+'ENDE Riberalta'!I12</f>
        <v>105</v>
      </c>
      <c r="J12" s="21">
        <f>'ENDE-Cobija'!J12+'ENDE-ELSena'!J12+'ENDE Riberalta'!J12</f>
        <v>0</v>
      </c>
      <c r="K12" s="21">
        <f>'ENDE-Cobija'!K12+'ENDE-ELSena'!K12+'ENDE Riberalta'!K12</f>
        <v>0</v>
      </c>
      <c r="L12" s="21">
        <f>'ENDE-Cobija'!L12+'ENDE-ELSena'!L12+'ENDE Riberalta'!L12</f>
        <v>0</v>
      </c>
      <c r="M12" s="21">
        <f>'ENDE-Cobija'!M12+'ENDE-ELSena'!M12+'ENDE Riberalta'!M12</f>
        <v>0</v>
      </c>
      <c r="N12" s="21">
        <f>'ENDE-Cobija'!N12+'ENDE-ELSena'!N12+'ENDE Riberalta'!N12</f>
        <v>0</v>
      </c>
      <c r="O12" s="22">
        <f t="shared" si="1"/>
        <v>0</v>
      </c>
      <c r="R12" s="17" t="s">
        <v>69</v>
      </c>
      <c r="S12" s="24">
        <f t="shared" si="2"/>
        <v>102</v>
      </c>
      <c r="T12" s="24">
        <f t="shared" si="0"/>
        <v>102</v>
      </c>
      <c r="U12" s="24">
        <f t="shared" si="0"/>
        <v>99</v>
      </c>
      <c r="V12" s="24">
        <f t="shared" si="0"/>
        <v>99</v>
      </c>
      <c r="W12" s="24">
        <f t="shared" si="0"/>
        <v>100</v>
      </c>
      <c r="X12" s="24">
        <f t="shared" si="0"/>
        <v>101</v>
      </c>
      <c r="Y12" s="24">
        <f t="shared" si="0"/>
        <v>105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4">
        <f t="shared" si="0"/>
        <v>0</v>
      </c>
      <c r="AE12" s="23">
        <f t="shared" si="3"/>
        <v>0</v>
      </c>
    </row>
    <row r="13" spans="2:31">
      <c r="B13" s="20" t="s">
        <v>97</v>
      </c>
      <c r="C13" s="21">
        <f>'ENDE-Cobija'!C13+'ENDE-ELSena'!C13+'ENDE Riberalta'!C13</f>
        <v>131</v>
      </c>
      <c r="D13" s="21">
        <f>'ENDE-Cobija'!D13+'ENDE-ELSena'!D13+'ENDE Riberalta'!D13</f>
        <v>131</v>
      </c>
      <c r="E13" s="21">
        <f>'ENDE-Cobija'!E13+'ENDE-ELSena'!E13+'ENDE Riberalta'!E13</f>
        <v>130</v>
      </c>
      <c r="F13" s="21">
        <f>'ENDE-Cobija'!F13+'ENDE-ELSena'!F13+'ENDE Riberalta'!F13</f>
        <v>130</v>
      </c>
      <c r="G13" s="21">
        <f>'ENDE-Cobija'!G13+'ENDE-ELSena'!G13+'ENDE Riberalta'!G13</f>
        <v>130</v>
      </c>
      <c r="H13" s="21">
        <f>'ENDE-Cobija'!H13+'ENDE-ELSena'!H13+'ENDE Riberalta'!H13</f>
        <v>130</v>
      </c>
      <c r="I13" s="21">
        <f>'ENDE-Cobija'!I13+'ENDE-ELSena'!I13+'ENDE Riberalta'!I13</f>
        <v>130</v>
      </c>
      <c r="J13" s="21">
        <f>'ENDE-Cobija'!J13+'ENDE-ELSena'!J13+'ENDE Riberalta'!J13</f>
        <v>0</v>
      </c>
      <c r="K13" s="21">
        <f>'ENDE-Cobija'!K13+'ENDE-ELSena'!K13+'ENDE Riberalta'!K13</f>
        <v>0</v>
      </c>
      <c r="L13" s="21">
        <f>'ENDE-Cobija'!L13+'ENDE-ELSena'!L13+'ENDE Riberalta'!L13</f>
        <v>0</v>
      </c>
      <c r="M13" s="21">
        <f>'ENDE-Cobija'!M13+'ENDE-ELSena'!M13+'ENDE Riberalta'!M13</f>
        <v>0</v>
      </c>
      <c r="N13" s="21">
        <f>'ENDE-Cobija'!N13+'ENDE-ELSena'!N13+'ENDE Riberalta'!N13</f>
        <v>0</v>
      </c>
      <c r="O13" s="22">
        <f t="shared" si="1"/>
        <v>0</v>
      </c>
      <c r="R13" s="17" t="s">
        <v>97</v>
      </c>
      <c r="S13" s="24">
        <f t="shared" si="2"/>
        <v>131</v>
      </c>
      <c r="T13" s="24">
        <f t="shared" si="0"/>
        <v>131</v>
      </c>
      <c r="U13" s="24">
        <f t="shared" si="0"/>
        <v>130</v>
      </c>
      <c r="V13" s="24">
        <f t="shared" si="0"/>
        <v>130</v>
      </c>
      <c r="W13" s="24">
        <f t="shared" si="0"/>
        <v>130</v>
      </c>
      <c r="X13" s="24">
        <f t="shared" si="0"/>
        <v>130</v>
      </c>
      <c r="Y13" s="24">
        <f t="shared" si="0"/>
        <v>130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23">
        <f t="shared" si="3"/>
        <v>0</v>
      </c>
    </row>
    <row r="14" spans="2:31">
      <c r="B14" s="25" t="s">
        <v>71</v>
      </c>
      <c r="C14" s="21">
        <f>'ENDE-Cobija'!C14+'ENDE-ELSena'!C14+'ENDE Riberalta'!C14</f>
        <v>57</v>
      </c>
      <c r="D14" s="21">
        <f>'ENDE-Cobija'!D14+'ENDE-ELSena'!D14+'ENDE Riberalta'!D14</f>
        <v>56</v>
      </c>
      <c r="E14" s="21">
        <f>'ENDE-Cobija'!E14+'ENDE-ELSena'!E14+'ENDE Riberalta'!E14</f>
        <v>55</v>
      </c>
      <c r="F14" s="21">
        <f>'ENDE-Cobija'!F14+'ENDE-ELSena'!F14+'ENDE Riberalta'!F14</f>
        <v>55</v>
      </c>
      <c r="G14" s="21">
        <f>'ENDE-Cobija'!G14+'ENDE-ELSena'!G14+'ENDE Riberalta'!G14</f>
        <v>57</v>
      </c>
      <c r="H14" s="21">
        <f>'ENDE-Cobija'!H14+'ENDE-ELSena'!H14+'ENDE Riberalta'!H14</f>
        <v>57</v>
      </c>
      <c r="I14" s="21">
        <f>'ENDE-Cobija'!I14+'ENDE-ELSena'!I14+'ENDE Riberalta'!I14</f>
        <v>57</v>
      </c>
      <c r="J14" s="21">
        <f>'ENDE-Cobija'!J14+'ENDE-ELSena'!J14+'ENDE Riberalta'!J14</f>
        <v>0</v>
      </c>
      <c r="K14" s="21">
        <f>'ENDE-Cobija'!K14+'ENDE-ELSena'!K14+'ENDE Riberalta'!K14</f>
        <v>0</v>
      </c>
      <c r="L14" s="21">
        <f>'ENDE-Cobija'!L14+'ENDE-ELSena'!L14+'ENDE Riberalta'!L14</f>
        <v>0</v>
      </c>
      <c r="M14" s="21">
        <f>'ENDE-Cobija'!M14+'ENDE-ELSena'!M14+'ENDE Riberalta'!M14</f>
        <v>0</v>
      </c>
      <c r="N14" s="21">
        <f>'ENDE-Cobija'!N14+'ENDE-ELSena'!N14+'ENDE Riberalta'!N14</f>
        <v>0</v>
      </c>
      <c r="O14" s="22">
        <f t="shared" si="1"/>
        <v>0</v>
      </c>
      <c r="R14" s="17" t="s">
        <v>71</v>
      </c>
      <c r="S14" s="24">
        <f t="shared" si="2"/>
        <v>57</v>
      </c>
      <c r="T14" s="24">
        <f t="shared" si="0"/>
        <v>56</v>
      </c>
      <c r="U14" s="24">
        <f t="shared" si="0"/>
        <v>55</v>
      </c>
      <c r="V14" s="24">
        <f t="shared" si="0"/>
        <v>55</v>
      </c>
      <c r="W14" s="24">
        <f t="shared" si="0"/>
        <v>57</v>
      </c>
      <c r="X14" s="24">
        <f t="shared" si="0"/>
        <v>57</v>
      </c>
      <c r="Y14" s="24">
        <f t="shared" si="0"/>
        <v>57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4">
        <f t="shared" si="0"/>
        <v>0</v>
      </c>
      <c r="AE14" s="23">
        <f t="shared" si="3"/>
        <v>0</v>
      </c>
    </row>
    <row r="15" spans="2:31">
      <c r="B15" s="26" t="s">
        <v>14</v>
      </c>
      <c r="C15" s="28">
        <f>SUM(C10:C14)</f>
        <v>48700</v>
      </c>
      <c r="D15" s="28">
        <f t="shared" ref="D15:N15" si="4">SUM(D10:D14)</f>
        <v>48834</v>
      </c>
      <c r="E15" s="28">
        <f t="shared" si="4"/>
        <v>49073</v>
      </c>
      <c r="F15" s="28">
        <f t="shared" si="4"/>
        <v>48898</v>
      </c>
      <c r="G15" s="28">
        <f t="shared" si="4"/>
        <v>49286</v>
      </c>
      <c r="H15" s="28">
        <f t="shared" si="4"/>
        <v>49810</v>
      </c>
      <c r="I15" s="28">
        <f t="shared" si="4"/>
        <v>49991</v>
      </c>
      <c r="J15" s="28">
        <f t="shared" si="4"/>
        <v>0</v>
      </c>
      <c r="K15" s="28">
        <f t="shared" si="4"/>
        <v>0</v>
      </c>
      <c r="L15" s="28">
        <f t="shared" si="4"/>
        <v>0</v>
      </c>
      <c r="M15" s="28">
        <f t="shared" si="4"/>
        <v>0</v>
      </c>
      <c r="N15" s="28">
        <f t="shared" si="4"/>
        <v>0</v>
      </c>
      <c r="O15" s="30">
        <f>SUM(O10:O14)</f>
        <v>0</v>
      </c>
      <c r="R15" s="26" t="s">
        <v>14</v>
      </c>
      <c r="S15" s="27">
        <f>SUM(S10:S14)</f>
        <v>48700</v>
      </c>
      <c r="T15" s="29">
        <f t="shared" ref="T15:AD15" si="5">SUM(T10:T14)</f>
        <v>48834</v>
      </c>
      <c r="U15" s="29">
        <f t="shared" si="5"/>
        <v>49073</v>
      </c>
      <c r="V15" s="29">
        <f t="shared" si="5"/>
        <v>48898</v>
      </c>
      <c r="W15" s="29">
        <f t="shared" si="5"/>
        <v>49286</v>
      </c>
      <c r="X15" s="29">
        <f t="shared" si="5"/>
        <v>49810</v>
      </c>
      <c r="Y15" s="29">
        <f t="shared" si="5"/>
        <v>49991</v>
      </c>
      <c r="Z15" s="29">
        <f t="shared" si="5"/>
        <v>0</v>
      </c>
      <c r="AA15" s="29">
        <f t="shared" si="5"/>
        <v>0</v>
      </c>
      <c r="AB15" s="29">
        <f t="shared" si="5"/>
        <v>0</v>
      </c>
      <c r="AC15" s="29">
        <f t="shared" si="5"/>
        <v>0</v>
      </c>
      <c r="AD15" s="29">
        <f t="shared" si="5"/>
        <v>0</v>
      </c>
      <c r="AE15" s="28">
        <f>+AD15</f>
        <v>0</v>
      </c>
    </row>
    <row r="16" spans="2:31">
      <c r="C16" s="101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1"/>
    </row>
    <row r="17" spans="2:31">
      <c r="B17" s="3" t="s">
        <v>21</v>
      </c>
      <c r="C17" s="101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1"/>
      <c r="R17" s="3" t="s">
        <v>21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</row>
    <row r="18" spans="2:31">
      <c r="C18" s="101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</row>
    <row r="19" spans="2:31">
      <c r="B19" s="168" t="s">
        <v>1</v>
      </c>
      <c r="C19" s="166" t="s">
        <v>2</v>
      </c>
      <c r="D19" s="166" t="s">
        <v>3</v>
      </c>
      <c r="E19" s="166" t="s">
        <v>4</v>
      </c>
      <c r="F19" s="166" t="s">
        <v>5</v>
      </c>
      <c r="G19" s="166" t="s">
        <v>6</v>
      </c>
      <c r="H19" s="166" t="s">
        <v>7</v>
      </c>
      <c r="I19" s="166" t="s">
        <v>8</v>
      </c>
      <c r="J19" s="166" t="s">
        <v>9</v>
      </c>
      <c r="K19" s="166" t="s">
        <v>10</v>
      </c>
      <c r="L19" s="166" t="s">
        <v>11</v>
      </c>
      <c r="M19" s="166" t="s">
        <v>12</v>
      </c>
      <c r="N19" s="166" t="s">
        <v>13</v>
      </c>
      <c r="O19" s="81" t="s">
        <v>22</v>
      </c>
      <c r="P19" s="216"/>
      <c r="Q19" s="216"/>
      <c r="R19" s="168" t="s">
        <v>1</v>
      </c>
      <c r="S19" s="166" t="s">
        <v>2</v>
      </c>
      <c r="T19" s="166" t="s">
        <v>3</v>
      </c>
      <c r="U19" s="166" t="s">
        <v>4</v>
      </c>
      <c r="V19" s="166" t="s">
        <v>5</v>
      </c>
      <c r="W19" s="166" t="s">
        <v>6</v>
      </c>
      <c r="X19" s="166" t="s">
        <v>7</v>
      </c>
      <c r="Y19" s="166" t="s">
        <v>8</v>
      </c>
      <c r="Z19" s="166" t="s">
        <v>9</v>
      </c>
      <c r="AA19" s="166" t="s">
        <v>10</v>
      </c>
      <c r="AB19" s="166" t="s">
        <v>11</v>
      </c>
      <c r="AC19" s="166" t="s">
        <v>12</v>
      </c>
      <c r="AD19" s="166" t="s">
        <v>13</v>
      </c>
      <c r="AE19" s="81" t="s">
        <v>22</v>
      </c>
    </row>
    <row r="20" spans="2:31">
      <c r="B20" s="18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67"/>
      <c r="R20" s="18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67"/>
    </row>
    <row r="21" spans="2:31">
      <c r="B21" s="20" t="s">
        <v>96</v>
      </c>
      <c r="C21" s="84">
        <f>'ENDE-Cobija'!C21+'ENDE-ELSena'!C22+'ENDE Riberalta'!C21</f>
        <v>6040.9310000000005</v>
      </c>
      <c r="D21" s="84">
        <f>'ENDE-Cobija'!D21+'ENDE-ELSena'!D22+'ENDE Riberalta'!D21</f>
        <v>5691.8410000000003</v>
      </c>
      <c r="E21" s="84">
        <f>'ENDE-Cobija'!E21+'ENDE-ELSena'!E22+'ENDE Riberalta'!E21</f>
        <v>5687.3329999999996</v>
      </c>
      <c r="F21" s="84">
        <f>'ENDE-Cobija'!F21+'ENDE-ELSena'!F22+'ENDE Riberalta'!F21</f>
        <v>6216.3369999999995</v>
      </c>
      <c r="G21" s="84">
        <f>'ENDE-Cobija'!G21+'ENDE-ELSena'!G22+'ENDE Riberalta'!G21</f>
        <v>5782.1979999999994</v>
      </c>
      <c r="H21" s="84">
        <f>'ENDE-Cobija'!H21+'ENDE-ELSena'!H22+'ENDE Riberalta'!H21</f>
        <v>5623.8129999999992</v>
      </c>
      <c r="I21" s="84">
        <f>'ENDE-Cobija'!I21+'ENDE-ELSena'!I22+'ENDE Riberalta'!I21</f>
        <v>5147.2460000000001</v>
      </c>
      <c r="J21" s="84">
        <f>'ENDE-Cobija'!J21+'ENDE-ELSena'!J22+'ENDE Riberalta'!J21</f>
        <v>0</v>
      </c>
      <c r="K21" s="84">
        <f>'ENDE-Cobija'!K21+'ENDE-ELSena'!K22+'ENDE Riberalta'!K21</f>
        <v>0</v>
      </c>
      <c r="L21" s="84">
        <f>'ENDE-Cobija'!L21+'ENDE-ELSena'!L22+'ENDE Riberalta'!L21</f>
        <v>0</v>
      </c>
      <c r="M21" s="84">
        <f>'ENDE-Cobija'!M21+'ENDE-ELSena'!M22+'ENDE Riberalta'!M21</f>
        <v>0</v>
      </c>
      <c r="N21" s="84">
        <f>'ENDE-Cobija'!N21+'ENDE-ELSena'!N22+'ENDE Riberalta'!N21</f>
        <v>0</v>
      </c>
      <c r="O21" s="85">
        <f t="shared" ref="O21:O26" si="6">SUM(C21:N21)</f>
        <v>40189.699000000001</v>
      </c>
      <c r="R21" s="17" t="s">
        <v>96</v>
      </c>
      <c r="S21" s="86">
        <f>+C21</f>
        <v>6040.9310000000005</v>
      </c>
      <c r="T21" s="86">
        <f t="shared" ref="T21:AD25" si="7">+D21</f>
        <v>5691.8410000000003</v>
      </c>
      <c r="U21" s="86">
        <f t="shared" si="7"/>
        <v>5687.3329999999996</v>
      </c>
      <c r="V21" s="86">
        <f t="shared" si="7"/>
        <v>6216.3369999999995</v>
      </c>
      <c r="W21" s="86">
        <f t="shared" si="7"/>
        <v>5782.1979999999994</v>
      </c>
      <c r="X21" s="86">
        <f t="shared" si="7"/>
        <v>5623.8129999999992</v>
      </c>
      <c r="Y21" s="86">
        <f t="shared" si="7"/>
        <v>5147.2460000000001</v>
      </c>
      <c r="Z21" s="86">
        <f t="shared" si="7"/>
        <v>0</v>
      </c>
      <c r="AA21" s="86">
        <f t="shared" si="7"/>
        <v>0</v>
      </c>
      <c r="AB21" s="86">
        <f t="shared" si="7"/>
        <v>0</v>
      </c>
      <c r="AC21" s="86">
        <f t="shared" si="7"/>
        <v>0</v>
      </c>
      <c r="AD21" s="86">
        <f t="shared" si="7"/>
        <v>0</v>
      </c>
      <c r="AE21" s="85">
        <f>SUM(S21:AD21)</f>
        <v>40189.699000000001</v>
      </c>
    </row>
    <row r="22" spans="2:31">
      <c r="B22" s="20" t="s">
        <v>68</v>
      </c>
      <c r="C22" s="84">
        <f>'ENDE-Cobija'!C22+'ENDE-ELSena'!C23+'ENDE Riberalta'!C22</f>
        <v>3290.5450000000001</v>
      </c>
      <c r="D22" s="84">
        <f>'ENDE-Cobija'!D22+'ENDE-ELSena'!D23+'ENDE Riberalta'!D22</f>
        <v>3140.9169999999999</v>
      </c>
      <c r="E22" s="84">
        <f>'ENDE-Cobija'!E22+'ENDE-ELSena'!E23+'ENDE Riberalta'!E22</f>
        <v>3201.8069999999998</v>
      </c>
      <c r="F22" s="84">
        <f>'ENDE-Cobija'!F22+'ENDE-ELSena'!F23+'ENDE Riberalta'!F22</f>
        <v>3551.1509999999998</v>
      </c>
      <c r="G22" s="84">
        <f>'ENDE-Cobija'!G22+'ENDE-ELSena'!G23+'ENDE Riberalta'!G22</f>
        <v>3329.7610000000004</v>
      </c>
      <c r="H22" s="84">
        <f>'ENDE-Cobija'!H22+'ENDE-ELSena'!H23+'ENDE Riberalta'!H22</f>
        <v>3263.08</v>
      </c>
      <c r="I22" s="84">
        <f>'ENDE-Cobija'!I22+'ENDE-ELSena'!I23+'ENDE Riberalta'!I22</f>
        <v>2932.913</v>
      </c>
      <c r="J22" s="84">
        <f>'ENDE-Cobija'!J22+'ENDE-ELSena'!J23+'ENDE Riberalta'!J22</f>
        <v>0</v>
      </c>
      <c r="K22" s="84">
        <f>'ENDE-Cobija'!K22+'ENDE-ELSena'!K23+'ENDE Riberalta'!K22</f>
        <v>0</v>
      </c>
      <c r="L22" s="84">
        <f>'ENDE-Cobija'!L22+'ENDE-ELSena'!L23+'ENDE Riberalta'!L22</f>
        <v>0</v>
      </c>
      <c r="M22" s="84">
        <f>'ENDE-Cobija'!M22+'ENDE-ELSena'!M23+'ENDE Riberalta'!M22</f>
        <v>0</v>
      </c>
      <c r="N22" s="84">
        <f>'ENDE-Cobija'!N22+'ENDE-ELSena'!N23+'ENDE Riberalta'!N22</f>
        <v>0</v>
      </c>
      <c r="O22" s="85">
        <f t="shared" si="6"/>
        <v>22710.173999999999</v>
      </c>
      <c r="R22" s="17" t="s">
        <v>68</v>
      </c>
      <c r="S22" s="86">
        <f t="shared" ref="S22:S25" si="8">+C22</f>
        <v>3290.5450000000001</v>
      </c>
      <c r="T22" s="86">
        <f t="shared" si="7"/>
        <v>3140.9169999999999</v>
      </c>
      <c r="U22" s="86">
        <f t="shared" si="7"/>
        <v>3201.8069999999998</v>
      </c>
      <c r="V22" s="86">
        <f t="shared" si="7"/>
        <v>3551.1509999999998</v>
      </c>
      <c r="W22" s="86">
        <f t="shared" si="7"/>
        <v>3329.7610000000004</v>
      </c>
      <c r="X22" s="86">
        <f t="shared" si="7"/>
        <v>3263.08</v>
      </c>
      <c r="Y22" s="86">
        <f t="shared" si="7"/>
        <v>2932.913</v>
      </c>
      <c r="Z22" s="86">
        <f t="shared" si="7"/>
        <v>0</v>
      </c>
      <c r="AA22" s="86">
        <f t="shared" si="7"/>
        <v>0</v>
      </c>
      <c r="AB22" s="86">
        <f t="shared" si="7"/>
        <v>0</v>
      </c>
      <c r="AC22" s="86">
        <f t="shared" si="7"/>
        <v>0</v>
      </c>
      <c r="AD22" s="86">
        <f t="shared" si="7"/>
        <v>0</v>
      </c>
      <c r="AE22" s="85">
        <f t="shared" ref="AE22:AE24" si="9">SUM(S22:AD22)</f>
        <v>22710.173999999999</v>
      </c>
    </row>
    <row r="23" spans="2:31">
      <c r="B23" s="20" t="s">
        <v>69</v>
      </c>
      <c r="C23" s="84">
        <f>'ENDE-Cobija'!C23+'ENDE-ELSena'!C24+'ENDE Riberalta'!C23</f>
        <v>714.47300000000007</v>
      </c>
      <c r="D23" s="84">
        <f>'ENDE-Cobija'!D23+'ENDE-ELSena'!D24+'ENDE Riberalta'!D23</f>
        <v>957.85599999999999</v>
      </c>
      <c r="E23" s="84">
        <f>'ENDE-Cobija'!E23+'ENDE-ELSena'!E24+'ENDE Riberalta'!E23</f>
        <v>939.54500000000007</v>
      </c>
      <c r="F23" s="84">
        <f>'ENDE-Cobija'!F23+'ENDE-ELSena'!F24+'ENDE Riberalta'!F23</f>
        <v>1064.3400000000001</v>
      </c>
      <c r="G23" s="84">
        <f>'ENDE-Cobija'!G23+'ENDE-ELSena'!G24+'ENDE Riberalta'!G23</f>
        <v>1023.9940000000001</v>
      </c>
      <c r="H23" s="84">
        <f>'ENDE-Cobija'!H23+'ENDE-ELSena'!H24+'ENDE Riberalta'!H23</f>
        <v>1028.1279999999999</v>
      </c>
      <c r="I23" s="84">
        <f>'ENDE-Cobija'!I23+'ENDE-ELSena'!I24+'ENDE Riberalta'!I23</f>
        <v>717.21599999999989</v>
      </c>
      <c r="J23" s="84">
        <f>'ENDE-Cobija'!J23+'ENDE-ELSena'!J24+'ENDE Riberalta'!J23</f>
        <v>0</v>
      </c>
      <c r="K23" s="84">
        <f>'ENDE-Cobija'!K23+'ENDE-ELSena'!K24+'ENDE Riberalta'!K23</f>
        <v>0</v>
      </c>
      <c r="L23" s="84">
        <f>'ENDE-Cobija'!L23+'ENDE-ELSena'!L24+'ENDE Riberalta'!L23</f>
        <v>0</v>
      </c>
      <c r="M23" s="84">
        <f>'ENDE-Cobija'!M23+'ENDE-ELSena'!M24+'ENDE Riberalta'!M23</f>
        <v>0</v>
      </c>
      <c r="N23" s="84">
        <f>'ENDE-Cobija'!N23+'ENDE-ELSena'!N24+'ENDE Riberalta'!N23</f>
        <v>0</v>
      </c>
      <c r="O23" s="85">
        <f t="shared" si="6"/>
        <v>6445.5519999999997</v>
      </c>
      <c r="R23" s="17" t="s">
        <v>69</v>
      </c>
      <c r="S23" s="86">
        <f t="shared" si="8"/>
        <v>714.47300000000007</v>
      </c>
      <c r="T23" s="86">
        <f t="shared" si="7"/>
        <v>957.85599999999999</v>
      </c>
      <c r="U23" s="86">
        <f t="shared" si="7"/>
        <v>939.54500000000007</v>
      </c>
      <c r="V23" s="86">
        <f t="shared" si="7"/>
        <v>1064.3400000000001</v>
      </c>
      <c r="W23" s="86">
        <f t="shared" si="7"/>
        <v>1023.9940000000001</v>
      </c>
      <c r="X23" s="86">
        <f t="shared" si="7"/>
        <v>1028.1279999999999</v>
      </c>
      <c r="Y23" s="86">
        <f t="shared" si="7"/>
        <v>717.21599999999989</v>
      </c>
      <c r="Z23" s="86">
        <f t="shared" si="7"/>
        <v>0</v>
      </c>
      <c r="AA23" s="86">
        <f t="shared" si="7"/>
        <v>0</v>
      </c>
      <c r="AB23" s="86">
        <f t="shared" si="7"/>
        <v>0</v>
      </c>
      <c r="AC23" s="86">
        <f t="shared" si="7"/>
        <v>0</v>
      </c>
      <c r="AD23" s="86">
        <f t="shared" si="7"/>
        <v>0</v>
      </c>
      <c r="AE23" s="85">
        <f t="shared" si="9"/>
        <v>6445.5519999999997</v>
      </c>
    </row>
    <row r="24" spans="2:31">
      <c r="B24" s="20" t="s">
        <v>97</v>
      </c>
      <c r="C24" s="84">
        <f>'ENDE-Cobija'!C24+'ENDE-ELSena'!C25+'ENDE Riberalta'!C24</f>
        <v>572.68499999999995</v>
      </c>
      <c r="D24" s="84">
        <f>'ENDE-Cobija'!D24+'ENDE-ELSena'!D25+'ENDE Riberalta'!D24</f>
        <v>566.79</v>
      </c>
      <c r="E24" s="84">
        <f>'ENDE-Cobija'!E24+'ENDE-ELSena'!E25+'ENDE Riberalta'!E24</f>
        <v>553.43299999999999</v>
      </c>
      <c r="F24" s="84">
        <f>'ENDE-Cobija'!F24+'ENDE-ELSena'!F25+'ENDE Riberalta'!F24</f>
        <v>573.07100000000003</v>
      </c>
      <c r="G24" s="84">
        <f>'ENDE-Cobija'!G24+'ENDE-ELSena'!G25+'ENDE Riberalta'!G24</f>
        <v>604.86699999999996</v>
      </c>
      <c r="H24" s="84">
        <f>'ENDE-Cobija'!H24+'ENDE-ELSena'!H25+'ENDE Riberalta'!H24</f>
        <v>590.18100000000004</v>
      </c>
      <c r="I24" s="84">
        <f>'ENDE-Cobija'!I24+'ENDE-ELSena'!I25+'ENDE Riberalta'!I24</f>
        <v>576.73500000000001</v>
      </c>
      <c r="J24" s="84">
        <f>'ENDE-Cobija'!J24+'ENDE-ELSena'!J25+'ENDE Riberalta'!J24</f>
        <v>0</v>
      </c>
      <c r="K24" s="84">
        <f>'ENDE-Cobija'!K24+'ENDE-ELSena'!K25+'ENDE Riberalta'!K24</f>
        <v>0</v>
      </c>
      <c r="L24" s="84">
        <f>'ENDE-Cobija'!L24+'ENDE-ELSena'!L25+'ENDE Riberalta'!L24</f>
        <v>0</v>
      </c>
      <c r="M24" s="84">
        <f>'ENDE-Cobija'!M24+'ENDE-ELSena'!M25+'ENDE Riberalta'!M24</f>
        <v>0</v>
      </c>
      <c r="N24" s="84">
        <f>'ENDE-Cobija'!N24+'ENDE-ELSena'!N25+'ENDE Riberalta'!N24</f>
        <v>0</v>
      </c>
      <c r="O24" s="85">
        <f t="shared" si="6"/>
        <v>4037.7619999999997</v>
      </c>
      <c r="R24" s="17" t="s">
        <v>97</v>
      </c>
      <c r="S24" s="86">
        <f t="shared" si="8"/>
        <v>572.68499999999995</v>
      </c>
      <c r="T24" s="86">
        <f t="shared" si="7"/>
        <v>566.79</v>
      </c>
      <c r="U24" s="86">
        <f t="shared" si="7"/>
        <v>553.43299999999999</v>
      </c>
      <c r="V24" s="86">
        <f t="shared" si="7"/>
        <v>573.07100000000003</v>
      </c>
      <c r="W24" s="86">
        <f t="shared" si="7"/>
        <v>604.86699999999996</v>
      </c>
      <c r="X24" s="86">
        <f t="shared" si="7"/>
        <v>590.18100000000004</v>
      </c>
      <c r="Y24" s="86">
        <f t="shared" si="7"/>
        <v>576.73500000000001</v>
      </c>
      <c r="Z24" s="86">
        <f t="shared" si="7"/>
        <v>0</v>
      </c>
      <c r="AA24" s="86">
        <f t="shared" si="7"/>
        <v>0</v>
      </c>
      <c r="AB24" s="86">
        <f t="shared" si="7"/>
        <v>0</v>
      </c>
      <c r="AC24" s="86">
        <f t="shared" si="7"/>
        <v>0</v>
      </c>
      <c r="AD24" s="86">
        <f t="shared" si="7"/>
        <v>0</v>
      </c>
      <c r="AE24" s="85">
        <f t="shared" si="9"/>
        <v>4037.7619999999997</v>
      </c>
    </row>
    <row r="25" spans="2:31">
      <c r="B25" s="25" t="s">
        <v>71</v>
      </c>
      <c r="C25" s="84">
        <f>'ENDE-Cobija'!C25+'ENDE-ELSena'!C26+'ENDE Riberalta'!C25</f>
        <v>122.93799999999999</v>
      </c>
      <c r="D25" s="84">
        <f>'ENDE-Cobija'!D25+'ENDE-ELSena'!D26+'ENDE Riberalta'!D25</f>
        <v>111.66300000000001</v>
      </c>
      <c r="E25" s="84">
        <f>'ENDE-Cobija'!E25+'ENDE-ELSena'!E26+'ENDE Riberalta'!E25</f>
        <v>112.56799999999998</v>
      </c>
      <c r="F25" s="84">
        <f>'ENDE-Cobija'!F25+'ENDE-ELSena'!F26+'ENDE Riberalta'!F25</f>
        <v>118.161</v>
      </c>
      <c r="G25" s="84">
        <f>'ENDE-Cobija'!G25+'ENDE-ELSena'!G26+'ENDE Riberalta'!G25</f>
        <v>105.83800000000001</v>
      </c>
      <c r="H25" s="84">
        <f>'ENDE-Cobija'!H25+'ENDE-ELSena'!H26+'ENDE Riberalta'!H25</f>
        <v>102.619</v>
      </c>
      <c r="I25" s="84">
        <f>'ENDE-Cobija'!I25+'ENDE-ELSena'!I26+'ENDE Riberalta'!I25</f>
        <v>96.981999999999999</v>
      </c>
      <c r="J25" s="84">
        <f>'ENDE-Cobija'!J25+'ENDE-ELSena'!J26+'ENDE Riberalta'!J25</f>
        <v>0</v>
      </c>
      <c r="K25" s="84">
        <f>'ENDE-Cobija'!K25+'ENDE-ELSena'!K26+'ENDE Riberalta'!K25</f>
        <v>0</v>
      </c>
      <c r="L25" s="84">
        <f>'ENDE-Cobija'!L25+'ENDE-ELSena'!L26+'ENDE Riberalta'!L25</f>
        <v>0</v>
      </c>
      <c r="M25" s="84">
        <f>'ENDE-Cobija'!M25+'ENDE-ELSena'!M26+'ENDE Riberalta'!M25</f>
        <v>0</v>
      </c>
      <c r="N25" s="84">
        <f>'ENDE-Cobija'!N25+'ENDE-ELSena'!N26+'ENDE Riberalta'!N25</f>
        <v>0</v>
      </c>
      <c r="O25" s="85">
        <f t="shared" si="6"/>
        <v>770.76900000000001</v>
      </c>
      <c r="R25" s="17" t="s">
        <v>71</v>
      </c>
      <c r="S25" s="86">
        <f t="shared" si="8"/>
        <v>122.93799999999999</v>
      </c>
      <c r="T25" s="86">
        <f t="shared" si="7"/>
        <v>111.66300000000001</v>
      </c>
      <c r="U25" s="86">
        <f t="shared" si="7"/>
        <v>112.56799999999998</v>
      </c>
      <c r="V25" s="86">
        <f t="shared" si="7"/>
        <v>118.161</v>
      </c>
      <c r="W25" s="86">
        <f t="shared" si="7"/>
        <v>105.83800000000001</v>
      </c>
      <c r="X25" s="86">
        <f t="shared" si="7"/>
        <v>102.619</v>
      </c>
      <c r="Y25" s="86">
        <f t="shared" si="7"/>
        <v>96.981999999999999</v>
      </c>
      <c r="Z25" s="86">
        <f t="shared" si="7"/>
        <v>0</v>
      </c>
      <c r="AA25" s="86">
        <f t="shared" si="7"/>
        <v>0</v>
      </c>
      <c r="AB25" s="86">
        <f t="shared" si="7"/>
        <v>0</v>
      </c>
      <c r="AC25" s="86">
        <f t="shared" si="7"/>
        <v>0</v>
      </c>
      <c r="AD25" s="86">
        <f t="shared" si="7"/>
        <v>0</v>
      </c>
      <c r="AE25" s="85">
        <f>SUM(S25:AD25)</f>
        <v>770.76900000000001</v>
      </c>
    </row>
    <row r="26" spans="2:31">
      <c r="B26" s="26" t="s">
        <v>14</v>
      </c>
      <c r="C26" s="87">
        <f t="shared" ref="C26:N26" si="10">SUM(C21:C25)</f>
        <v>10741.572</v>
      </c>
      <c r="D26" s="87">
        <f t="shared" si="10"/>
        <v>10469.066999999999</v>
      </c>
      <c r="E26" s="87">
        <f t="shared" si="10"/>
        <v>10494.685999999998</v>
      </c>
      <c r="F26" s="87">
        <f t="shared" si="10"/>
        <v>11523.06</v>
      </c>
      <c r="G26" s="87">
        <f t="shared" si="10"/>
        <v>10846.657999999999</v>
      </c>
      <c r="H26" s="87">
        <f t="shared" si="10"/>
        <v>10607.821000000002</v>
      </c>
      <c r="I26" s="87">
        <f t="shared" si="10"/>
        <v>9471.0920000000006</v>
      </c>
      <c r="J26" s="87">
        <f t="shared" si="10"/>
        <v>0</v>
      </c>
      <c r="K26" s="87">
        <f t="shared" si="10"/>
        <v>0</v>
      </c>
      <c r="L26" s="87">
        <f t="shared" si="10"/>
        <v>0</v>
      </c>
      <c r="M26" s="87">
        <f t="shared" si="10"/>
        <v>0</v>
      </c>
      <c r="N26" s="87">
        <f t="shared" si="10"/>
        <v>0</v>
      </c>
      <c r="O26" s="87">
        <f t="shared" si="6"/>
        <v>74153.955999999991</v>
      </c>
      <c r="R26" s="26" t="s">
        <v>14</v>
      </c>
      <c r="S26" s="88">
        <f>SUM(S21:S25)</f>
        <v>10741.572</v>
      </c>
      <c r="T26" s="89">
        <f t="shared" ref="T26:AD26" si="11">SUM(T21:T25)</f>
        <v>10469.066999999999</v>
      </c>
      <c r="U26" s="89">
        <f t="shared" si="11"/>
        <v>10494.685999999998</v>
      </c>
      <c r="V26" s="89">
        <f t="shared" si="11"/>
        <v>11523.06</v>
      </c>
      <c r="W26" s="89">
        <f t="shared" si="11"/>
        <v>10846.657999999999</v>
      </c>
      <c r="X26" s="89">
        <f t="shared" si="11"/>
        <v>10607.821000000002</v>
      </c>
      <c r="Y26" s="89">
        <f t="shared" si="11"/>
        <v>9471.0920000000006</v>
      </c>
      <c r="Z26" s="89">
        <f t="shared" si="11"/>
        <v>0</v>
      </c>
      <c r="AA26" s="89">
        <f t="shared" si="11"/>
        <v>0</v>
      </c>
      <c r="AB26" s="89">
        <f t="shared" si="11"/>
        <v>0</v>
      </c>
      <c r="AC26" s="89">
        <f t="shared" si="11"/>
        <v>0</v>
      </c>
      <c r="AD26" s="89">
        <f t="shared" si="11"/>
        <v>0</v>
      </c>
      <c r="AE26" s="87">
        <f>SUM(S26:AD26)</f>
        <v>74153.955999999991</v>
      </c>
    </row>
    <row r="27" spans="2:31">
      <c r="B27" s="3"/>
      <c r="C27" s="105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5"/>
      <c r="S27" s="101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1"/>
    </row>
    <row r="28" spans="2:31">
      <c r="B28" s="3" t="s">
        <v>23</v>
      </c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R28" s="3" t="s">
        <v>103</v>
      </c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</row>
    <row r="29" spans="2:31"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</row>
    <row r="30" spans="2:31" ht="31.5">
      <c r="B30" s="116" t="s">
        <v>15</v>
      </c>
      <c r="C30" s="111" t="s">
        <v>126</v>
      </c>
      <c r="D30" s="111" t="s">
        <v>124</v>
      </c>
      <c r="E30" s="111" t="s">
        <v>117</v>
      </c>
      <c r="F30" s="111" t="s">
        <v>104</v>
      </c>
      <c r="G30" s="111" t="s">
        <v>105</v>
      </c>
      <c r="H30" s="111" t="s">
        <v>106</v>
      </c>
      <c r="I30" s="111" t="s">
        <v>8</v>
      </c>
      <c r="J30" s="111" t="s">
        <v>9</v>
      </c>
      <c r="K30" s="111" t="s">
        <v>10</v>
      </c>
      <c r="L30" s="111" t="s">
        <v>11</v>
      </c>
      <c r="M30" s="111" t="s">
        <v>12</v>
      </c>
      <c r="N30" s="111" t="s">
        <v>13</v>
      </c>
      <c r="O30" s="82" t="s">
        <v>107</v>
      </c>
      <c r="P30" s="101"/>
      <c r="R30" s="168" t="s">
        <v>1</v>
      </c>
      <c r="S30" s="111" t="s">
        <v>115</v>
      </c>
      <c r="T30" s="166" t="s">
        <v>3</v>
      </c>
      <c r="U30" s="111" t="s">
        <v>117</v>
      </c>
      <c r="V30" s="111" t="s">
        <v>104</v>
      </c>
      <c r="W30" s="111" t="s">
        <v>105</v>
      </c>
      <c r="X30" s="111" t="s">
        <v>106</v>
      </c>
      <c r="Y30" s="111" t="s">
        <v>8</v>
      </c>
      <c r="Z30" s="111" t="s">
        <v>9</v>
      </c>
      <c r="AA30" s="111" t="s">
        <v>10</v>
      </c>
      <c r="AB30" s="111" t="s">
        <v>11</v>
      </c>
      <c r="AC30" s="111" t="s">
        <v>12</v>
      </c>
      <c r="AD30" s="111" t="s">
        <v>13</v>
      </c>
      <c r="AE30" s="82" t="s">
        <v>107</v>
      </c>
    </row>
    <row r="31" spans="2:31">
      <c r="B31" s="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69"/>
      <c r="R31" s="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69"/>
    </row>
    <row r="32" spans="2:31">
      <c r="B32" s="20" t="s">
        <v>96</v>
      </c>
      <c r="C32" s="84">
        <f>'ENDE-Cobija'!C32+'ENDE-ELSena'!C34</f>
        <v>3535.6857126436785</v>
      </c>
      <c r="D32" s="84">
        <f>'ENDE-Cobija'!D32+'ENDE-ELSena'!D34</f>
        <v>3357.5894252873568</v>
      </c>
      <c r="E32" s="84">
        <f>'ENDE-Cobija'!E32+'ENDE-ELSena'!E34</f>
        <v>3297.1853563218392</v>
      </c>
      <c r="F32" s="84">
        <f>'ENDE-Cobija'!F32+'ENDE-ELSena'!F34</f>
        <v>3341.8893563218385</v>
      </c>
      <c r="G32" s="84">
        <f>'ENDE-Cobija'!G32+'ENDE-ELSena'!G34</f>
        <v>3467.0253103448276</v>
      </c>
      <c r="H32" s="84">
        <f>'ENDE-Cobija'!H32+'ENDE-ELSena'!H34</f>
        <v>3337.1992643678154</v>
      </c>
      <c r="I32" s="84">
        <f>'ENDE-Cobija'!I32+'ENDE-ELSena'!I34</f>
        <v>3018.6911149425296</v>
      </c>
      <c r="J32" s="84">
        <f>'ENDE-Cobija'!J32+'ENDE-ELSena'!J34</f>
        <v>0</v>
      </c>
      <c r="K32" s="84">
        <f>'ENDE-Cobija'!K32+'ENDE-ELSena'!K34</f>
        <v>0</v>
      </c>
      <c r="L32" s="84">
        <f>'ENDE-Cobija'!L32+'ENDE-ELSena'!L34</f>
        <v>0</v>
      </c>
      <c r="M32" s="84">
        <f>'ENDE-Cobija'!M32+'ENDE-ELSena'!M34</f>
        <v>0</v>
      </c>
      <c r="N32" s="84">
        <f>'ENDE-Cobija'!N32+'ENDE-ELSena'!N34</f>
        <v>0</v>
      </c>
      <c r="O32" s="85">
        <f t="shared" ref="O32:O37" si="12">SUM(C32:N32)</f>
        <v>23355.265540229888</v>
      </c>
      <c r="R32" s="17" t="s">
        <v>96</v>
      </c>
      <c r="S32" s="86">
        <f>+C32*0.87</f>
        <v>3076.0465700000004</v>
      </c>
      <c r="T32" s="86">
        <f t="shared" ref="T32:AD36" si="13">+D32*0.87</f>
        <v>2921.1028000000006</v>
      </c>
      <c r="U32" s="86">
        <f t="shared" si="13"/>
        <v>2868.5512600000002</v>
      </c>
      <c r="V32" s="86">
        <f t="shared" si="13"/>
        <v>2907.4437399999993</v>
      </c>
      <c r="W32" s="86">
        <f t="shared" si="13"/>
        <v>3016.3120199999998</v>
      </c>
      <c r="X32" s="86">
        <f t="shared" si="13"/>
        <v>2903.3633599999994</v>
      </c>
      <c r="Y32" s="86">
        <f t="shared" si="13"/>
        <v>2626.2612700000009</v>
      </c>
      <c r="Z32" s="86">
        <f t="shared" si="13"/>
        <v>0</v>
      </c>
      <c r="AA32" s="86">
        <f t="shared" si="13"/>
        <v>0</v>
      </c>
      <c r="AB32" s="86">
        <f t="shared" si="13"/>
        <v>0</v>
      </c>
      <c r="AC32" s="86">
        <f t="shared" si="13"/>
        <v>0</v>
      </c>
      <c r="AD32" s="86">
        <f t="shared" si="13"/>
        <v>0</v>
      </c>
      <c r="AE32" s="85">
        <f>SUM(S32:AD32)</f>
        <v>20319.081019999998</v>
      </c>
    </row>
    <row r="33" spans="2:31">
      <c r="B33" s="20" t="s">
        <v>68</v>
      </c>
      <c r="C33" s="84">
        <f>'ENDE-Cobija'!C33+'ENDE-ELSena'!C35</f>
        <v>3491.4412528735634</v>
      </c>
      <c r="D33" s="84">
        <f>'ENDE-Cobija'!D33+'ENDE-ELSena'!D35</f>
        <v>3339.5989310344826</v>
      </c>
      <c r="E33" s="84">
        <f>'ENDE-Cobija'!E33+'ENDE-ELSena'!E35</f>
        <v>3421.1712758620688</v>
      </c>
      <c r="F33" s="84">
        <f>'ENDE-Cobija'!F33+'ENDE-ELSena'!F35</f>
        <v>3528.1548045977006</v>
      </c>
      <c r="G33" s="84">
        <f>'ENDE-Cobija'!G33+'ENDE-ELSena'!G35</f>
        <v>3702.4050344827588</v>
      </c>
      <c r="H33" s="84">
        <f>'ENDE-Cobija'!H33+'ENDE-ELSena'!H35</f>
        <v>3595.3358390804601</v>
      </c>
      <c r="I33" s="84">
        <f>'ENDE-Cobija'!I33+'ENDE-ELSena'!I35</f>
        <v>3328.4649885057479</v>
      </c>
      <c r="J33" s="84">
        <f>'ENDE-Cobija'!J33+'ENDE-ELSena'!J35</f>
        <v>0</v>
      </c>
      <c r="K33" s="84">
        <f>'ENDE-Cobija'!K33+'ENDE-ELSena'!K35</f>
        <v>0</v>
      </c>
      <c r="L33" s="84">
        <f>'ENDE-Cobija'!L33+'ENDE-ELSena'!L35</f>
        <v>0</v>
      </c>
      <c r="M33" s="84">
        <f>'ENDE-Cobija'!M33+'ENDE-ELSena'!M35</f>
        <v>0</v>
      </c>
      <c r="N33" s="84">
        <f>'ENDE-Cobija'!N33+'ENDE-ELSena'!N35</f>
        <v>0</v>
      </c>
      <c r="O33" s="85">
        <f t="shared" si="12"/>
        <v>24406.572126436782</v>
      </c>
      <c r="R33" s="17" t="s">
        <v>68</v>
      </c>
      <c r="S33" s="86">
        <f t="shared" ref="S33:S36" si="14">+C33*0.87</f>
        <v>3037.5538900000001</v>
      </c>
      <c r="T33" s="86">
        <f t="shared" si="13"/>
        <v>2905.4510699999996</v>
      </c>
      <c r="U33" s="86">
        <f t="shared" si="13"/>
        <v>2976.4190099999996</v>
      </c>
      <c r="V33" s="86">
        <f t="shared" si="13"/>
        <v>3069.4946799999993</v>
      </c>
      <c r="W33" s="86">
        <f t="shared" si="13"/>
        <v>3221.09238</v>
      </c>
      <c r="X33" s="86">
        <f t="shared" si="13"/>
        <v>3127.9421800000005</v>
      </c>
      <c r="Y33" s="86">
        <f t="shared" si="13"/>
        <v>2895.7645400000006</v>
      </c>
      <c r="Z33" s="86">
        <f t="shared" si="13"/>
        <v>0</v>
      </c>
      <c r="AA33" s="86">
        <f t="shared" si="13"/>
        <v>0</v>
      </c>
      <c r="AB33" s="86">
        <f t="shared" si="13"/>
        <v>0</v>
      </c>
      <c r="AC33" s="86">
        <f t="shared" si="13"/>
        <v>0</v>
      </c>
      <c r="AD33" s="86">
        <f t="shared" si="13"/>
        <v>0</v>
      </c>
      <c r="AE33" s="85">
        <f t="shared" ref="AE33:AE36" si="15">SUM(S33:AD33)</f>
        <v>21233.71775</v>
      </c>
    </row>
    <row r="34" spans="2:31">
      <c r="B34" s="20" t="s">
        <v>69</v>
      </c>
      <c r="C34" s="84">
        <f>'ENDE-Cobija'!C34+'ENDE-ELSena'!C36</f>
        <v>482.2502643678161</v>
      </c>
      <c r="D34" s="84">
        <f>'ENDE-Cobija'!D34+'ENDE-ELSena'!D36</f>
        <v>547.01763218390795</v>
      </c>
      <c r="E34" s="84">
        <f>'ENDE-Cobija'!E34+'ENDE-ELSena'!E36</f>
        <v>559.82105747126434</v>
      </c>
      <c r="F34" s="84">
        <f>'ENDE-Cobija'!F34+'ENDE-ELSena'!F36</f>
        <v>557.84456321839082</v>
      </c>
      <c r="G34" s="84">
        <f>'ENDE-Cobija'!G34+'ENDE-ELSena'!G36</f>
        <v>679.91556321839084</v>
      </c>
      <c r="H34" s="84">
        <f>'ENDE-Cobija'!H34+'ENDE-ELSena'!H36</f>
        <v>722.90303448275858</v>
      </c>
      <c r="I34" s="84">
        <f>'ENDE-Cobija'!I34+'ENDE-ELSena'!I36</f>
        <v>534.62709195402294</v>
      </c>
      <c r="J34" s="84">
        <f>'ENDE-Cobija'!J34+'ENDE-ELSena'!J36</f>
        <v>0</v>
      </c>
      <c r="K34" s="84">
        <f>'ENDE-Cobija'!K34+'ENDE-ELSena'!K36</f>
        <v>0</v>
      </c>
      <c r="L34" s="84">
        <f>'ENDE-Cobija'!L34+'ENDE-ELSena'!L36</f>
        <v>0</v>
      </c>
      <c r="M34" s="84">
        <f>'ENDE-Cobija'!M34+'ENDE-ELSena'!M36</f>
        <v>0</v>
      </c>
      <c r="N34" s="84">
        <f>'ENDE-Cobija'!N34+'ENDE-ELSena'!N36</f>
        <v>0</v>
      </c>
      <c r="O34" s="85">
        <f t="shared" si="12"/>
        <v>4084.3792068965522</v>
      </c>
      <c r="R34" s="17" t="s">
        <v>69</v>
      </c>
      <c r="S34" s="86">
        <f t="shared" si="14"/>
        <v>419.55772999999999</v>
      </c>
      <c r="T34" s="86">
        <f t="shared" si="13"/>
        <v>475.90533999999991</v>
      </c>
      <c r="U34" s="86">
        <f t="shared" si="13"/>
        <v>487.04431999999997</v>
      </c>
      <c r="V34" s="86">
        <f t="shared" si="13"/>
        <v>485.32477</v>
      </c>
      <c r="W34" s="86">
        <f t="shared" si="13"/>
        <v>591.52654000000007</v>
      </c>
      <c r="X34" s="86">
        <f t="shared" si="13"/>
        <v>628.92563999999993</v>
      </c>
      <c r="Y34" s="86">
        <f t="shared" si="13"/>
        <v>465.12556999999998</v>
      </c>
      <c r="Z34" s="86">
        <f t="shared" si="13"/>
        <v>0</v>
      </c>
      <c r="AA34" s="86">
        <f t="shared" si="13"/>
        <v>0</v>
      </c>
      <c r="AB34" s="86">
        <f t="shared" si="13"/>
        <v>0</v>
      </c>
      <c r="AC34" s="86">
        <f t="shared" si="13"/>
        <v>0</v>
      </c>
      <c r="AD34" s="86">
        <f t="shared" si="13"/>
        <v>0</v>
      </c>
      <c r="AE34" s="85">
        <f t="shared" si="15"/>
        <v>3553.4099099999999</v>
      </c>
    </row>
    <row r="35" spans="2:31">
      <c r="B35" s="20" t="s">
        <v>97</v>
      </c>
      <c r="C35" s="84">
        <f>'ENDE-Cobija'!C35+'ENDE-ELSena'!C37</f>
        <v>309.06445977011492</v>
      </c>
      <c r="D35" s="84">
        <f>'ENDE-Cobija'!D35+'ENDE-ELSena'!D37</f>
        <v>304.86312643678156</v>
      </c>
      <c r="E35" s="84">
        <f>'ENDE-Cobija'!E35+'ENDE-ELSena'!E37</f>
        <v>308.33745977011495</v>
      </c>
      <c r="F35" s="84">
        <f>'ENDE-Cobija'!F35+'ENDE-ELSena'!F37</f>
        <v>308.67535632183905</v>
      </c>
      <c r="G35" s="84">
        <f>'ENDE-Cobija'!G35+'ENDE-ELSena'!G37</f>
        <v>319.03857471264371</v>
      </c>
      <c r="H35" s="84">
        <f>'ENDE-Cobija'!H35+'ENDE-ELSena'!H37</f>
        <v>314.58150574712653</v>
      </c>
      <c r="I35" s="84">
        <f>'ENDE-Cobija'!I35+'ENDE-ELSena'!I37</f>
        <v>318.36736781609198</v>
      </c>
      <c r="J35" s="84">
        <f>'ENDE-Cobija'!J35+'ENDE-ELSena'!J37</f>
        <v>0</v>
      </c>
      <c r="K35" s="84">
        <f>'ENDE-Cobija'!K35+'ENDE-ELSena'!K37</f>
        <v>0</v>
      </c>
      <c r="L35" s="84">
        <f>'ENDE-Cobija'!L35+'ENDE-ELSena'!L37</f>
        <v>0</v>
      </c>
      <c r="M35" s="84">
        <f>'ENDE-Cobija'!M35+'ENDE-ELSena'!M37</f>
        <v>0</v>
      </c>
      <c r="N35" s="84">
        <f>'ENDE-Cobija'!N35+'ENDE-ELSena'!N37</f>
        <v>0</v>
      </c>
      <c r="O35" s="85">
        <f t="shared" si="12"/>
        <v>2182.9278505747125</v>
      </c>
      <c r="R35" s="17" t="s">
        <v>97</v>
      </c>
      <c r="S35" s="86">
        <f t="shared" si="14"/>
        <v>268.88607999999999</v>
      </c>
      <c r="T35" s="86">
        <f t="shared" si="13"/>
        <v>265.23091999999997</v>
      </c>
      <c r="U35" s="86">
        <f t="shared" si="13"/>
        <v>268.25358999999997</v>
      </c>
      <c r="V35" s="86">
        <f t="shared" si="13"/>
        <v>268.54755999999998</v>
      </c>
      <c r="W35" s="86">
        <f t="shared" si="13"/>
        <v>277.56356000000005</v>
      </c>
      <c r="X35" s="86">
        <f t="shared" si="13"/>
        <v>273.68591000000009</v>
      </c>
      <c r="Y35" s="86">
        <f t="shared" si="13"/>
        <v>276.97961000000004</v>
      </c>
      <c r="Z35" s="86">
        <f t="shared" si="13"/>
        <v>0</v>
      </c>
      <c r="AA35" s="86">
        <f t="shared" si="13"/>
        <v>0</v>
      </c>
      <c r="AB35" s="86">
        <f t="shared" si="13"/>
        <v>0</v>
      </c>
      <c r="AC35" s="86">
        <f t="shared" si="13"/>
        <v>0</v>
      </c>
      <c r="AD35" s="86">
        <f t="shared" si="13"/>
        <v>0</v>
      </c>
      <c r="AE35" s="85">
        <f t="shared" si="15"/>
        <v>1899.1472300000003</v>
      </c>
    </row>
    <row r="36" spans="2:31">
      <c r="B36" s="25" t="s">
        <v>71</v>
      </c>
      <c r="C36" s="84">
        <f>'ENDE-Cobija'!C36+'ENDE-ELSena'!C38</f>
        <v>48.074862068965516</v>
      </c>
      <c r="D36" s="84">
        <f>'ENDE-Cobija'!D36+'ENDE-ELSena'!D38</f>
        <v>43.737712643678151</v>
      </c>
      <c r="E36" s="84">
        <f>'ENDE-Cobija'!E36+'ENDE-ELSena'!E38</f>
        <v>45.401091954022988</v>
      </c>
      <c r="F36" s="84">
        <f>'ENDE-Cobija'!F36+'ENDE-ELSena'!F38</f>
        <v>48.21370114942529</v>
      </c>
      <c r="G36" s="84">
        <f>'ENDE-Cobija'!G36+'ENDE-ELSena'!G38</f>
        <v>51.352804597701159</v>
      </c>
      <c r="H36" s="84">
        <f>'ENDE-Cobija'!H36+'ENDE-ELSena'!H38</f>
        <v>46.791758620689649</v>
      </c>
      <c r="I36" s="84">
        <f>'ENDE-Cobija'!I36+'ENDE-ELSena'!I38</f>
        <v>36.641643678160925</v>
      </c>
      <c r="J36" s="84">
        <f>'ENDE-Cobija'!J36+'ENDE-ELSena'!J38</f>
        <v>0</v>
      </c>
      <c r="K36" s="84">
        <f>'ENDE-Cobija'!K36+'ENDE-ELSena'!K38</f>
        <v>0</v>
      </c>
      <c r="L36" s="84">
        <f>'ENDE-Cobija'!L36+'ENDE-ELSena'!L38</f>
        <v>0</v>
      </c>
      <c r="M36" s="84">
        <f>'ENDE-Cobija'!M36+'ENDE-ELSena'!M38</f>
        <v>0</v>
      </c>
      <c r="N36" s="84">
        <f>'ENDE-Cobija'!N36+'ENDE-ELSena'!N38</f>
        <v>0</v>
      </c>
      <c r="O36" s="85">
        <f t="shared" si="12"/>
        <v>320.21357471264366</v>
      </c>
      <c r="R36" s="17" t="s">
        <v>71</v>
      </c>
      <c r="S36" s="86">
        <f t="shared" si="14"/>
        <v>41.825130000000001</v>
      </c>
      <c r="T36" s="86">
        <f t="shared" si="13"/>
        <v>38.051809999999989</v>
      </c>
      <c r="U36" s="86">
        <f t="shared" si="13"/>
        <v>39.498950000000001</v>
      </c>
      <c r="V36" s="86">
        <f t="shared" si="13"/>
        <v>41.945920000000001</v>
      </c>
      <c r="W36" s="86">
        <f t="shared" si="13"/>
        <v>44.676940000000009</v>
      </c>
      <c r="X36" s="86">
        <f t="shared" si="13"/>
        <v>40.708829999999992</v>
      </c>
      <c r="Y36" s="86">
        <f t="shared" si="13"/>
        <v>31.878230000000006</v>
      </c>
      <c r="Z36" s="86">
        <f t="shared" si="13"/>
        <v>0</v>
      </c>
      <c r="AA36" s="86">
        <f t="shared" si="13"/>
        <v>0</v>
      </c>
      <c r="AB36" s="86">
        <f t="shared" si="13"/>
        <v>0</v>
      </c>
      <c r="AC36" s="86">
        <f t="shared" si="13"/>
        <v>0</v>
      </c>
      <c r="AD36" s="86">
        <f t="shared" si="13"/>
        <v>0</v>
      </c>
      <c r="AE36" s="85">
        <f t="shared" si="15"/>
        <v>278.58581000000004</v>
      </c>
    </row>
    <row r="37" spans="2:31">
      <c r="B37" s="26" t="s">
        <v>14</v>
      </c>
      <c r="C37" s="87">
        <f>SUM(C32:C36)</f>
        <v>7866.5165517241385</v>
      </c>
      <c r="D37" s="87">
        <f t="shared" ref="D37:N37" si="16">SUM(D32:D36)</f>
        <v>7592.8068275862079</v>
      </c>
      <c r="E37" s="87">
        <f t="shared" si="16"/>
        <v>7631.916241379311</v>
      </c>
      <c r="F37" s="87">
        <f t="shared" si="16"/>
        <v>7784.7777816091939</v>
      </c>
      <c r="G37" s="87">
        <f t="shared" si="16"/>
        <v>8219.7372873563218</v>
      </c>
      <c r="H37" s="87">
        <f t="shared" si="16"/>
        <v>8016.8114022988502</v>
      </c>
      <c r="I37" s="87">
        <f t="shared" si="16"/>
        <v>7236.7922068965536</v>
      </c>
      <c r="J37" s="87">
        <f t="shared" si="16"/>
        <v>0</v>
      </c>
      <c r="K37" s="87">
        <f t="shared" si="16"/>
        <v>0</v>
      </c>
      <c r="L37" s="87">
        <f t="shared" si="16"/>
        <v>0</v>
      </c>
      <c r="M37" s="87">
        <f t="shared" si="16"/>
        <v>0</v>
      </c>
      <c r="N37" s="87">
        <f t="shared" si="16"/>
        <v>0</v>
      </c>
      <c r="O37" s="87">
        <f t="shared" si="12"/>
        <v>54349.358298850588</v>
      </c>
      <c r="R37" s="26" t="s">
        <v>14</v>
      </c>
      <c r="S37" s="88">
        <f>+SUM(S32:S36)</f>
        <v>6843.8694000000005</v>
      </c>
      <c r="T37" s="89">
        <f t="shared" ref="T37:AD37" si="17">+SUM(T32:T36)</f>
        <v>6605.7419399999999</v>
      </c>
      <c r="U37" s="89">
        <f t="shared" si="17"/>
        <v>6639.7671300000002</v>
      </c>
      <c r="V37" s="89">
        <f t="shared" si="17"/>
        <v>6772.7566699999988</v>
      </c>
      <c r="W37" s="89">
        <f t="shared" si="17"/>
        <v>7151.1714399999992</v>
      </c>
      <c r="X37" s="89">
        <f t="shared" si="17"/>
        <v>6974.6259199999986</v>
      </c>
      <c r="Y37" s="89">
        <f t="shared" si="17"/>
        <v>6296.0092200000017</v>
      </c>
      <c r="Z37" s="89">
        <f t="shared" si="17"/>
        <v>0</v>
      </c>
      <c r="AA37" s="89">
        <f t="shared" si="17"/>
        <v>0</v>
      </c>
      <c r="AB37" s="89">
        <f t="shared" si="17"/>
        <v>0</v>
      </c>
      <c r="AC37" s="89">
        <f t="shared" si="17"/>
        <v>0</v>
      </c>
      <c r="AD37" s="89">
        <f t="shared" si="17"/>
        <v>0</v>
      </c>
      <c r="AE37" s="87">
        <f>SUM(S37:AD37)</f>
        <v>47283.941719999995</v>
      </c>
    </row>
    <row r="38" spans="2:31">
      <c r="C38" s="90"/>
      <c r="D38" s="90"/>
      <c r="E38" s="90"/>
      <c r="F38" s="68"/>
      <c r="G38" s="68"/>
      <c r="H38" s="68"/>
      <c r="I38" s="68"/>
      <c r="J38" s="68"/>
      <c r="K38" s="68"/>
      <c r="L38" s="68"/>
      <c r="M38" s="68"/>
      <c r="N38" s="68"/>
      <c r="W38" s="74"/>
      <c r="AC38" s="76"/>
      <c r="AE38" s="108">
        <f>+AE37/0.87</f>
        <v>54349.358298850566</v>
      </c>
    </row>
    <row r="39" spans="2:31">
      <c r="B39" s="3" t="s">
        <v>76</v>
      </c>
      <c r="M39" s="76"/>
      <c r="R39" s="3" t="s">
        <v>76</v>
      </c>
      <c r="AC39" s="76"/>
    </row>
    <row r="40" spans="2:31">
      <c r="M40" s="76"/>
      <c r="AC40" s="76"/>
    </row>
    <row r="41" spans="2:31" ht="31.5">
      <c r="B41" s="116" t="s">
        <v>15</v>
      </c>
      <c r="C41" s="111" t="s">
        <v>126</v>
      </c>
      <c r="D41" s="111" t="s">
        <v>124</v>
      </c>
      <c r="E41" s="111" t="s">
        <v>125</v>
      </c>
      <c r="F41" s="111" t="s">
        <v>104</v>
      </c>
      <c r="G41" s="111" t="s">
        <v>105</v>
      </c>
      <c r="H41" s="111" t="s">
        <v>106</v>
      </c>
      <c r="I41" s="111" t="s">
        <v>8</v>
      </c>
      <c r="J41" s="111" t="s">
        <v>9</v>
      </c>
      <c r="K41" s="111" t="s">
        <v>10</v>
      </c>
      <c r="L41" s="111" t="s">
        <v>11</v>
      </c>
      <c r="M41" s="111" t="s">
        <v>12</v>
      </c>
      <c r="N41" s="111" t="s">
        <v>13</v>
      </c>
      <c r="O41" s="82" t="s">
        <v>107</v>
      </c>
      <c r="P41" s="101"/>
      <c r="R41" s="116" t="s">
        <v>15</v>
      </c>
      <c r="S41" s="111" t="s">
        <v>126</v>
      </c>
      <c r="T41" s="111" t="s">
        <v>124</v>
      </c>
      <c r="U41" s="111" t="s">
        <v>117</v>
      </c>
      <c r="V41" s="111" t="s">
        <v>104</v>
      </c>
      <c r="W41" s="111" t="s">
        <v>105</v>
      </c>
      <c r="X41" s="111" t="s">
        <v>106</v>
      </c>
      <c r="Y41" s="111" t="s">
        <v>8</v>
      </c>
      <c r="Z41" s="111" t="s">
        <v>9</v>
      </c>
      <c r="AA41" s="111" t="s">
        <v>10</v>
      </c>
      <c r="AB41" s="111" t="s">
        <v>11</v>
      </c>
      <c r="AC41" s="111" t="s">
        <v>12</v>
      </c>
      <c r="AD41" s="111" t="s">
        <v>13</v>
      </c>
      <c r="AE41" s="82" t="s">
        <v>107</v>
      </c>
    </row>
    <row r="42" spans="2:31">
      <c r="B42" s="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69"/>
      <c r="R42" s="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69"/>
    </row>
    <row r="43" spans="2:31">
      <c r="B43" s="20" t="s">
        <v>96</v>
      </c>
      <c r="C43" s="84">
        <f>+C32/C$73</f>
        <v>508.00082078213774</v>
      </c>
      <c r="D43" s="84">
        <f t="shared" ref="D43:N43" si="18">+D32/D$73</f>
        <v>482.41227374818345</v>
      </c>
      <c r="E43" s="84">
        <f t="shared" si="18"/>
        <v>473.73352820716082</v>
      </c>
      <c r="F43" s="84">
        <f t="shared" si="18"/>
        <v>480.15651671290783</v>
      </c>
      <c r="G43" s="84">
        <f t="shared" si="18"/>
        <v>498.13582045184307</v>
      </c>
      <c r="H43" s="84">
        <f t="shared" si="18"/>
        <v>479.48265292641025</v>
      </c>
      <c r="I43" s="84">
        <f t="shared" si="18"/>
        <v>433.71998777909909</v>
      </c>
      <c r="J43" s="84">
        <f t="shared" si="18"/>
        <v>0</v>
      </c>
      <c r="K43" s="84">
        <f t="shared" si="18"/>
        <v>0</v>
      </c>
      <c r="L43" s="84">
        <f t="shared" si="18"/>
        <v>0</v>
      </c>
      <c r="M43" s="84">
        <f t="shared" si="18"/>
        <v>0</v>
      </c>
      <c r="N43" s="84">
        <f t="shared" si="18"/>
        <v>0</v>
      </c>
      <c r="O43" s="85">
        <f t="shared" ref="O43:O48" si="19">SUM(C43:N43)</f>
        <v>3355.641600607742</v>
      </c>
      <c r="R43" s="17" t="s">
        <v>96</v>
      </c>
      <c r="S43" s="86">
        <f>+S32/S73</f>
        <v>441.96071408045981</v>
      </c>
      <c r="T43" s="86">
        <f>+T32/T73</f>
        <v>419.6986781609196</v>
      </c>
      <c r="U43" s="86">
        <f t="shared" ref="U43:AD43" si="20">+U32/U73</f>
        <v>412.1481695402299</v>
      </c>
      <c r="V43" s="86">
        <f t="shared" si="20"/>
        <v>417.73616954022975</v>
      </c>
      <c r="W43" s="86">
        <f t="shared" si="20"/>
        <v>433.37816379310345</v>
      </c>
      <c r="X43" s="86">
        <f t="shared" si="20"/>
        <v>417.14990804597693</v>
      </c>
      <c r="Y43" s="86">
        <f t="shared" si="20"/>
        <v>377.3363893678162</v>
      </c>
      <c r="Z43" s="86">
        <f t="shared" si="20"/>
        <v>0</v>
      </c>
      <c r="AA43" s="86">
        <f t="shared" si="20"/>
        <v>0</v>
      </c>
      <c r="AB43" s="86">
        <f t="shared" si="20"/>
        <v>0</v>
      </c>
      <c r="AC43" s="86">
        <f t="shared" si="20"/>
        <v>0</v>
      </c>
      <c r="AD43" s="86">
        <f t="shared" si="20"/>
        <v>0</v>
      </c>
      <c r="AE43" s="85">
        <f>SUM(S43:AD43)</f>
        <v>2919.4081925287355</v>
      </c>
    </row>
    <row r="44" spans="2:31">
      <c r="B44" s="20" t="s">
        <v>68</v>
      </c>
      <c r="C44" s="84">
        <f t="shared" ref="C44:N47" si="21">+C33/C$73</f>
        <v>501.643858171489</v>
      </c>
      <c r="D44" s="84">
        <f t="shared" si="21"/>
        <v>479.82743261989691</v>
      </c>
      <c r="E44" s="84">
        <f t="shared" si="21"/>
        <v>491.54759710661909</v>
      </c>
      <c r="F44" s="84">
        <f t="shared" si="21"/>
        <v>506.91879376403745</v>
      </c>
      <c r="G44" s="84">
        <f t="shared" si="21"/>
        <v>531.95474633372976</v>
      </c>
      <c r="H44" s="84">
        <f t="shared" si="21"/>
        <v>516.57124124719257</v>
      </c>
      <c r="I44" s="84">
        <f t="shared" si="21"/>
        <v>478.22772823358446</v>
      </c>
      <c r="J44" s="84">
        <f t="shared" si="21"/>
        <v>0</v>
      </c>
      <c r="K44" s="84">
        <f t="shared" si="21"/>
        <v>0</v>
      </c>
      <c r="L44" s="84">
        <f t="shared" si="21"/>
        <v>0</v>
      </c>
      <c r="M44" s="84">
        <f t="shared" si="21"/>
        <v>0</v>
      </c>
      <c r="N44" s="84">
        <f t="shared" si="21"/>
        <v>0</v>
      </c>
      <c r="O44" s="85">
        <f t="shared" si="19"/>
        <v>3506.6913974765494</v>
      </c>
      <c r="R44" s="17" t="s">
        <v>68</v>
      </c>
      <c r="S44" s="86">
        <f>+S33/S73</f>
        <v>436.43015660919542</v>
      </c>
      <c r="T44" s="86">
        <f t="shared" ref="T44:AD44" si="22">+T33/T73</f>
        <v>417.44986637931027</v>
      </c>
      <c r="U44" s="86">
        <f t="shared" si="22"/>
        <v>427.64640948275854</v>
      </c>
      <c r="V44" s="86">
        <f t="shared" si="22"/>
        <v>441.01935057471258</v>
      </c>
      <c r="W44" s="86">
        <f t="shared" si="22"/>
        <v>462.80062931034485</v>
      </c>
      <c r="X44" s="86">
        <f t="shared" si="22"/>
        <v>449.41697988505751</v>
      </c>
      <c r="Y44" s="86">
        <f t="shared" si="22"/>
        <v>416.05812356321849</v>
      </c>
      <c r="Z44" s="86">
        <f t="shared" si="22"/>
        <v>0</v>
      </c>
      <c r="AA44" s="86">
        <f t="shared" si="22"/>
        <v>0</v>
      </c>
      <c r="AB44" s="86">
        <f t="shared" si="22"/>
        <v>0</v>
      </c>
      <c r="AC44" s="86">
        <f t="shared" si="22"/>
        <v>0</v>
      </c>
      <c r="AD44" s="86">
        <f t="shared" si="22"/>
        <v>0</v>
      </c>
      <c r="AE44" s="85">
        <f t="shared" ref="AE44:AE47" si="23">SUM(S44:AD44)</f>
        <v>3050.8215158045978</v>
      </c>
    </row>
    <row r="45" spans="2:31">
      <c r="B45" s="20" t="s">
        <v>69</v>
      </c>
      <c r="C45" s="84">
        <f t="shared" si="21"/>
        <v>69.288831087329896</v>
      </c>
      <c r="D45" s="84">
        <f t="shared" si="21"/>
        <v>78.594487382745399</v>
      </c>
      <c r="E45" s="84">
        <f t="shared" si="21"/>
        <v>80.434059981503495</v>
      </c>
      <c r="F45" s="84">
        <f t="shared" si="21"/>
        <v>80.150080922182596</v>
      </c>
      <c r="G45" s="84">
        <f t="shared" si="21"/>
        <v>97.689017703791791</v>
      </c>
      <c r="H45" s="84">
        <f t="shared" si="21"/>
        <v>103.86537851763772</v>
      </c>
      <c r="I45" s="84">
        <f t="shared" si="21"/>
        <v>76.814237349715938</v>
      </c>
      <c r="J45" s="84">
        <f t="shared" si="21"/>
        <v>0</v>
      </c>
      <c r="K45" s="84">
        <f t="shared" si="21"/>
        <v>0</v>
      </c>
      <c r="L45" s="84">
        <f t="shared" si="21"/>
        <v>0</v>
      </c>
      <c r="M45" s="84">
        <f t="shared" si="21"/>
        <v>0</v>
      </c>
      <c r="N45" s="84">
        <f t="shared" si="21"/>
        <v>0</v>
      </c>
      <c r="O45" s="85">
        <f t="shared" si="19"/>
        <v>586.8360929449068</v>
      </c>
      <c r="R45" s="17" t="s">
        <v>69</v>
      </c>
      <c r="S45" s="86">
        <f>+S34/S73</f>
        <v>60.281283045977013</v>
      </c>
      <c r="T45" s="86">
        <f t="shared" ref="T45:AD45" si="24">+T34/T73</f>
        <v>68.377204022988494</v>
      </c>
      <c r="U45" s="86">
        <f t="shared" si="24"/>
        <v>69.977632183908042</v>
      </c>
      <c r="V45" s="86">
        <f t="shared" si="24"/>
        <v>69.730570402298852</v>
      </c>
      <c r="W45" s="86">
        <f t="shared" si="24"/>
        <v>84.989445402298855</v>
      </c>
      <c r="X45" s="86">
        <f t="shared" si="24"/>
        <v>90.362879310344823</v>
      </c>
      <c r="Y45" s="86">
        <f t="shared" si="24"/>
        <v>66.828386494252868</v>
      </c>
      <c r="Z45" s="86">
        <f t="shared" si="24"/>
        <v>0</v>
      </c>
      <c r="AA45" s="86">
        <f t="shared" si="24"/>
        <v>0</v>
      </c>
      <c r="AB45" s="86">
        <f t="shared" si="24"/>
        <v>0</v>
      </c>
      <c r="AC45" s="86">
        <f t="shared" si="24"/>
        <v>0</v>
      </c>
      <c r="AD45" s="86">
        <f t="shared" si="24"/>
        <v>0</v>
      </c>
      <c r="AE45" s="85">
        <f t="shared" si="23"/>
        <v>510.54740086206903</v>
      </c>
    </row>
    <row r="46" spans="2:31">
      <c r="B46" s="20" t="s">
        <v>97</v>
      </c>
      <c r="C46" s="84">
        <f t="shared" si="21"/>
        <v>44.405813185361339</v>
      </c>
      <c r="D46" s="84">
        <f t="shared" si="21"/>
        <v>43.80217333861804</v>
      </c>
      <c r="E46" s="84">
        <f t="shared" si="21"/>
        <v>44.30135916237284</v>
      </c>
      <c r="F46" s="84">
        <f t="shared" si="21"/>
        <v>44.349907517505613</v>
      </c>
      <c r="G46" s="84">
        <f t="shared" si="21"/>
        <v>45.838875677103978</v>
      </c>
      <c r="H46" s="84">
        <f t="shared" si="21"/>
        <v>45.198492205046918</v>
      </c>
      <c r="I46" s="84">
        <f t="shared" si="21"/>
        <v>45.742437904610917</v>
      </c>
      <c r="J46" s="84">
        <f t="shared" si="21"/>
        <v>0</v>
      </c>
      <c r="K46" s="84">
        <f t="shared" si="21"/>
        <v>0</v>
      </c>
      <c r="L46" s="84">
        <f t="shared" si="21"/>
        <v>0</v>
      </c>
      <c r="M46" s="84">
        <f t="shared" si="21"/>
        <v>0</v>
      </c>
      <c r="N46" s="84">
        <f t="shared" si="21"/>
        <v>0</v>
      </c>
      <c r="O46" s="85">
        <f t="shared" si="19"/>
        <v>313.63905899061967</v>
      </c>
      <c r="R46" s="17" t="s">
        <v>97</v>
      </c>
      <c r="S46" s="86">
        <f>+S35/S73</f>
        <v>38.633057471264365</v>
      </c>
      <c r="T46" s="86">
        <f t="shared" ref="T46:AD46" si="25">+T35/T73</f>
        <v>38.107890804597695</v>
      </c>
      <c r="U46" s="86">
        <f t="shared" si="25"/>
        <v>38.542182471264361</v>
      </c>
      <c r="V46" s="86">
        <f t="shared" si="25"/>
        <v>38.584419540229881</v>
      </c>
      <c r="W46" s="86">
        <f t="shared" si="25"/>
        <v>39.879821839080471</v>
      </c>
      <c r="X46" s="86">
        <f t="shared" si="25"/>
        <v>39.322688218390816</v>
      </c>
      <c r="Y46" s="86">
        <f t="shared" si="25"/>
        <v>39.795920977011498</v>
      </c>
      <c r="Z46" s="86">
        <f t="shared" si="25"/>
        <v>0</v>
      </c>
      <c r="AA46" s="86">
        <f t="shared" si="25"/>
        <v>0</v>
      </c>
      <c r="AB46" s="86">
        <f t="shared" si="25"/>
        <v>0</v>
      </c>
      <c r="AC46" s="86">
        <f t="shared" si="25"/>
        <v>0</v>
      </c>
      <c r="AD46" s="86">
        <f t="shared" si="25"/>
        <v>0</v>
      </c>
      <c r="AE46" s="85">
        <f t="shared" si="23"/>
        <v>272.86598132183912</v>
      </c>
    </row>
    <row r="47" spans="2:31">
      <c r="B47" s="25" t="s">
        <v>71</v>
      </c>
      <c r="C47" s="84">
        <f t="shared" si="21"/>
        <v>6.9073077685295283</v>
      </c>
      <c r="D47" s="84">
        <f t="shared" si="21"/>
        <v>6.284154115470999</v>
      </c>
      <c r="E47" s="84">
        <f t="shared" si="21"/>
        <v>6.5231453956929579</v>
      </c>
      <c r="F47" s="84">
        <f t="shared" si="21"/>
        <v>6.9272559122737487</v>
      </c>
      <c r="G47" s="84">
        <f t="shared" si="21"/>
        <v>7.3782765226582123</v>
      </c>
      <c r="H47" s="84">
        <f t="shared" si="21"/>
        <v>6.7229538248117313</v>
      </c>
      <c r="I47" s="84">
        <f t="shared" si="21"/>
        <v>5.2646039767472592</v>
      </c>
      <c r="J47" s="84">
        <f t="shared" si="21"/>
        <v>0</v>
      </c>
      <c r="K47" s="84">
        <f t="shared" si="21"/>
        <v>0</v>
      </c>
      <c r="L47" s="84">
        <f t="shared" si="21"/>
        <v>0</v>
      </c>
      <c r="M47" s="84">
        <f t="shared" si="21"/>
        <v>0</v>
      </c>
      <c r="N47" s="84">
        <f t="shared" si="21"/>
        <v>0</v>
      </c>
      <c r="O47" s="85">
        <f t="shared" si="19"/>
        <v>46.007697516184436</v>
      </c>
      <c r="R47" s="17" t="s">
        <v>71</v>
      </c>
      <c r="S47" s="86">
        <f>+S36/S73</f>
        <v>6.0093577586206903</v>
      </c>
      <c r="T47" s="86">
        <f t="shared" ref="T47:AD47" si="26">+T36/T73</f>
        <v>5.4672140804597689</v>
      </c>
      <c r="U47" s="86">
        <f t="shared" si="26"/>
        <v>5.6751364942528735</v>
      </c>
      <c r="V47" s="86">
        <f t="shared" si="26"/>
        <v>6.0267126436781613</v>
      </c>
      <c r="W47" s="86">
        <f t="shared" si="26"/>
        <v>6.4191005747126448</v>
      </c>
      <c r="X47" s="86">
        <f t="shared" si="26"/>
        <v>5.8489698275862061</v>
      </c>
      <c r="Y47" s="86">
        <f t="shared" si="26"/>
        <v>4.5802054597701156</v>
      </c>
      <c r="Z47" s="86">
        <f t="shared" si="26"/>
        <v>0</v>
      </c>
      <c r="AA47" s="86">
        <f t="shared" si="26"/>
        <v>0</v>
      </c>
      <c r="AB47" s="86">
        <f t="shared" si="26"/>
        <v>0</v>
      </c>
      <c r="AC47" s="86">
        <f t="shared" si="26"/>
        <v>0</v>
      </c>
      <c r="AD47" s="86">
        <f t="shared" si="26"/>
        <v>0</v>
      </c>
      <c r="AE47" s="85">
        <f t="shared" si="23"/>
        <v>40.026696839080458</v>
      </c>
    </row>
    <row r="48" spans="2:31">
      <c r="B48" s="26" t="s">
        <v>14</v>
      </c>
      <c r="C48" s="87">
        <f>SUM(C43:C47)</f>
        <v>1130.2466309948475</v>
      </c>
      <c r="D48" s="87">
        <f t="shared" ref="D48:N48" si="27">SUM(D43:D47)</f>
        <v>1090.9205212049148</v>
      </c>
      <c r="E48" s="87">
        <f t="shared" si="27"/>
        <v>1096.5396898533493</v>
      </c>
      <c r="F48" s="87">
        <f t="shared" si="27"/>
        <v>1118.5025548289073</v>
      </c>
      <c r="G48" s="87">
        <f t="shared" si="27"/>
        <v>1180.9967366891267</v>
      </c>
      <c r="H48" s="87">
        <f t="shared" si="27"/>
        <v>1151.8407187210994</v>
      </c>
      <c r="I48" s="87">
        <f t="shared" si="27"/>
        <v>1039.7689952437577</v>
      </c>
      <c r="J48" s="87">
        <f t="shared" si="27"/>
        <v>0</v>
      </c>
      <c r="K48" s="87">
        <f t="shared" si="27"/>
        <v>0</v>
      </c>
      <c r="L48" s="87">
        <f t="shared" si="27"/>
        <v>0</v>
      </c>
      <c r="M48" s="87">
        <f t="shared" si="27"/>
        <v>0</v>
      </c>
      <c r="N48" s="87">
        <f t="shared" si="27"/>
        <v>0</v>
      </c>
      <c r="O48" s="87">
        <f t="shared" si="19"/>
        <v>7808.8158475360033</v>
      </c>
      <c r="R48" s="26" t="s">
        <v>14</v>
      </c>
      <c r="S48" s="88">
        <f>SUM(S43:S47)</f>
        <v>983.31456896551731</v>
      </c>
      <c r="T48" s="89">
        <f t="shared" ref="T48:AD48" si="28">SUM(T43:T47)</f>
        <v>949.10085344827576</v>
      </c>
      <c r="U48" s="89">
        <f t="shared" si="28"/>
        <v>953.98953017241388</v>
      </c>
      <c r="V48" s="89">
        <f t="shared" si="28"/>
        <v>973.09722270114924</v>
      </c>
      <c r="W48" s="89">
        <f t="shared" si="28"/>
        <v>1027.4671609195402</v>
      </c>
      <c r="X48" s="89">
        <f t="shared" si="28"/>
        <v>1002.1014252873563</v>
      </c>
      <c r="Y48" s="89">
        <f t="shared" si="28"/>
        <v>904.5990258620692</v>
      </c>
      <c r="Z48" s="89">
        <f t="shared" si="28"/>
        <v>0</v>
      </c>
      <c r="AA48" s="89">
        <f t="shared" si="28"/>
        <v>0</v>
      </c>
      <c r="AB48" s="89">
        <f t="shared" si="28"/>
        <v>0</v>
      </c>
      <c r="AC48" s="89">
        <f t="shared" si="28"/>
        <v>0</v>
      </c>
      <c r="AD48" s="89">
        <f t="shared" si="28"/>
        <v>0</v>
      </c>
      <c r="AE48" s="87">
        <f>SUM(S48:AD48)</f>
        <v>6793.6697873563226</v>
      </c>
    </row>
    <row r="49" spans="2:31">
      <c r="M49" s="76"/>
      <c r="AC49" s="76"/>
      <c r="AE49" s="2">
        <f>+AE48/0.87</f>
        <v>7808.8158475360033</v>
      </c>
    </row>
    <row r="50" spans="2:31">
      <c r="B50" s="3" t="s">
        <v>77</v>
      </c>
      <c r="M50" s="76"/>
      <c r="R50" s="3" t="s">
        <v>77</v>
      </c>
      <c r="AC50" s="76"/>
    </row>
    <row r="51" spans="2:31">
      <c r="M51" s="76"/>
      <c r="AC51" s="76"/>
    </row>
    <row r="52" spans="2:31" ht="31.5">
      <c r="B52" s="116" t="s">
        <v>15</v>
      </c>
      <c r="C52" s="111" t="s">
        <v>126</v>
      </c>
      <c r="D52" s="111" t="s">
        <v>124</v>
      </c>
      <c r="E52" s="111" t="s">
        <v>125</v>
      </c>
      <c r="F52" s="111" t="s">
        <v>104</v>
      </c>
      <c r="G52" s="111" t="s">
        <v>105</v>
      </c>
      <c r="H52" s="111" t="s">
        <v>106</v>
      </c>
      <c r="I52" s="111" t="s">
        <v>8</v>
      </c>
      <c r="J52" s="111" t="s">
        <v>9</v>
      </c>
      <c r="K52" s="111" t="s">
        <v>10</v>
      </c>
      <c r="L52" s="111" t="s">
        <v>11</v>
      </c>
      <c r="M52" s="111" t="s">
        <v>12</v>
      </c>
      <c r="N52" s="111" t="s">
        <v>13</v>
      </c>
      <c r="O52" s="82" t="s">
        <v>107</v>
      </c>
      <c r="P52" s="101"/>
      <c r="R52" s="116" t="s">
        <v>15</v>
      </c>
      <c r="S52" s="111" t="s">
        <v>126</v>
      </c>
      <c r="T52" s="111" t="s">
        <v>124</v>
      </c>
      <c r="U52" s="111" t="s">
        <v>125</v>
      </c>
      <c r="V52" s="111" t="s">
        <v>104</v>
      </c>
      <c r="W52" s="111" t="s">
        <v>105</v>
      </c>
      <c r="X52" s="111" t="s">
        <v>106</v>
      </c>
      <c r="Y52" s="111" t="s">
        <v>8</v>
      </c>
      <c r="Z52" s="111" t="s">
        <v>9</v>
      </c>
      <c r="AA52" s="111" t="s">
        <v>10</v>
      </c>
      <c r="AB52" s="111" t="s">
        <v>11</v>
      </c>
      <c r="AC52" s="111" t="s">
        <v>12</v>
      </c>
      <c r="AD52" s="111" t="s">
        <v>13</v>
      </c>
      <c r="AE52" s="82" t="s">
        <v>107</v>
      </c>
    </row>
    <row r="53" spans="2:31">
      <c r="B53" s="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69"/>
      <c r="R53" s="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69"/>
    </row>
    <row r="54" spans="2:31">
      <c r="B54" s="20" t="s">
        <v>96</v>
      </c>
      <c r="C54" s="84">
        <f>+C32/C21*100</f>
        <v>58.528821346307026</v>
      </c>
      <c r="D54" s="84">
        <f t="shared" ref="D54:N54" si="29">+D32/D21*100</f>
        <v>58.989515435996132</v>
      </c>
      <c r="E54" s="84">
        <f t="shared" si="29"/>
        <v>57.974192056660648</v>
      </c>
      <c r="F54" s="84">
        <f t="shared" si="29"/>
        <v>53.759784199631369</v>
      </c>
      <c r="G54" s="84">
        <f t="shared" si="29"/>
        <v>59.960335331734193</v>
      </c>
      <c r="H54" s="84">
        <f t="shared" si="29"/>
        <v>59.340509088190096</v>
      </c>
      <c r="I54" s="84">
        <f t="shared" si="29"/>
        <v>58.646723217474538</v>
      </c>
      <c r="J54" s="84" t="e">
        <f t="shared" si="29"/>
        <v>#DIV/0!</v>
      </c>
      <c r="K54" s="84" t="e">
        <f t="shared" si="29"/>
        <v>#DIV/0!</v>
      </c>
      <c r="L54" s="84" t="e">
        <f t="shared" si="29"/>
        <v>#DIV/0!</v>
      </c>
      <c r="M54" s="84" t="e">
        <f t="shared" si="29"/>
        <v>#DIV/0!</v>
      </c>
      <c r="N54" s="84" t="e">
        <f t="shared" si="29"/>
        <v>#DIV/0!</v>
      </c>
      <c r="O54" s="85">
        <f>+O32/O21*100</f>
        <v>58.112566456966718</v>
      </c>
      <c r="R54" s="17" t="s">
        <v>96</v>
      </c>
      <c r="S54" s="86">
        <f>+S32/S21*100</f>
        <v>50.92007457128711</v>
      </c>
      <c r="T54" s="86">
        <f t="shared" ref="T54:AE55" si="30">+T32/T21*100</f>
        <v>51.320878429316643</v>
      </c>
      <c r="U54" s="86">
        <f t="shared" si="30"/>
        <v>50.437547089294767</v>
      </c>
      <c r="V54" s="86">
        <f t="shared" si="30"/>
        <v>46.771012253679288</v>
      </c>
      <c r="W54" s="86">
        <f t="shared" si="30"/>
        <v>52.16549173860875</v>
      </c>
      <c r="X54" s="86">
        <f t="shared" si="30"/>
        <v>51.626242906725381</v>
      </c>
      <c r="Y54" s="86">
        <f t="shared" si="30"/>
        <v>51.022649199202853</v>
      </c>
      <c r="Z54" s="86" t="e">
        <f t="shared" si="30"/>
        <v>#DIV/0!</v>
      </c>
      <c r="AA54" s="86" t="e">
        <f t="shared" si="30"/>
        <v>#DIV/0!</v>
      </c>
      <c r="AB54" s="86" t="e">
        <f t="shared" si="30"/>
        <v>#DIV/0!</v>
      </c>
      <c r="AC54" s="86" t="e">
        <f t="shared" si="30"/>
        <v>#DIV/0!</v>
      </c>
      <c r="AD54" s="86" t="e">
        <f t="shared" si="30"/>
        <v>#DIV/0!</v>
      </c>
      <c r="AE54" s="85">
        <f t="shared" si="30"/>
        <v>50.557932817561039</v>
      </c>
    </row>
    <row r="55" spans="2:31">
      <c r="B55" s="20" t="s">
        <v>68</v>
      </c>
      <c r="C55" s="84">
        <f t="shared" ref="C55:N58" si="31">+C33/C22*100</f>
        <v>106.10525772701979</v>
      </c>
      <c r="D55" s="84">
        <f t="shared" si="31"/>
        <v>106.32560271520968</v>
      </c>
      <c r="E55" s="84">
        <f t="shared" si="31"/>
        <v>106.85126479709955</v>
      </c>
      <c r="F55" s="84">
        <f t="shared" si="31"/>
        <v>99.352429806496573</v>
      </c>
      <c r="G55" s="84">
        <f t="shared" si="31"/>
        <v>111.19131476651802</v>
      </c>
      <c r="H55" s="84">
        <f t="shared" si="31"/>
        <v>110.18227683907413</v>
      </c>
      <c r="I55" s="84">
        <f t="shared" si="31"/>
        <v>113.48665945787508</v>
      </c>
      <c r="J55" s="84" t="e">
        <f t="shared" si="31"/>
        <v>#DIV/0!</v>
      </c>
      <c r="K55" s="84" t="e">
        <f t="shared" si="31"/>
        <v>#DIV/0!</v>
      </c>
      <c r="L55" s="84" t="e">
        <f t="shared" si="31"/>
        <v>#DIV/0!</v>
      </c>
      <c r="M55" s="84" t="e">
        <f t="shared" si="31"/>
        <v>#DIV/0!</v>
      </c>
      <c r="N55" s="84" t="e">
        <f t="shared" si="31"/>
        <v>#DIV/0!</v>
      </c>
      <c r="O55" s="85">
        <f t="shared" ref="C55:O59" si="32">+O33/O22*100</f>
        <v>107.46977159416208</v>
      </c>
      <c r="R55" s="17" t="s">
        <v>68</v>
      </c>
      <c r="S55" s="86">
        <f t="shared" ref="S55:AE59" si="33">+S33/S22*100</f>
        <v>92.311574222507218</v>
      </c>
      <c r="T55" s="86">
        <f t="shared" si="30"/>
        <v>92.503274362232418</v>
      </c>
      <c r="U55" s="86">
        <f t="shared" si="30"/>
        <v>92.960600373476595</v>
      </c>
      <c r="V55" s="86">
        <f t="shared" si="30"/>
        <v>86.436613931652005</v>
      </c>
      <c r="W55" s="86">
        <f t="shared" si="30"/>
        <v>96.736443846870685</v>
      </c>
      <c r="X55" s="86">
        <f t="shared" si="30"/>
        <v>95.858580849994496</v>
      </c>
      <c r="Y55" s="86">
        <f t="shared" si="30"/>
        <v>98.733393728351317</v>
      </c>
      <c r="Z55" s="86" t="e">
        <f t="shared" si="30"/>
        <v>#DIV/0!</v>
      </c>
      <c r="AA55" s="86" t="e">
        <f t="shared" si="30"/>
        <v>#DIV/0!</v>
      </c>
      <c r="AB55" s="86" t="e">
        <f t="shared" si="30"/>
        <v>#DIV/0!</v>
      </c>
      <c r="AC55" s="86" t="e">
        <f t="shared" si="30"/>
        <v>#DIV/0!</v>
      </c>
      <c r="AD55" s="86" t="e">
        <f t="shared" si="30"/>
        <v>#DIV/0!</v>
      </c>
      <c r="AE55" s="85">
        <f t="shared" si="33"/>
        <v>93.498701286921019</v>
      </c>
    </row>
    <row r="56" spans="2:31">
      <c r="B56" s="20" t="s">
        <v>69</v>
      </c>
      <c r="C56" s="84">
        <f t="shared" si="31"/>
        <v>67.497339209153608</v>
      </c>
      <c r="D56" s="84">
        <f t="shared" si="31"/>
        <v>57.108545771379823</v>
      </c>
      <c r="E56" s="84">
        <f t="shared" si="31"/>
        <v>59.584272969497398</v>
      </c>
      <c r="F56" s="84">
        <f t="shared" si="31"/>
        <v>52.412252026456841</v>
      </c>
      <c r="G56" s="84">
        <f t="shared" si="31"/>
        <v>66.398393273631555</v>
      </c>
      <c r="H56" s="84">
        <f t="shared" si="31"/>
        <v>70.31255198601329</v>
      </c>
      <c r="I56" s="84">
        <f t="shared" si="31"/>
        <v>74.541991806376743</v>
      </c>
      <c r="J56" s="84" t="e">
        <f t="shared" si="31"/>
        <v>#DIV/0!</v>
      </c>
      <c r="K56" s="84" t="e">
        <f t="shared" si="31"/>
        <v>#DIV/0!</v>
      </c>
      <c r="L56" s="84" t="e">
        <f t="shared" si="31"/>
        <v>#DIV/0!</v>
      </c>
      <c r="M56" s="84" t="e">
        <f t="shared" si="31"/>
        <v>#DIV/0!</v>
      </c>
      <c r="N56" s="84" t="e">
        <f t="shared" si="31"/>
        <v>#DIV/0!</v>
      </c>
      <c r="O56" s="85">
        <f t="shared" si="32"/>
        <v>63.367407584277537</v>
      </c>
      <c r="R56" s="17" t="s">
        <v>69</v>
      </c>
      <c r="S56" s="86">
        <f t="shared" si="33"/>
        <v>58.722685111963635</v>
      </c>
      <c r="T56" s="86">
        <f t="shared" si="33"/>
        <v>49.684434821100446</v>
      </c>
      <c r="U56" s="86">
        <f t="shared" si="33"/>
        <v>51.838317483462738</v>
      </c>
      <c r="V56" s="86">
        <f t="shared" si="33"/>
        <v>45.598659263017453</v>
      </c>
      <c r="W56" s="86">
        <f t="shared" si="33"/>
        <v>57.766602148059462</v>
      </c>
      <c r="X56" s="86">
        <f t="shared" si="33"/>
        <v>61.171920227831556</v>
      </c>
      <c r="Y56" s="86">
        <f t="shared" si="33"/>
        <v>64.851532871547761</v>
      </c>
      <c r="Z56" s="86" t="e">
        <f t="shared" si="33"/>
        <v>#DIV/0!</v>
      </c>
      <c r="AA56" s="86" t="e">
        <f t="shared" si="33"/>
        <v>#DIV/0!</v>
      </c>
      <c r="AB56" s="86" t="e">
        <f t="shared" si="33"/>
        <v>#DIV/0!</v>
      </c>
      <c r="AC56" s="86" t="e">
        <f t="shared" si="33"/>
        <v>#DIV/0!</v>
      </c>
      <c r="AD56" s="86" t="e">
        <f t="shared" si="33"/>
        <v>#DIV/0!</v>
      </c>
      <c r="AE56" s="85">
        <f t="shared" si="33"/>
        <v>55.129644598321448</v>
      </c>
    </row>
    <row r="57" spans="2:31">
      <c r="B57" s="20" t="s">
        <v>97</v>
      </c>
      <c r="C57" s="84">
        <f t="shared" si="31"/>
        <v>53.967619157148341</v>
      </c>
      <c r="D57" s="84">
        <f t="shared" si="31"/>
        <v>53.787668525694102</v>
      </c>
      <c r="E57" s="84">
        <f t="shared" si="31"/>
        <v>55.713602146983455</v>
      </c>
      <c r="F57" s="84">
        <f t="shared" si="31"/>
        <v>53.863370563479748</v>
      </c>
      <c r="G57" s="84">
        <f t="shared" si="31"/>
        <v>52.745243948280148</v>
      </c>
      <c r="H57" s="84">
        <f t="shared" si="31"/>
        <v>53.302547141830473</v>
      </c>
      <c r="I57" s="84">
        <f t="shared" si="31"/>
        <v>55.201672833466318</v>
      </c>
      <c r="J57" s="84" t="e">
        <f t="shared" si="31"/>
        <v>#DIV/0!</v>
      </c>
      <c r="K57" s="84" t="e">
        <f t="shared" si="31"/>
        <v>#DIV/0!</v>
      </c>
      <c r="L57" s="84" t="e">
        <f t="shared" si="31"/>
        <v>#DIV/0!</v>
      </c>
      <c r="M57" s="84" t="e">
        <f t="shared" si="31"/>
        <v>#DIV/0!</v>
      </c>
      <c r="N57" s="84" t="e">
        <f t="shared" si="31"/>
        <v>#DIV/0!</v>
      </c>
      <c r="O57" s="85">
        <f t="shared" si="32"/>
        <v>54.062816247582511</v>
      </c>
      <c r="R57" s="17" t="s">
        <v>97</v>
      </c>
      <c r="S57" s="86">
        <f t="shared" si="33"/>
        <v>46.951828666719052</v>
      </c>
      <c r="T57" s="86">
        <f t="shared" si="33"/>
        <v>46.795271617353869</v>
      </c>
      <c r="U57" s="86">
        <f t="shared" si="33"/>
        <v>48.470833867875598</v>
      </c>
      <c r="V57" s="86">
        <f t="shared" si="33"/>
        <v>46.861132390227382</v>
      </c>
      <c r="W57" s="86">
        <f t="shared" si="33"/>
        <v>45.88836223500374</v>
      </c>
      <c r="X57" s="86">
        <f t="shared" si="33"/>
        <v>46.373216013392515</v>
      </c>
      <c r="Y57" s="86">
        <f t="shared" si="33"/>
        <v>48.025455365115697</v>
      </c>
      <c r="Z57" s="86" t="e">
        <f t="shared" si="33"/>
        <v>#DIV/0!</v>
      </c>
      <c r="AA57" s="86" t="e">
        <f t="shared" si="33"/>
        <v>#DIV/0!</v>
      </c>
      <c r="AB57" s="86" t="e">
        <f t="shared" si="33"/>
        <v>#DIV/0!</v>
      </c>
      <c r="AC57" s="86" t="e">
        <f t="shared" si="33"/>
        <v>#DIV/0!</v>
      </c>
      <c r="AD57" s="86" t="e">
        <f t="shared" si="33"/>
        <v>#DIV/0!</v>
      </c>
      <c r="AE57" s="85">
        <f t="shared" si="33"/>
        <v>47.034650135396795</v>
      </c>
    </row>
    <row r="58" spans="2:31">
      <c r="B58" s="25" t="s">
        <v>71</v>
      </c>
      <c r="C58" s="84">
        <f t="shared" si="31"/>
        <v>39.104965160459351</v>
      </c>
      <c r="D58" s="84">
        <f t="shared" si="31"/>
        <v>39.169387033912891</v>
      </c>
      <c r="E58" s="84">
        <f t="shared" si="31"/>
        <v>40.332147638780995</v>
      </c>
      <c r="F58" s="84">
        <f t="shared" si="31"/>
        <v>40.803396340099766</v>
      </c>
      <c r="G58" s="84">
        <f t="shared" si="31"/>
        <v>48.520195579755054</v>
      </c>
      <c r="H58" s="84">
        <f t="shared" si="31"/>
        <v>45.59755856195212</v>
      </c>
      <c r="I58" s="84">
        <f t="shared" si="31"/>
        <v>37.781901464355165</v>
      </c>
      <c r="J58" s="84" t="e">
        <f t="shared" si="31"/>
        <v>#DIV/0!</v>
      </c>
      <c r="K58" s="84" t="e">
        <f t="shared" si="31"/>
        <v>#DIV/0!</v>
      </c>
      <c r="L58" s="84" t="e">
        <f t="shared" si="31"/>
        <v>#DIV/0!</v>
      </c>
      <c r="M58" s="84" t="e">
        <f t="shared" si="31"/>
        <v>#DIV/0!</v>
      </c>
      <c r="N58" s="84" t="e">
        <f t="shared" si="31"/>
        <v>#DIV/0!</v>
      </c>
      <c r="O58" s="85">
        <f t="shared" si="32"/>
        <v>41.544687800449118</v>
      </c>
      <c r="R58" s="17" t="s">
        <v>71</v>
      </c>
      <c r="S58" s="86">
        <f t="shared" si="33"/>
        <v>34.021319689599636</v>
      </c>
      <c r="T58" s="86">
        <f t="shared" si="33"/>
        <v>34.077366719504212</v>
      </c>
      <c r="U58" s="86">
        <f t="shared" si="33"/>
        <v>35.088968445739468</v>
      </c>
      <c r="V58" s="86">
        <f t="shared" si="33"/>
        <v>35.498954815886798</v>
      </c>
      <c r="W58" s="86">
        <f t="shared" si="33"/>
        <v>42.212570154386896</v>
      </c>
      <c r="X58" s="86">
        <f t="shared" si="33"/>
        <v>39.669875948898344</v>
      </c>
      <c r="Y58" s="86">
        <f t="shared" si="33"/>
        <v>32.870254273988991</v>
      </c>
      <c r="Z58" s="86" t="e">
        <f t="shared" si="33"/>
        <v>#DIV/0!</v>
      </c>
      <c r="AA58" s="86" t="e">
        <f t="shared" si="33"/>
        <v>#DIV/0!</v>
      </c>
      <c r="AB58" s="86" t="e">
        <f t="shared" si="33"/>
        <v>#DIV/0!</v>
      </c>
      <c r="AC58" s="86" t="e">
        <f t="shared" si="33"/>
        <v>#DIV/0!</v>
      </c>
      <c r="AD58" s="86" t="e">
        <f t="shared" si="33"/>
        <v>#DIV/0!</v>
      </c>
      <c r="AE58" s="85">
        <f t="shared" si="33"/>
        <v>36.143878386390739</v>
      </c>
    </row>
    <row r="59" spans="2:31">
      <c r="B59" s="26" t="s">
        <v>14</v>
      </c>
      <c r="C59" s="87">
        <f t="shared" si="32"/>
        <v>73.234313857637773</v>
      </c>
      <c r="D59" s="87">
        <f t="shared" si="32"/>
        <v>72.526107890857986</v>
      </c>
      <c r="E59" s="87">
        <f t="shared" si="32"/>
        <v>72.721720701117803</v>
      </c>
      <c r="F59" s="87">
        <f t="shared" si="32"/>
        <v>67.558250860528318</v>
      </c>
      <c r="G59" s="87">
        <f t="shared" si="32"/>
        <v>75.781289382926261</v>
      </c>
      <c r="H59" s="87">
        <f t="shared" si="32"/>
        <v>75.574535074628884</v>
      </c>
      <c r="I59" s="87">
        <f t="shared" si="32"/>
        <v>76.409269458015544</v>
      </c>
      <c r="J59" s="87" t="e">
        <f t="shared" si="32"/>
        <v>#DIV/0!</v>
      </c>
      <c r="K59" s="87" t="e">
        <f t="shared" si="32"/>
        <v>#DIV/0!</v>
      </c>
      <c r="L59" s="87" t="e">
        <f t="shared" si="32"/>
        <v>#DIV/0!</v>
      </c>
      <c r="M59" s="87" t="e">
        <f t="shared" si="32"/>
        <v>#DIV/0!</v>
      </c>
      <c r="N59" s="87" t="e">
        <f t="shared" si="32"/>
        <v>#DIV/0!</v>
      </c>
      <c r="O59" s="87">
        <f t="shared" si="32"/>
        <v>73.292594529751852</v>
      </c>
      <c r="R59" s="26" t="s">
        <v>14</v>
      </c>
      <c r="S59" s="88">
        <f t="shared" si="33"/>
        <v>63.713853056144856</v>
      </c>
      <c r="T59" s="89">
        <f t="shared" si="33"/>
        <v>63.097713865046437</v>
      </c>
      <c r="U59" s="89">
        <f t="shared" si="33"/>
        <v>63.267897009972486</v>
      </c>
      <c r="V59" s="89">
        <f t="shared" si="33"/>
        <v>58.775678248659638</v>
      </c>
      <c r="W59" s="89">
        <f t="shared" si="33"/>
        <v>65.929721763145849</v>
      </c>
      <c r="X59" s="89">
        <f t="shared" si="33"/>
        <v>65.749845514927117</v>
      </c>
      <c r="Y59" s="89">
        <f t="shared" si="33"/>
        <v>66.476064428473521</v>
      </c>
      <c r="Z59" s="89" t="e">
        <f t="shared" si="33"/>
        <v>#DIV/0!</v>
      </c>
      <c r="AA59" s="89" t="e">
        <f t="shared" si="33"/>
        <v>#DIV/0!</v>
      </c>
      <c r="AB59" s="89" t="e">
        <f t="shared" si="33"/>
        <v>#DIV/0!</v>
      </c>
      <c r="AC59" s="89" t="e">
        <f t="shared" si="33"/>
        <v>#DIV/0!</v>
      </c>
      <c r="AD59" s="89" t="e">
        <f t="shared" si="33"/>
        <v>#DIV/0!</v>
      </c>
      <c r="AE59" s="87">
        <f t="shared" si="33"/>
        <v>63.764557240884088</v>
      </c>
    </row>
    <row r="60" spans="2:31"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AC60" s="76"/>
      <c r="AE60" s="2">
        <f>+AE59/0.87</f>
        <v>73.292594529751824</v>
      </c>
    </row>
    <row r="61" spans="2:31">
      <c r="B61" s="3" t="s">
        <v>78</v>
      </c>
      <c r="M61" s="76"/>
      <c r="R61" s="3" t="s">
        <v>78</v>
      </c>
      <c r="AC61" s="76"/>
    </row>
    <row r="62" spans="2:31">
      <c r="C62" s="68"/>
      <c r="D62" s="68"/>
      <c r="E62" s="68"/>
      <c r="M62" s="76"/>
      <c r="AC62" s="76"/>
    </row>
    <row r="63" spans="2:31" ht="31.5">
      <c r="B63" s="116" t="s">
        <v>15</v>
      </c>
      <c r="C63" s="111" t="s">
        <v>126</v>
      </c>
      <c r="D63" s="111" t="s">
        <v>124</v>
      </c>
      <c r="E63" s="111" t="s">
        <v>125</v>
      </c>
      <c r="F63" s="111" t="s">
        <v>104</v>
      </c>
      <c r="G63" s="111" t="s">
        <v>105</v>
      </c>
      <c r="H63" s="111" t="s">
        <v>106</v>
      </c>
      <c r="I63" s="111" t="s">
        <v>8</v>
      </c>
      <c r="J63" s="111" t="s">
        <v>9</v>
      </c>
      <c r="K63" s="111" t="s">
        <v>10</v>
      </c>
      <c r="L63" s="111" t="s">
        <v>11</v>
      </c>
      <c r="M63" s="111" t="s">
        <v>12</v>
      </c>
      <c r="N63" s="111" t="s">
        <v>13</v>
      </c>
      <c r="O63" s="82" t="s">
        <v>107</v>
      </c>
      <c r="P63" s="101"/>
      <c r="R63" s="116" t="s">
        <v>15</v>
      </c>
      <c r="S63" s="111" t="s">
        <v>115</v>
      </c>
      <c r="T63" s="111" t="s">
        <v>124</v>
      </c>
      <c r="U63" s="111" t="s">
        <v>125</v>
      </c>
      <c r="V63" s="111" t="s">
        <v>104</v>
      </c>
      <c r="W63" s="111" t="s">
        <v>105</v>
      </c>
      <c r="X63" s="111" t="s">
        <v>106</v>
      </c>
      <c r="Y63" s="111" t="s">
        <v>8</v>
      </c>
      <c r="Z63" s="111" t="s">
        <v>9</v>
      </c>
      <c r="AA63" s="111" t="s">
        <v>10</v>
      </c>
      <c r="AB63" s="111" t="s">
        <v>11</v>
      </c>
      <c r="AC63" s="111" t="s">
        <v>12</v>
      </c>
      <c r="AD63" s="111" t="s">
        <v>13</v>
      </c>
      <c r="AE63" s="82" t="s">
        <v>107</v>
      </c>
    </row>
    <row r="64" spans="2:31">
      <c r="B64" s="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69"/>
      <c r="R64" s="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69"/>
    </row>
    <row r="65" spans="2:31">
      <c r="B65" s="20" t="s">
        <v>96</v>
      </c>
      <c r="C65" s="84">
        <f>+C43/C21*100</f>
        <v>8.4093134118257229</v>
      </c>
      <c r="D65" s="84">
        <f t="shared" ref="D65:O66" si="34">+D43/D21*100</f>
        <v>8.4755050913787535</v>
      </c>
      <c r="E65" s="84">
        <f t="shared" si="34"/>
        <v>8.3296252954972179</v>
      </c>
      <c r="F65" s="84">
        <f t="shared" si="34"/>
        <v>7.7241069252343921</v>
      </c>
      <c r="G65" s="84">
        <f t="shared" si="34"/>
        <v>8.6149907085824999</v>
      </c>
      <c r="H65" s="84">
        <f t="shared" si="34"/>
        <v>8.5259352138204161</v>
      </c>
      <c r="I65" s="84">
        <f t="shared" ref="I65:N65" si="35">+I43/I21*100</f>
        <v>8.4262533358440432</v>
      </c>
      <c r="J65" s="84" t="e">
        <f t="shared" si="35"/>
        <v>#DIV/0!</v>
      </c>
      <c r="K65" s="84" t="e">
        <f t="shared" si="35"/>
        <v>#DIV/0!</v>
      </c>
      <c r="L65" s="84" t="e">
        <f t="shared" si="35"/>
        <v>#DIV/0!</v>
      </c>
      <c r="M65" s="84" t="e">
        <f t="shared" si="35"/>
        <v>#DIV/0!</v>
      </c>
      <c r="N65" s="84" t="e">
        <f t="shared" si="35"/>
        <v>#DIV/0!</v>
      </c>
      <c r="O65" s="85">
        <f t="shared" si="34"/>
        <v>8.3495066748515381</v>
      </c>
      <c r="R65" s="17" t="s">
        <v>96</v>
      </c>
      <c r="S65" s="86">
        <f>+S43/S21*100</f>
        <v>7.3161026682883783</v>
      </c>
      <c r="T65" s="86">
        <f t="shared" ref="T65:AE66" si="36">+T43/T21*100</f>
        <v>7.3736894294995166</v>
      </c>
      <c r="U65" s="86">
        <f t="shared" si="36"/>
        <v>7.246774007082581</v>
      </c>
      <c r="V65" s="86">
        <f t="shared" si="36"/>
        <v>6.7199730249539211</v>
      </c>
      <c r="W65" s="86">
        <f t="shared" si="36"/>
        <v>7.4950419164667741</v>
      </c>
      <c r="X65" s="86">
        <f t="shared" si="36"/>
        <v>7.417563636023762</v>
      </c>
      <c r="Y65" s="86">
        <f t="shared" si="36"/>
        <v>7.3308404021843172</v>
      </c>
      <c r="Z65" s="86" t="e">
        <f t="shared" si="36"/>
        <v>#DIV/0!</v>
      </c>
      <c r="AA65" s="86" t="e">
        <f t="shared" si="36"/>
        <v>#DIV/0!</v>
      </c>
      <c r="AB65" s="86" t="e">
        <f t="shared" si="36"/>
        <v>#DIV/0!</v>
      </c>
      <c r="AC65" s="86" t="e">
        <f t="shared" si="36"/>
        <v>#DIV/0!</v>
      </c>
      <c r="AD65" s="86" t="e">
        <f t="shared" si="36"/>
        <v>#DIV/0!</v>
      </c>
      <c r="AE65" s="85">
        <f t="shared" si="36"/>
        <v>7.2640708071208389</v>
      </c>
    </row>
    <row r="66" spans="2:31">
      <c r="B66" s="20" t="s">
        <v>68</v>
      </c>
      <c r="C66" s="84">
        <f t="shared" ref="C66:O70" si="37">+C44/C22*100</f>
        <v>15.24500829411204</v>
      </c>
      <c r="D66" s="84">
        <f t="shared" si="34"/>
        <v>15.276667056782999</v>
      </c>
      <c r="E66" s="84">
        <f t="shared" si="34"/>
        <v>15.352193217974072</v>
      </c>
      <c r="F66" s="84">
        <f t="shared" si="34"/>
        <v>14.274774397485137</v>
      </c>
      <c r="G66" s="84">
        <f t="shared" si="34"/>
        <v>15.97576361587903</v>
      </c>
      <c r="H66" s="84">
        <f t="shared" si="34"/>
        <v>15.830786902165825</v>
      </c>
      <c r="I66" s="84">
        <f t="shared" ref="I66:N66" si="38">+I44/I22*100</f>
        <v>16.305554519809636</v>
      </c>
      <c r="J66" s="84" t="e">
        <f t="shared" si="38"/>
        <v>#DIV/0!</v>
      </c>
      <c r="K66" s="84" t="e">
        <f t="shared" si="38"/>
        <v>#DIV/0!</v>
      </c>
      <c r="L66" s="84" t="e">
        <f t="shared" si="38"/>
        <v>#DIV/0!</v>
      </c>
      <c r="M66" s="84" t="e">
        <f t="shared" si="38"/>
        <v>#DIV/0!</v>
      </c>
      <c r="N66" s="84" t="e">
        <f t="shared" si="38"/>
        <v>#DIV/0!</v>
      </c>
      <c r="O66" s="85">
        <f t="shared" si="37"/>
        <v>15.441059137092255</v>
      </c>
      <c r="R66" s="17" t="s">
        <v>68</v>
      </c>
      <c r="S66" s="86">
        <f t="shared" ref="S66:AE70" si="39">+S44/S22*100</f>
        <v>13.263157215877474</v>
      </c>
      <c r="T66" s="86">
        <f t="shared" si="36"/>
        <v>13.29070033940121</v>
      </c>
      <c r="U66" s="86">
        <f t="shared" si="36"/>
        <v>13.35640809963744</v>
      </c>
      <c r="V66" s="86">
        <f t="shared" si="36"/>
        <v>12.419053725812072</v>
      </c>
      <c r="W66" s="86">
        <f t="shared" si="36"/>
        <v>13.898914345814752</v>
      </c>
      <c r="X66" s="86">
        <f t="shared" si="36"/>
        <v>13.772784604884267</v>
      </c>
      <c r="Y66" s="86">
        <f t="shared" si="36"/>
        <v>14.185832432234385</v>
      </c>
      <c r="Z66" s="86" t="e">
        <f t="shared" si="36"/>
        <v>#DIV/0!</v>
      </c>
      <c r="AA66" s="86" t="e">
        <f t="shared" si="36"/>
        <v>#DIV/0!</v>
      </c>
      <c r="AB66" s="86" t="e">
        <f t="shared" si="36"/>
        <v>#DIV/0!</v>
      </c>
      <c r="AC66" s="86" t="e">
        <f t="shared" si="36"/>
        <v>#DIV/0!</v>
      </c>
      <c r="AD66" s="86" t="e">
        <f t="shared" si="36"/>
        <v>#DIV/0!</v>
      </c>
      <c r="AE66" s="85">
        <f t="shared" si="39"/>
        <v>13.43372144927026</v>
      </c>
    </row>
    <row r="67" spans="2:31">
      <c r="B67" s="20" t="s">
        <v>69</v>
      </c>
      <c r="C67" s="84">
        <f t="shared" si="37"/>
        <v>9.6978935645335635</v>
      </c>
      <c r="D67" s="84">
        <f t="shared" si="37"/>
        <v>8.2052508292212405</v>
      </c>
      <c r="E67" s="84">
        <f t="shared" si="37"/>
        <v>8.5609587599852563</v>
      </c>
      <c r="F67" s="84">
        <f t="shared" si="37"/>
        <v>7.5304959808127654</v>
      </c>
      <c r="G67" s="84">
        <f t="shared" si="37"/>
        <v>9.5399990335677529</v>
      </c>
      <c r="H67" s="84">
        <f t="shared" si="37"/>
        <v>10.102378158909953</v>
      </c>
      <c r="I67" s="84">
        <f t="shared" ref="I67:N67" si="40">+I45/I23*100</f>
        <v>10.710056294019648</v>
      </c>
      <c r="J67" s="84" t="e">
        <f t="shared" si="40"/>
        <v>#DIV/0!</v>
      </c>
      <c r="K67" s="84" t="e">
        <f t="shared" si="40"/>
        <v>#DIV/0!</v>
      </c>
      <c r="L67" s="84" t="e">
        <f t="shared" si="40"/>
        <v>#DIV/0!</v>
      </c>
      <c r="M67" s="84" t="e">
        <f t="shared" si="40"/>
        <v>#DIV/0!</v>
      </c>
      <c r="N67" s="84" t="e">
        <f t="shared" si="40"/>
        <v>#DIV/0!</v>
      </c>
      <c r="O67" s="85">
        <f t="shared" si="37"/>
        <v>9.1045125839479191</v>
      </c>
      <c r="R67" s="17" t="s">
        <v>69</v>
      </c>
      <c r="S67" s="86">
        <f t="shared" si="39"/>
        <v>8.4371674011442011</v>
      </c>
      <c r="T67" s="86">
        <f t="shared" si="39"/>
        <v>7.1385682214224779</v>
      </c>
      <c r="U67" s="86">
        <f t="shared" si="39"/>
        <v>7.4480341211871748</v>
      </c>
      <c r="V67" s="86">
        <f t="shared" si="39"/>
        <v>6.5515315033071051</v>
      </c>
      <c r="W67" s="86">
        <f t="shared" si="39"/>
        <v>8.2997991592039444</v>
      </c>
      <c r="X67" s="86">
        <f t="shared" si="39"/>
        <v>8.7890689982516612</v>
      </c>
      <c r="Y67" s="86">
        <f t="shared" si="39"/>
        <v>9.3177489757970928</v>
      </c>
      <c r="Z67" s="86" t="e">
        <f t="shared" si="39"/>
        <v>#DIV/0!</v>
      </c>
      <c r="AA67" s="86" t="e">
        <f t="shared" si="39"/>
        <v>#DIV/0!</v>
      </c>
      <c r="AB67" s="86" t="e">
        <f t="shared" si="39"/>
        <v>#DIV/0!</v>
      </c>
      <c r="AC67" s="86" t="e">
        <f t="shared" si="39"/>
        <v>#DIV/0!</v>
      </c>
      <c r="AD67" s="86" t="e">
        <f t="shared" si="39"/>
        <v>#DIV/0!</v>
      </c>
      <c r="AE67" s="85">
        <f t="shared" si="39"/>
        <v>7.9209259480346921</v>
      </c>
    </row>
    <row r="68" spans="2:31">
      <c r="B68" s="20" t="s">
        <v>97</v>
      </c>
      <c r="C68" s="84">
        <f t="shared" si="37"/>
        <v>7.7539682697052204</v>
      </c>
      <c r="D68" s="84">
        <f t="shared" si="37"/>
        <v>7.7281132939215649</v>
      </c>
      <c r="E68" s="84">
        <f t="shared" si="37"/>
        <v>8.004827894681533</v>
      </c>
      <c r="F68" s="84">
        <f t="shared" si="37"/>
        <v>7.738990023488471</v>
      </c>
      <c r="G68" s="84">
        <f t="shared" si="37"/>
        <v>7.5783396477414016</v>
      </c>
      <c r="H68" s="84">
        <f t="shared" si="37"/>
        <v>7.6584119456652981</v>
      </c>
      <c r="I68" s="84">
        <f t="shared" ref="I68:N68" si="41">+I46/I24*100</f>
        <v>7.9312748323945854</v>
      </c>
      <c r="J68" s="84" t="e">
        <f t="shared" si="41"/>
        <v>#DIV/0!</v>
      </c>
      <c r="K68" s="84" t="e">
        <f t="shared" si="41"/>
        <v>#DIV/0!</v>
      </c>
      <c r="L68" s="84" t="e">
        <f t="shared" si="41"/>
        <v>#DIV/0!</v>
      </c>
      <c r="M68" s="84" t="e">
        <f t="shared" si="41"/>
        <v>#DIV/0!</v>
      </c>
      <c r="N68" s="84" t="e">
        <f t="shared" si="41"/>
        <v>#DIV/0!</v>
      </c>
      <c r="O68" s="85">
        <f t="shared" si="37"/>
        <v>7.767646012583695</v>
      </c>
      <c r="R68" s="17" t="s">
        <v>97</v>
      </c>
      <c r="S68" s="86">
        <f t="shared" si="39"/>
        <v>6.7459523946435427</v>
      </c>
      <c r="T68" s="86">
        <f t="shared" si="39"/>
        <v>6.7234585657117627</v>
      </c>
      <c r="U68" s="86">
        <f t="shared" si="39"/>
        <v>6.96420026837293</v>
      </c>
      <c r="V68" s="86">
        <f t="shared" si="39"/>
        <v>6.7329213204349685</v>
      </c>
      <c r="W68" s="86">
        <f t="shared" si="39"/>
        <v>6.5931554935350203</v>
      </c>
      <c r="X68" s="86">
        <f t="shared" si="39"/>
        <v>6.6628183927288092</v>
      </c>
      <c r="Y68" s="86">
        <f t="shared" si="39"/>
        <v>6.9002091041832898</v>
      </c>
      <c r="Z68" s="86" t="e">
        <f t="shared" si="39"/>
        <v>#DIV/0!</v>
      </c>
      <c r="AA68" s="86" t="e">
        <f t="shared" si="39"/>
        <v>#DIV/0!</v>
      </c>
      <c r="AB68" s="86" t="e">
        <f t="shared" si="39"/>
        <v>#DIV/0!</v>
      </c>
      <c r="AC68" s="86" t="e">
        <f t="shared" si="39"/>
        <v>#DIV/0!</v>
      </c>
      <c r="AD68" s="86" t="e">
        <f t="shared" si="39"/>
        <v>#DIV/0!</v>
      </c>
      <c r="AE68" s="85">
        <f t="shared" si="39"/>
        <v>6.7578520309478156</v>
      </c>
    </row>
    <row r="69" spans="2:31">
      <c r="B69" s="25" t="s">
        <v>71</v>
      </c>
      <c r="C69" s="84">
        <f t="shared" si="37"/>
        <v>5.6185294770774936</v>
      </c>
      <c r="D69" s="84">
        <f t="shared" si="37"/>
        <v>5.6277854933782887</v>
      </c>
      <c r="E69" s="84">
        <f t="shared" si="37"/>
        <v>5.7948487986754307</v>
      </c>
      <c r="F69" s="84">
        <f t="shared" si="37"/>
        <v>5.8625569454166335</v>
      </c>
      <c r="G69" s="84">
        <f t="shared" si="37"/>
        <v>6.9712924683556112</v>
      </c>
      <c r="H69" s="84">
        <f t="shared" si="37"/>
        <v>6.5513733566023165</v>
      </c>
      <c r="I69" s="84">
        <f t="shared" ref="I69:N69" si="42">+I47/I25*100</f>
        <v>5.4284341184418334</v>
      </c>
      <c r="J69" s="84" t="e">
        <f t="shared" si="42"/>
        <v>#DIV/0!</v>
      </c>
      <c r="K69" s="84" t="e">
        <f t="shared" si="42"/>
        <v>#DIV/0!</v>
      </c>
      <c r="L69" s="84" t="e">
        <f t="shared" si="42"/>
        <v>#DIV/0!</v>
      </c>
      <c r="M69" s="84" t="e">
        <f t="shared" si="42"/>
        <v>#DIV/0!</v>
      </c>
      <c r="N69" s="84" t="e">
        <f t="shared" si="42"/>
        <v>#DIV/0!</v>
      </c>
      <c r="O69" s="85">
        <f t="shared" si="37"/>
        <v>5.969064339144988</v>
      </c>
      <c r="R69" s="17" t="s">
        <v>71</v>
      </c>
      <c r="S69" s="86">
        <f t="shared" si="39"/>
        <v>4.8881206450574197</v>
      </c>
      <c r="T69" s="86">
        <f t="shared" si="39"/>
        <v>4.8961733792391113</v>
      </c>
      <c r="U69" s="86">
        <f t="shared" si="39"/>
        <v>5.0415184548476244</v>
      </c>
      <c r="V69" s="86">
        <f t="shared" si="39"/>
        <v>5.1004245425124708</v>
      </c>
      <c r="W69" s="86">
        <f t="shared" si="39"/>
        <v>6.0650244474693817</v>
      </c>
      <c r="X69" s="86">
        <f t="shared" si="39"/>
        <v>5.699694820244015</v>
      </c>
      <c r="Y69" s="86">
        <f t="shared" si="39"/>
        <v>4.7227376830443957</v>
      </c>
      <c r="Z69" s="86" t="e">
        <f t="shared" si="39"/>
        <v>#DIV/0!</v>
      </c>
      <c r="AA69" s="86" t="e">
        <f t="shared" si="39"/>
        <v>#DIV/0!</v>
      </c>
      <c r="AB69" s="86" t="e">
        <f t="shared" si="39"/>
        <v>#DIV/0!</v>
      </c>
      <c r="AC69" s="86" t="e">
        <f t="shared" si="39"/>
        <v>#DIV/0!</v>
      </c>
      <c r="AD69" s="86" t="e">
        <f t="shared" si="39"/>
        <v>#DIV/0!</v>
      </c>
      <c r="AE69" s="85">
        <f t="shared" si="39"/>
        <v>5.1930859750561398</v>
      </c>
    </row>
    <row r="70" spans="2:31">
      <c r="B70" s="26" t="s">
        <v>14</v>
      </c>
      <c r="C70" s="87">
        <f>+C48/C26*100</f>
        <v>10.522171531269795</v>
      </c>
      <c r="D70" s="87">
        <f t="shared" si="37"/>
        <v>10.420417800410627</v>
      </c>
      <c r="E70" s="87">
        <f t="shared" si="37"/>
        <v>10.448523089241064</v>
      </c>
      <c r="F70" s="87">
        <f t="shared" si="37"/>
        <v>9.7066452385816557</v>
      </c>
      <c r="G70" s="87">
        <f t="shared" si="37"/>
        <v>10.888116290650325</v>
      </c>
      <c r="H70" s="87">
        <f t="shared" si="37"/>
        <v>10.858410211871968</v>
      </c>
      <c r="I70" s="87">
        <f t="shared" si="37"/>
        <v>10.978343312933267</v>
      </c>
      <c r="J70" s="87" t="e">
        <f t="shared" si="37"/>
        <v>#DIV/0!</v>
      </c>
      <c r="K70" s="87" t="e">
        <f t="shared" si="37"/>
        <v>#DIV/0!</v>
      </c>
      <c r="L70" s="87" t="e">
        <f t="shared" si="37"/>
        <v>#DIV/0!</v>
      </c>
      <c r="M70" s="87" t="e">
        <f t="shared" si="37"/>
        <v>#DIV/0!</v>
      </c>
      <c r="N70" s="87" t="e">
        <f t="shared" si="37"/>
        <v>#DIV/0!</v>
      </c>
      <c r="O70" s="87">
        <f t="shared" si="37"/>
        <v>10.5305451910563</v>
      </c>
      <c r="R70" s="26" t="s">
        <v>14</v>
      </c>
      <c r="S70" s="88">
        <f t="shared" si="39"/>
        <v>9.1542892322047216</v>
      </c>
      <c r="T70" s="89">
        <f t="shared" si="39"/>
        <v>9.0657634863572447</v>
      </c>
      <c r="U70" s="89">
        <f t="shared" si="39"/>
        <v>9.0902150876397254</v>
      </c>
      <c r="V70" s="89">
        <f t="shared" si="39"/>
        <v>8.4447813575660398</v>
      </c>
      <c r="W70" s="89">
        <f t="shared" si="39"/>
        <v>9.4726611728657826</v>
      </c>
      <c r="X70" s="89">
        <f t="shared" si="39"/>
        <v>9.4468168843286104</v>
      </c>
      <c r="Y70" s="89">
        <f t="shared" si="39"/>
        <v>9.551158682251943</v>
      </c>
      <c r="Z70" s="89" t="e">
        <f t="shared" si="39"/>
        <v>#DIV/0!</v>
      </c>
      <c r="AA70" s="89" t="e">
        <f t="shared" si="39"/>
        <v>#DIV/0!</v>
      </c>
      <c r="AB70" s="89" t="e">
        <f t="shared" si="39"/>
        <v>#DIV/0!</v>
      </c>
      <c r="AC70" s="89" t="e">
        <f t="shared" si="39"/>
        <v>#DIV/0!</v>
      </c>
      <c r="AD70" s="89" t="e">
        <f t="shared" si="39"/>
        <v>#DIV/0!</v>
      </c>
      <c r="AE70" s="87">
        <f t="shared" si="39"/>
        <v>9.1615743162189798</v>
      </c>
    </row>
    <row r="71" spans="2:31">
      <c r="M71" s="76"/>
      <c r="X71" s="109"/>
      <c r="AE71" s="2">
        <f>+AE70/0.87</f>
        <v>10.530545191056298</v>
      </c>
    </row>
    <row r="72" spans="2:31">
      <c r="M72" s="76"/>
    </row>
    <row r="73" spans="2:31">
      <c r="B73" s="63" t="s">
        <v>54</v>
      </c>
      <c r="C73" s="110">
        <v>6.96</v>
      </c>
      <c r="D73" s="110">
        <v>6.96</v>
      </c>
      <c r="E73" s="110">
        <v>6.96</v>
      </c>
      <c r="F73" s="110">
        <v>6.96</v>
      </c>
      <c r="G73" s="110">
        <v>6.96</v>
      </c>
      <c r="H73" s="110">
        <v>6.96</v>
      </c>
      <c r="I73" s="110">
        <v>6.96</v>
      </c>
      <c r="J73" s="110">
        <v>6.96</v>
      </c>
      <c r="K73" s="110">
        <v>6.96</v>
      </c>
      <c r="L73" s="75">
        <v>6.96</v>
      </c>
      <c r="M73" s="75">
        <v>6.96</v>
      </c>
      <c r="N73" s="75">
        <v>6.96</v>
      </c>
      <c r="O73" s="68"/>
      <c r="R73" s="63" t="s">
        <v>54</v>
      </c>
      <c r="S73" s="75">
        <f>+C73</f>
        <v>6.96</v>
      </c>
      <c r="T73" s="75">
        <f t="shared" ref="T73:AD73" si="43">+D73</f>
        <v>6.96</v>
      </c>
      <c r="U73" s="75">
        <f t="shared" si="43"/>
        <v>6.96</v>
      </c>
      <c r="V73" s="75">
        <f t="shared" si="43"/>
        <v>6.96</v>
      </c>
      <c r="W73" s="75">
        <f t="shared" si="43"/>
        <v>6.96</v>
      </c>
      <c r="X73" s="75">
        <f t="shared" si="43"/>
        <v>6.96</v>
      </c>
      <c r="Y73" s="75">
        <f t="shared" si="43"/>
        <v>6.96</v>
      </c>
      <c r="Z73" s="75">
        <f t="shared" si="43"/>
        <v>6.96</v>
      </c>
      <c r="AA73" s="75">
        <f t="shared" si="43"/>
        <v>6.96</v>
      </c>
      <c r="AB73" s="75">
        <f t="shared" si="43"/>
        <v>6.96</v>
      </c>
      <c r="AC73" s="75">
        <f t="shared" si="43"/>
        <v>6.96</v>
      </c>
      <c r="AD73" s="75">
        <f t="shared" si="43"/>
        <v>6.96</v>
      </c>
      <c r="AE73" s="68"/>
    </row>
    <row r="74" spans="2:31">
      <c r="M74" s="76"/>
    </row>
  </sheetData>
  <conditionalFormatting sqref="C28:O28 C29:N31 C16:N20 C27:N27 C38:N42 C49:N53 C60:N64 C71:N74 C2:N9">
    <cfRule type="containsText" dxfId="138" priority="16" stopIfTrue="1" operator="containsText" text="*">
      <formula>NOT(ISERROR(SEARCH("*",C2)))</formula>
    </cfRule>
  </conditionalFormatting>
  <conditionalFormatting sqref="C10:N15">
    <cfRule type="containsText" dxfId="137" priority="14" stopIfTrue="1" operator="containsText" text="*">
      <formula>NOT(ISERROR(SEARCH("*",C10)))</formula>
    </cfRule>
    <cfRule type="containsText" priority="15" stopIfTrue="1" operator="containsText" text="*">
      <formula>NOT(ISERROR(SEARCH("*",C10)))</formula>
    </cfRule>
  </conditionalFormatting>
  <conditionalFormatting sqref="C21:N26">
    <cfRule type="containsText" dxfId="136" priority="12" stopIfTrue="1" operator="containsText" text="*">
      <formula>NOT(ISERROR(SEARCH("*",C21)))</formula>
    </cfRule>
    <cfRule type="containsText" priority="13" stopIfTrue="1" operator="containsText" text="*">
      <formula>NOT(ISERROR(SEARCH("*",C21)))</formula>
    </cfRule>
  </conditionalFormatting>
  <conditionalFormatting sqref="C32:N37">
    <cfRule type="containsText" dxfId="135" priority="10" stopIfTrue="1" operator="containsText" text="*">
      <formula>NOT(ISERROR(SEARCH("*",C32)))</formula>
    </cfRule>
    <cfRule type="containsText" priority="11" stopIfTrue="1" operator="containsText" text="*">
      <formula>NOT(ISERROR(SEARCH("*",C32)))</formula>
    </cfRule>
  </conditionalFormatting>
  <conditionalFormatting sqref="C43:N48">
    <cfRule type="containsText" dxfId="134" priority="8" stopIfTrue="1" operator="containsText" text="*">
      <formula>NOT(ISERROR(SEARCH("*",C43)))</formula>
    </cfRule>
    <cfRule type="containsText" priority="9" stopIfTrue="1" operator="containsText" text="*">
      <formula>NOT(ISERROR(SEARCH("*",C43)))</formula>
    </cfRule>
  </conditionalFormatting>
  <conditionalFormatting sqref="C54:N59">
    <cfRule type="containsText" dxfId="133" priority="6" stopIfTrue="1" operator="containsText" text="*">
      <formula>NOT(ISERROR(SEARCH("*",C54)))</formula>
    </cfRule>
    <cfRule type="containsText" priority="7" stopIfTrue="1" operator="containsText" text="*">
      <formula>NOT(ISERROR(SEARCH("*",C54)))</formula>
    </cfRule>
  </conditionalFormatting>
  <conditionalFormatting sqref="C65:N70">
    <cfRule type="containsText" dxfId="132" priority="4" stopIfTrue="1" operator="containsText" text="*">
      <formula>NOT(ISERROR(SEARCH("*",C65)))</formula>
    </cfRule>
    <cfRule type="containsText" priority="5" stopIfTrue="1" operator="containsText" text="*">
      <formula>NOT(ISERROR(SEARCH("*",C65)))</formula>
    </cfRule>
  </conditionalFormatting>
  <conditionalFormatting sqref="I1:N1">
    <cfRule type="containsText" dxfId="131" priority="3" stopIfTrue="1" operator="containsText" text="*">
      <formula>NOT(ISERROR(SEARCH("*",I1)))</formula>
    </cfRule>
  </conditionalFormatting>
  <conditionalFormatting sqref="C1:H1">
    <cfRule type="containsText" dxfId="130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D74"/>
  <sheetViews>
    <sheetView showGridLines="0" topLeftCell="A4" zoomScale="70" zoomScaleNormal="70" workbookViewId="0">
      <selection activeCell="E13" sqref="E13"/>
    </sheetView>
  </sheetViews>
  <sheetFormatPr baseColWidth="10" defaultRowHeight="15.75"/>
  <cols>
    <col min="1" max="1" width="2.42578125" style="2" customWidth="1"/>
    <col min="2" max="2" width="21.140625" style="2" customWidth="1"/>
    <col min="3" max="14" width="11.42578125" style="2"/>
    <col min="15" max="15" width="12.140625" style="2" bestFit="1" customWidth="1"/>
    <col min="16" max="16" width="5.5703125" style="2" customWidth="1"/>
    <col min="17" max="17" width="20.7109375" style="2" customWidth="1"/>
    <col min="18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114</v>
      </c>
      <c r="Q2" s="3" t="str">
        <f>+B2</f>
        <v>ENDE DELBENI S.A.M. SISTEMAS AISLADOS</v>
      </c>
    </row>
    <row r="3" spans="2:30">
      <c r="B3" s="3" t="str">
        <f>+'TOTAL CRE SA'!B3:G3</f>
        <v>CONSOLIDADO - con IVA</v>
      </c>
      <c r="Q3" s="3" t="str">
        <f>+'TOTAL CRE SA'!R3</f>
        <v>CONSOLIDADO - sin IVA</v>
      </c>
    </row>
    <row r="4" spans="2:30">
      <c r="B4" s="3" t="str">
        <f>+'TOTAL CRE SA'!B4:G4</f>
        <v>ESTADÍSTICAS GESTIÓN 2025</v>
      </c>
      <c r="Q4" s="3" t="str">
        <f>+B4</f>
        <v>ESTADÍSTICAS GESTIÓN 2025</v>
      </c>
    </row>
    <row r="7" spans="2:30">
      <c r="B7" s="3" t="s">
        <v>82</v>
      </c>
      <c r="Q7" s="3" t="s">
        <v>82</v>
      </c>
    </row>
    <row r="9" spans="2:30">
      <c r="B9" s="80" t="s">
        <v>83</v>
      </c>
      <c r="C9" s="81" t="s">
        <v>84</v>
      </c>
      <c r="D9" s="81" t="s">
        <v>85</v>
      </c>
      <c r="E9" s="81" t="s">
        <v>86</v>
      </c>
      <c r="F9" s="81" t="s">
        <v>87</v>
      </c>
      <c r="G9" s="81" t="s">
        <v>88</v>
      </c>
      <c r="H9" s="81" t="s">
        <v>89</v>
      </c>
      <c r="I9" s="81" t="s">
        <v>90</v>
      </c>
      <c r="J9" s="81" t="s">
        <v>91</v>
      </c>
      <c r="K9" s="81" t="s">
        <v>92</v>
      </c>
      <c r="L9" s="81" t="s">
        <v>93</v>
      </c>
      <c r="M9" s="81" t="s">
        <v>94</v>
      </c>
      <c r="N9" s="81" t="s">
        <v>95</v>
      </c>
      <c r="O9" s="82" t="s">
        <v>14</v>
      </c>
      <c r="Q9" s="80" t="s">
        <v>83</v>
      </c>
      <c r="R9" s="81" t="s">
        <v>84</v>
      </c>
      <c r="S9" s="81" t="s">
        <v>85</v>
      </c>
      <c r="T9" s="81" t="s">
        <v>86</v>
      </c>
      <c r="U9" s="81" t="s">
        <v>87</v>
      </c>
      <c r="V9" s="81" t="s">
        <v>88</v>
      </c>
      <c r="W9" s="81" t="s">
        <v>89</v>
      </c>
      <c r="X9" s="81" t="s">
        <v>90</v>
      </c>
      <c r="Y9" s="81" t="s">
        <v>91</v>
      </c>
      <c r="Z9" s="81" t="s">
        <v>92</v>
      </c>
      <c r="AA9" s="81" t="s">
        <v>93</v>
      </c>
      <c r="AB9" s="81" t="s">
        <v>94</v>
      </c>
      <c r="AC9" s="81" t="s">
        <v>95</v>
      </c>
      <c r="AD9" s="82" t="s">
        <v>14</v>
      </c>
    </row>
    <row r="10" spans="2:30">
      <c r="B10" s="20" t="s">
        <v>96</v>
      </c>
      <c r="C10" s="21">
        <f>+'ENDEDELBENI-GuayaramerinTH'!C10+'ENDEDELBENI-Huacaraje'!C9+'ENDEDELBENI-Baures'!C10</f>
        <v>9933</v>
      </c>
      <c r="D10" s="21">
        <f>+'ENDEDELBENI-GuayaramerinTH'!D10+'ENDEDELBENI-Huacaraje'!D9+'ENDEDELBENI-Baures'!D10</f>
        <v>9336</v>
      </c>
      <c r="E10" s="21">
        <f>+'ENDEDELBENI-GuayaramerinTH'!E10+'ENDEDELBENI-Huacaraje'!E9+'ENDEDELBENI-Baures'!E10</f>
        <v>9290</v>
      </c>
      <c r="F10" s="21">
        <f>+'ENDEDELBENI-GuayaramerinTH'!F10+'ENDEDELBENI-Huacaraje'!F9+'ENDEDELBENI-Baures'!F10</f>
        <v>9255</v>
      </c>
      <c r="G10" s="21">
        <f>+'ENDEDELBENI-GuayaramerinTH'!G10+'ENDEDELBENI-Huacaraje'!G9+'ENDEDELBENI-Baures'!G10</f>
        <v>9310</v>
      </c>
      <c r="H10" s="21">
        <f>+'ENDEDELBENI-GuayaramerinTH'!H10+'ENDEDELBENI-Huacaraje'!H9+'ENDEDELBENI-Baures'!H10</f>
        <v>9371</v>
      </c>
      <c r="I10" s="21">
        <f>+'ENDEDELBENI-GuayaramerinTH'!I10+'ENDEDELBENI-Huacaraje'!I9+'ENDEDELBENI-Baures'!I10</f>
        <v>9471</v>
      </c>
      <c r="J10" s="21">
        <f>+'ENDEDELBENI-GuayaramerinTH'!J10+'ENDEDELBENI-Huacaraje'!J9+'ENDEDELBENI-Baures'!J10</f>
        <v>0</v>
      </c>
      <c r="K10" s="21">
        <f>+'ENDEDELBENI-GuayaramerinTH'!K10+'ENDEDELBENI-Huacaraje'!K9+'ENDEDELBENI-Baures'!K10</f>
        <v>0</v>
      </c>
      <c r="L10" s="21">
        <f>+'ENDEDELBENI-GuayaramerinTH'!L10+'ENDEDELBENI-Huacaraje'!L9+'ENDEDELBENI-Baures'!L10</f>
        <v>0</v>
      </c>
      <c r="M10" s="21">
        <f>+'ENDEDELBENI-GuayaramerinTH'!M10+'ENDEDELBENI-Huacaraje'!M9+'ENDEDELBENI-Baures'!M10</f>
        <v>0</v>
      </c>
      <c r="N10" s="21">
        <f>+'ENDEDELBENI-GuayaramerinTH'!N10+'ENDEDELBENI-Huacaraje'!N9+'ENDEDELBENI-Baures'!N10</f>
        <v>0</v>
      </c>
      <c r="O10" s="22">
        <f>N10</f>
        <v>0</v>
      </c>
      <c r="Q10" s="17" t="s">
        <v>96</v>
      </c>
      <c r="R10" s="24">
        <f>C10</f>
        <v>9933</v>
      </c>
      <c r="S10" s="24">
        <f t="shared" ref="S10:AC14" si="0">D10</f>
        <v>9336</v>
      </c>
      <c r="T10" s="24">
        <f t="shared" si="0"/>
        <v>9290</v>
      </c>
      <c r="U10" s="24">
        <f>F10</f>
        <v>9255</v>
      </c>
      <c r="V10" s="24">
        <f t="shared" si="0"/>
        <v>9310</v>
      </c>
      <c r="W10" s="24">
        <f>H10</f>
        <v>9371</v>
      </c>
      <c r="X10" s="24">
        <f t="shared" si="0"/>
        <v>9471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3">
        <f>AC10</f>
        <v>0</v>
      </c>
    </row>
    <row r="11" spans="2:30">
      <c r="B11" s="20" t="s">
        <v>68</v>
      </c>
      <c r="C11" s="21">
        <f>+'ENDEDELBENI-GuayaramerinTH'!C11+'ENDEDELBENI-Huacaraje'!C10+'ENDEDELBENI-Baures'!C11</f>
        <v>1414</v>
      </c>
      <c r="D11" s="21">
        <f>+'ENDEDELBENI-GuayaramerinTH'!D11+'ENDEDELBENI-Huacaraje'!D10+'ENDEDELBENI-Baures'!D11</f>
        <v>1370</v>
      </c>
      <c r="E11" s="21">
        <f>+'ENDEDELBENI-GuayaramerinTH'!E11+'ENDEDELBENI-Huacaraje'!E10+'ENDEDELBENI-Baures'!E11</f>
        <v>1353</v>
      </c>
      <c r="F11" s="21">
        <f>+'ENDEDELBENI-GuayaramerinTH'!F11+'ENDEDELBENI-Huacaraje'!F10+'ENDEDELBENI-Baures'!F11</f>
        <v>1362</v>
      </c>
      <c r="G11" s="21">
        <f>+'ENDEDELBENI-GuayaramerinTH'!G11+'ENDEDELBENI-Huacaraje'!G10+'ENDEDELBENI-Baures'!G11</f>
        <v>1385</v>
      </c>
      <c r="H11" s="21">
        <f>+'ENDEDELBENI-GuayaramerinTH'!H11+'ENDEDELBENI-Huacaraje'!H10+'ENDEDELBENI-Baures'!H11</f>
        <v>1410</v>
      </c>
      <c r="I11" s="21">
        <f>+'ENDEDELBENI-GuayaramerinTH'!I11+'ENDEDELBENI-Huacaraje'!I10+'ENDEDELBENI-Baures'!I11</f>
        <v>1419</v>
      </c>
      <c r="J11" s="21">
        <f>+'ENDEDELBENI-GuayaramerinTH'!J11+'ENDEDELBENI-Huacaraje'!J10+'ENDEDELBENI-Baures'!J11</f>
        <v>0</v>
      </c>
      <c r="K11" s="21">
        <f>+'ENDEDELBENI-GuayaramerinTH'!K11+'ENDEDELBENI-Huacaraje'!K10+'ENDEDELBENI-Baures'!K11</f>
        <v>0</v>
      </c>
      <c r="L11" s="21">
        <f>+'ENDEDELBENI-GuayaramerinTH'!L11+'ENDEDELBENI-Huacaraje'!L10+'ENDEDELBENI-Baures'!L11</f>
        <v>0</v>
      </c>
      <c r="M11" s="21">
        <f>+'ENDEDELBENI-GuayaramerinTH'!M11+'ENDEDELBENI-Huacaraje'!M10+'ENDEDELBENI-Baures'!M11</f>
        <v>0</v>
      </c>
      <c r="N11" s="21">
        <f>+'ENDEDELBENI-GuayaramerinTH'!N11+'ENDEDELBENI-Huacaraje'!N10+'ENDEDELBENI-Baures'!N11</f>
        <v>0</v>
      </c>
      <c r="O11" s="22">
        <f t="shared" ref="O11:O14" si="1">N11</f>
        <v>0</v>
      </c>
      <c r="Q11" s="17" t="s">
        <v>68</v>
      </c>
      <c r="R11" s="24">
        <f>C11</f>
        <v>1414</v>
      </c>
      <c r="S11" s="24">
        <f t="shared" si="0"/>
        <v>1370</v>
      </c>
      <c r="T11" s="24">
        <f t="shared" si="0"/>
        <v>1353</v>
      </c>
      <c r="U11" s="24">
        <f>F11</f>
        <v>1362</v>
      </c>
      <c r="V11" s="24">
        <f t="shared" si="0"/>
        <v>1385</v>
      </c>
      <c r="W11" s="24">
        <f>H11</f>
        <v>1410</v>
      </c>
      <c r="X11" s="24">
        <f t="shared" si="0"/>
        <v>1419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3">
        <f>AC11</f>
        <v>0</v>
      </c>
    </row>
    <row r="12" spans="2:30">
      <c r="B12" s="20" t="s">
        <v>69</v>
      </c>
      <c r="C12" s="21">
        <f>+'ENDEDELBENI-GuayaramerinTH'!C12+'ENDEDELBENI-Huacaraje'!C11+'ENDEDELBENI-Baures'!C12</f>
        <v>105</v>
      </c>
      <c r="D12" s="21">
        <f>+'ENDEDELBENI-GuayaramerinTH'!D12+'ENDEDELBENI-Huacaraje'!D11+'ENDEDELBENI-Baures'!D12</f>
        <v>103</v>
      </c>
      <c r="E12" s="21">
        <f>+'ENDEDELBENI-GuayaramerinTH'!E12+'ENDEDELBENI-Huacaraje'!E11+'ENDEDELBENI-Baures'!E12</f>
        <v>100</v>
      </c>
      <c r="F12" s="21">
        <f>+'ENDEDELBENI-GuayaramerinTH'!F12+'ENDEDELBENI-Huacaraje'!F11+'ENDEDELBENI-Baures'!F12</f>
        <v>98</v>
      </c>
      <c r="G12" s="21">
        <f>+'ENDEDELBENI-GuayaramerinTH'!G12+'ENDEDELBENI-Huacaraje'!G11+'ENDEDELBENI-Baures'!G12</f>
        <v>102</v>
      </c>
      <c r="H12" s="21">
        <f>+'ENDEDELBENI-GuayaramerinTH'!H12+'ENDEDELBENI-Huacaraje'!H11+'ENDEDELBENI-Baures'!H12</f>
        <v>98</v>
      </c>
      <c r="I12" s="21">
        <f>+'ENDEDELBENI-GuayaramerinTH'!I12+'ENDEDELBENI-Huacaraje'!I11+'ENDEDELBENI-Baures'!I12</f>
        <v>99</v>
      </c>
      <c r="J12" s="21">
        <f>+'ENDEDELBENI-GuayaramerinTH'!J12+'ENDEDELBENI-Huacaraje'!J11+'ENDEDELBENI-Baures'!J12</f>
        <v>0</v>
      </c>
      <c r="K12" s="21">
        <f>+'ENDEDELBENI-GuayaramerinTH'!K12+'ENDEDELBENI-Huacaraje'!K11+'ENDEDELBENI-Baures'!K12</f>
        <v>0</v>
      </c>
      <c r="L12" s="21">
        <f>+'ENDEDELBENI-GuayaramerinTH'!L12+'ENDEDELBENI-Huacaraje'!L11+'ENDEDELBENI-Baures'!L12</f>
        <v>0</v>
      </c>
      <c r="M12" s="21">
        <f>+'ENDEDELBENI-GuayaramerinTH'!M12+'ENDEDELBENI-Huacaraje'!M11+'ENDEDELBENI-Baures'!M12</f>
        <v>0</v>
      </c>
      <c r="N12" s="21">
        <f>+'ENDEDELBENI-GuayaramerinTH'!N12+'ENDEDELBENI-Huacaraje'!N11+'ENDEDELBENI-Baures'!N12</f>
        <v>0</v>
      </c>
      <c r="O12" s="22">
        <f t="shared" si="1"/>
        <v>0</v>
      </c>
      <c r="Q12" s="17" t="s">
        <v>69</v>
      </c>
      <c r="R12" s="24">
        <f t="shared" ref="R12:R14" si="2">C12</f>
        <v>105</v>
      </c>
      <c r="S12" s="24">
        <f t="shared" si="0"/>
        <v>103</v>
      </c>
      <c r="T12" s="24">
        <f t="shared" si="0"/>
        <v>100</v>
      </c>
      <c r="U12" s="24">
        <f t="shared" si="0"/>
        <v>98</v>
      </c>
      <c r="V12" s="24">
        <f t="shared" si="0"/>
        <v>102</v>
      </c>
      <c r="W12" s="24">
        <f t="shared" si="0"/>
        <v>98</v>
      </c>
      <c r="X12" s="24">
        <f t="shared" si="0"/>
        <v>99</v>
      </c>
      <c r="Y12" s="24">
        <f t="shared" si="0"/>
        <v>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3">
        <f t="shared" ref="AD12:AD14" si="3">AC12</f>
        <v>0</v>
      </c>
    </row>
    <row r="13" spans="2:30">
      <c r="B13" s="20" t="s">
        <v>97</v>
      </c>
      <c r="C13" s="21">
        <f>+'ENDEDELBENI-GuayaramerinTH'!C13+'ENDEDELBENI-Huacaraje'!C12+'ENDEDELBENI-Baures'!C13</f>
        <v>143</v>
      </c>
      <c r="D13" s="21">
        <f>+'ENDEDELBENI-GuayaramerinTH'!D13+'ENDEDELBENI-Huacaraje'!D12+'ENDEDELBENI-Baures'!D13</f>
        <v>141</v>
      </c>
      <c r="E13" s="21">
        <f>+'ENDEDELBENI-GuayaramerinTH'!E13+'ENDEDELBENI-Huacaraje'!E12+'ENDEDELBENI-Baures'!E13</f>
        <v>136</v>
      </c>
      <c r="F13" s="21">
        <f>+'ENDEDELBENI-GuayaramerinTH'!F13+'ENDEDELBENI-Huacaraje'!F12+'ENDEDELBENI-Baures'!F13</f>
        <v>138</v>
      </c>
      <c r="G13" s="21">
        <f>+'ENDEDELBENI-GuayaramerinTH'!G13+'ENDEDELBENI-Huacaraje'!G12+'ENDEDELBENI-Baures'!G13</f>
        <v>141</v>
      </c>
      <c r="H13" s="21">
        <f>+'ENDEDELBENI-GuayaramerinTH'!H13+'ENDEDELBENI-Huacaraje'!H12+'ENDEDELBENI-Baures'!H13</f>
        <v>110</v>
      </c>
      <c r="I13" s="21">
        <f>+'ENDEDELBENI-GuayaramerinTH'!I13+'ENDEDELBENI-Huacaraje'!I12+'ENDEDELBENI-Baures'!I13</f>
        <v>110</v>
      </c>
      <c r="J13" s="21">
        <f>+'ENDEDELBENI-GuayaramerinTH'!J13+'ENDEDELBENI-Huacaraje'!J12+'ENDEDELBENI-Baures'!J13</f>
        <v>0</v>
      </c>
      <c r="K13" s="21">
        <f>+'ENDEDELBENI-GuayaramerinTH'!K13+'ENDEDELBENI-Huacaraje'!K12+'ENDEDELBENI-Baures'!K13</f>
        <v>0</v>
      </c>
      <c r="L13" s="21">
        <f>+'ENDEDELBENI-GuayaramerinTH'!L13+'ENDEDELBENI-Huacaraje'!L12+'ENDEDELBENI-Baures'!L13</f>
        <v>0</v>
      </c>
      <c r="M13" s="21">
        <f>+'ENDEDELBENI-GuayaramerinTH'!M13+'ENDEDELBENI-Huacaraje'!M12+'ENDEDELBENI-Baures'!M13</f>
        <v>0</v>
      </c>
      <c r="N13" s="21">
        <f>+'ENDEDELBENI-GuayaramerinTH'!N13+'ENDEDELBENI-Huacaraje'!N12+'ENDEDELBENI-Baures'!N13</f>
        <v>0</v>
      </c>
      <c r="O13" s="22">
        <f t="shared" si="1"/>
        <v>0</v>
      </c>
      <c r="Q13" s="17" t="s">
        <v>97</v>
      </c>
      <c r="R13" s="24">
        <f t="shared" si="2"/>
        <v>143</v>
      </c>
      <c r="S13" s="24">
        <f t="shared" si="0"/>
        <v>141</v>
      </c>
      <c r="T13" s="24">
        <f t="shared" si="0"/>
        <v>136</v>
      </c>
      <c r="U13" s="24">
        <f t="shared" si="0"/>
        <v>138</v>
      </c>
      <c r="V13" s="24">
        <f t="shared" si="0"/>
        <v>141</v>
      </c>
      <c r="W13" s="24">
        <f t="shared" si="0"/>
        <v>110</v>
      </c>
      <c r="X13" s="24">
        <f t="shared" si="0"/>
        <v>110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3">
        <f t="shared" si="3"/>
        <v>0</v>
      </c>
    </row>
    <row r="14" spans="2:30">
      <c r="B14" s="25" t="s">
        <v>71</v>
      </c>
      <c r="C14" s="21">
        <f>+'ENDEDELBENI-GuayaramerinTH'!C14+'ENDEDELBENI-Huacaraje'!C13+'ENDEDELBENI-Baures'!C14</f>
        <v>13</v>
      </c>
      <c r="D14" s="21">
        <f>+'ENDEDELBENI-GuayaramerinTH'!D14+'ENDEDELBENI-Huacaraje'!D13+'ENDEDELBENI-Baures'!D14</f>
        <v>10</v>
      </c>
      <c r="E14" s="21">
        <f>+'ENDEDELBENI-GuayaramerinTH'!E14+'ENDEDELBENI-Huacaraje'!E13+'ENDEDELBENI-Baures'!E14</f>
        <v>10</v>
      </c>
      <c r="F14" s="21">
        <f>+'ENDEDELBENI-GuayaramerinTH'!F14+'ENDEDELBENI-Huacaraje'!F13+'ENDEDELBENI-Baures'!F14</f>
        <v>10</v>
      </c>
      <c r="G14" s="21">
        <f>+'ENDEDELBENI-GuayaramerinTH'!G14+'ENDEDELBENI-Huacaraje'!G13+'ENDEDELBENI-Baures'!G14</f>
        <v>10</v>
      </c>
      <c r="H14" s="21">
        <f>+'ENDEDELBENI-GuayaramerinTH'!H14+'ENDEDELBENI-Huacaraje'!H13+'ENDEDELBENI-Baures'!H14</f>
        <v>10</v>
      </c>
      <c r="I14" s="21">
        <f>+'ENDEDELBENI-GuayaramerinTH'!I14+'ENDEDELBENI-Huacaraje'!I13+'ENDEDELBENI-Baures'!I14</f>
        <v>10</v>
      </c>
      <c r="J14" s="21">
        <f>+'ENDEDELBENI-GuayaramerinTH'!J14+'ENDEDELBENI-Huacaraje'!J13+'ENDEDELBENI-Baures'!J14</f>
        <v>0</v>
      </c>
      <c r="K14" s="21">
        <f>+'ENDEDELBENI-GuayaramerinTH'!K14+'ENDEDELBENI-Huacaraje'!K13+'ENDEDELBENI-Baures'!K14</f>
        <v>0</v>
      </c>
      <c r="L14" s="21">
        <f>+'ENDEDELBENI-GuayaramerinTH'!L14+'ENDEDELBENI-Huacaraje'!L13+'ENDEDELBENI-Baures'!L14</f>
        <v>0</v>
      </c>
      <c r="M14" s="21">
        <f>+'ENDEDELBENI-GuayaramerinTH'!M14+'ENDEDELBENI-Huacaraje'!M13+'ENDEDELBENI-Baures'!M14</f>
        <v>0</v>
      </c>
      <c r="N14" s="21">
        <f>+'ENDEDELBENI-GuayaramerinTH'!N14+'ENDEDELBENI-Huacaraje'!N13+'ENDEDELBENI-Baures'!N14</f>
        <v>0</v>
      </c>
      <c r="O14" s="22">
        <f t="shared" si="1"/>
        <v>0</v>
      </c>
      <c r="Q14" s="17" t="s">
        <v>71</v>
      </c>
      <c r="R14" s="24">
        <f t="shared" si="2"/>
        <v>13</v>
      </c>
      <c r="S14" s="24">
        <f t="shared" si="0"/>
        <v>10</v>
      </c>
      <c r="T14" s="24">
        <f t="shared" si="0"/>
        <v>10</v>
      </c>
      <c r="U14" s="24">
        <f t="shared" si="0"/>
        <v>10</v>
      </c>
      <c r="V14" s="24">
        <f t="shared" si="0"/>
        <v>10</v>
      </c>
      <c r="W14" s="24">
        <f t="shared" si="0"/>
        <v>10</v>
      </c>
      <c r="X14" s="24">
        <f t="shared" si="0"/>
        <v>10</v>
      </c>
      <c r="Y14" s="24">
        <f t="shared" si="0"/>
        <v>0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3">
        <f t="shared" si="3"/>
        <v>0</v>
      </c>
    </row>
    <row r="15" spans="2:30">
      <c r="B15" s="26" t="s">
        <v>14</v>
      </c>
      <c r="C15" s="28">
        <f t="shared" ref="C15:M15" si="4">SUM(C10:C14)</f>
        <v>11608</v>
      </c>
      <c r="D15" s="28">
        <f t="shared" si="4"/>
        <v>10960</v>
      </c>
      <c r="E15" s="28">
        <f t="shared" si="4"/>
        <v>10889</v>
      </c>
      <c r="F15" s="28">
        <f t="shared" si="4"/>
        <v>10863</v>
      </c>
      <c r="G15" s="28">
        <f t="shared" si="4"/>
        <v>10948</v>
      </c>
      <c r="H15" s="28">
        <f t="shared" si="4"/>
        <v>10999</v>
      </c>
      <c r="I15" s="28">
        <f t="shared" si="4"/>
        <v>11109</v>
      </c>
      <c r="J15" s="28">
        <f t="shared" si="4"/>
        <v>0</v>
      </c>
      <c r="K15" s="28">
        <f t="shared" si="4"/>
        <v>0</v>
      </c>
      <c r="L15" s="28">
        <f t="shared" si="4"/>
        <v>0</v>
      </c>
      <c r="M15" s="28">
        <f t="shared" si="4"/>
        <v>0</v>
      </c>
      <c r="N15" s="28">
        <f>SUM(N10:N14)</f>
        <v>0</v>
      </c>
      <c r="O15" s="30">
        <f>SUM(O10:O14)</f>
        <v>0</v>
      </c>
      <c r="Q15" s="26" t="s">
        <v>14</v>
      </c>
      <c r="R15" s="27">
        <f>SUM(R10:R14)</f>
        <v>11608</v>
      </c>
      <c r="S15" s="29">
        <f>SUM(S10:S14)</f>
        <v>10960</v>
      </c>
      <c r="T15" s="29">
        <f>SUM(T10:T14)</f>
        <v>10889</v>
      </c>
      <c r="U15" s="29">
        <f>SUM(U10:U14)</f>
        <v>10863</v>
      </c>
      <c r="V15" s="29">
        <f t="shared" ref="V15:AC15" si="5">SUM(V10:V14)</f>
        <v>10948</v>
      </c>
      <c r="W15" s="29">
        <f t="shared" si="5"/>
        <v>10999</v>
      </c>
      <c r="X15" s="29">
        <f t="shared" si="5"/>
        <v>11109</v>
      </c>
      <c r="Y15" s="29">
        <f t="shared" si="5"/>
        <v>0</v>
      </c>
      <c r="Z15" s="29">
        <f t="shared" si="5"/>
        <v>0</v>
      </c>
      <c r="AA15" s="29">
        <f t="shared" si="5"/>
        <v>0</v>
      </c>
      <c r="AB15" s="29">
        <f t="shared" si="5"/>
        <v>0</v>
      </c>
      <c r="AC15" s="29">
        <f t="shared" si="5"/>
        <v>0</v>
      </c>
      <c r="AD15" s="28">
        <f>SUM(AD10:AD14)</f>
        <v>0</v>
      </c>
    </row>
    <row r="18" spans="2:30">
      <c r="B18" s="3" t="s">
        <v>98</v>
      </c>
      <c r="Q18" s="3" t="s">
        <v>98</v>
      </c>
    </row>
    <row r="20" spans="2:30">
      <c r="B20" s="80" t="s">
        <v>83</v>
      </c>
      <c r="C20" s="81" t="s">
        <v>84</v>
      </c>
      <c r="D20" s="81" t="s">
        <v>85</v>
      </c>
      <c r="E20" s="81" t="s">
        <v>86</v>
      </c>
      <c r="F20" s="81" t="s">
        <v>87</v>
      </c>
      <c r="G20" s="81" t="s">
        <v>88</v>
      </c>
      <c r="H20" s="81" t="s">
        <v>89</v>
      </c>
      <c r="I20" s="81" t="s">
        <v>90</v>
      </c>
      <c r="J20" s="81" t="s">
        <v>91</v>
      </c>
      <c r="K20" s="81" t="s">
        <v>92</v>
      </c>
      <c r="L20" s="81" t="s">
        <v>93</v>
      </c>
      <c r="M20" s="81" t="s">
        <v>94</v>
      </c>
      <c r="N20" s="81" t="s">
        <v>95</v>
      </c>
      <c r="O20" s="81" t="s">
        <v>14</v>
      </c>
      <c r="Q20" s="80" t="s">
        <v>83</v>
      </c>
      <c r="R20" s="81" t="s">
        <v>84</v>
      </c>
      <c r="S20" s="81" t="s">
        <v>85</v>
      </c>
      <c r="T20" s="81" t="s">
        <v>86</v>
      </c>
      <c r="U20" s="81" t="s">
        <v>87</v>
      </c>
      <c r="V20" s="81" t="s">
        <v>88</v>
      </c>
      <c r="W20" s="81" t="s">
        <v>89</v>
      </c>
      <c r="X20" s="81" t="s">
        <v>90</v>
      </c>
      <c r="Y20" s="81" t="s">
        <v>91</v>
      </c>
      <c r="Z20" s="81" t="s">
        <v>92</v>
      </c>
      <c r="AA20" s="81" t="s">
        <v>93</v>
      </c>
      <c r="AB20" s="81" t="s">
        <v>94</v>
      </c>
      <c r="AC20" s="81" t="s">
        <v>95</v>
      </c>
      <c r="AD20" s="82" t="s">
        <v>14</v>
      </c>
    </row>
    <row r="21" spans="2:30">
      <c r="B21" s="20" t="s">
        <v>96</v>
      </c>
      <c r="C21" s="84">
        <f>'ENDEDELBENI-Baures'!C21+'ENDEDELBENI-Huacaraje'!C20+'ENDEDELBENI-GuayaramerinTH'!C21</f>
        <v>1667.4649999999999</v>
      </c>
      <c r="D21" s="84">
        <f>'ENDEDELBENI-Baures'!D21+'ENDEDELBENI-Huacaraje'!D20+'ENDEDELBENI-GuayaramerinTH'!D21</f>
        <v>1560.7340000000002</v>
      </c>
      <c r="E21" s="84">
        <f>'ENDEDELBENI-Baures'!E21+'ENDEDELBENI-Huacaraje'!E20+'ENDEDELBENI-GuayaramerinTH'!E21</f>
        <v>1440.1509999999998</v>
      </c>
      <c r="F21" s="84">
        <f>'ENDEDELBENI-Baures'!F21+'ENDEDELBENI-Huacaraje'!F20+'ENDEDELBENI-GuayaramerinTH'!F21</f>
        <v>1377.4590000000003</v>
      </c>
      <c r="G21" s="84">
        <f>'ENDEDELBENI-Baures'!G21+'ENDEDELBENI-Huacaraje'!G20+'ENDEDELBENI-GuayaramerinTH'!G21</f>
        <v>1658.509</v>
      </c>
      <c r="H21" s="84">
        <f>'ENDEDELBENI-Baures'!H21+'ENDEDELBENI-Huacaraje'!H20+'ENDEDELBENI-GuayaramerinTH'!H21</f>
        <v>1542.2199999999998</v>
      </c>
      <c r="I21" s="84">
        <f>'ENDEDELBENI-Baures'!I21+'ENDEDELBENI-Huacaraje'!I20+'ENDEDELBENI-GuayaramerinTH'!I21</f>
        <v>1234.7980000000002</v>
      </c>
      <c r="J21" s="84">
        <f>'ENDEDELBENI-Baures'!J21+'ENDEDELBENI-Huacaraje'!J20+'ENDEDELBENI-GuayaramerinTH'!J21</f>
        <v>0</v>
      </c>
      <c r="K21" s="84">
        <f>'ENDEDELBENI-Baures'!K21+'ENDEDELBENI-Huacaraje'!K20+'ENDEDELBENI-GuayaramerinTH'!K21</f>
        <v>0</v>
      </c>
      <c r="L21" s="84">
        <f>'ENDEDELBENI-Baures'!L21+'ENDEDELBENI-Huacaraje'!L20+'ENDEDELBENI-GuayaramerinTH'!L21</f>
        <v>0</v>
      </c>
      <c r="M21" s="84">
        <f>'ENDEDELBENI-Baures'!M21+'ENDEDELBENI-Huacaraje'!M20+'ENDEDELBENI-GuayaramerinTH'!M21</f>
        <v>0</v>
      </c>
      <c r="N21" s="84">
        <f>'ENDEDELBENI-Baures'!N21+'ENDEDELBENI-Huacaraje'!N20+'ENDEDELBENI-GuayaramerinTH'!N21</f>
        <v>0</v>
      </c>
      <c r="O21" s="85">
        <f>SUM(C21:N21)</f>
        <v>10481.336000000001</v>
      </c>
      <c r="Q21" s="17" t="s">
        <v>96</v>
      </c>
      <c r="R21" s="86">
        <f>C21</f>
        <v>1667.4649999999999</v>
      </c>
      <c r="S21" s="86">
        <f t="shared" ref="S21:AC25" si="6">D21</f>
        <v>1560.7340000000002</v>
      </c>
      <c r="T21" s="86">
        <f t="shared" si="6"/>
        <v>1440.1509999999998</v>
      </c>
      <c r="U21" s="86">
        <f t="shared" si="6"/>
        <v>1377.4590000000003</v>
      </c>
      <c r="V21" s="86">
        <f t="shared" si="6"/>
        <v>1658.509</v>
      </c>
      <c r="W21" s="86">
        <f t="shared" si="6"/>
        <v>1542.2199999999998</v>
      </c>
      <c r="X21" s="86">
        <f t="shared" si="6"/>
        <v>1234.7980000000002</v>
      </c>
      <c r="Y21" s="86">
        <f t="shared" si="6"/>
        <v>0</v>
      </c>
      <c r="Z21" s="86">
        <f t="shared" si="6"/>
        <v>0</v>
      </c>
      <c r="AA21" s="86">
        <f t="shared" si="6"/>
        <v>0</v>
      </c>
      <c r="AB21" s="86">
        <f t="shared" si="6"/>
        <v>0</v>
      </c>
      <c r="AC21" s="86">
        <f t="shared" si="6"/>
        <v>0</v>
      </c>
      <c r="AD21" s="85">
        <f>SUM(R21:AC21)</f>
        <v>10481.336000000001</v>
      </c>
    </row>
    <row r="22" spans="2:30">
      <c r="B22" s="20" t="s">
        <v>68</v>
      </c>
      <c r="C22" s="84">
        <f>'ENDEDELBENI-Baures'!C22+'ENDEDELBENI-Huacaraje'!C21+'ENDEDELBENI-GuayaramerinTH'!C22</f>
        <v>686.52800000000002</v>
      </c>
      <c r="D22" s="84">
        <f>'ENDEDELBENI-Baures'!D22+'ENDEDELBENI-Huacaraje'!D21+'ENDEDELBENI-GuayaramerinTH'!D22</f>
        <v>669.65900000000011</v>
      </c>
      <c r="E22" s="84">
        <f>'ENDEDELBENI-Baures'!E22+'ENDEDELBENI-Huacaraje'!E21+'ENDEDELBENI-GuayaramerinTH'!E22</f>
        <v>653.51499999999999</v>
      </c>
      <c r="F22" s="84">
        <f>'ENDEDELBENI-Baures'!F22+'ENDEDELBENI-Huacaraje'!F21+'ENDEDELBENI-GuayaramerinTH'!F22</f>
        <v>649.40899999999999</v>
      </c>
      <c r="G22" s="84">
        <f>'ENDEDELBENI-Baures'!G22+'ENDEDELBENI-Huacaraje'!G21+'ENDEDELBENI-GuayaramerinTH'!G22</f>
        <v>741.322</v>
      </c>
      <c r="H22" s="84">
        <f>'ENDEDELBENI-Baures'!H22+'ENDEDELBENI-Huacaraje'!H21+'ENDEDELBENI-GuayaramerinTH'!H22</f>
        <v>708.44300000000021</v>
      </c>
      <c r="I22" s="84">
        <f>'ENDEDELBENI-Baures'!I22+'ENDEDELBENI-Huacaraje'!I21+'ENDEDELBENI-GuayaramerinTH'!I22</f>
        <v>571.07100000000003</v>
      </c>
      <c r="J22" s="84">
        <f>'ENDEDELBENI-Baures'!J22+'ENDEDELBENI-Huacaraje'!J21+'ENDEDELBENI-GuayaramerinTH'!J22</f>
        <v>0</v>
      </c>
      <c r="K22" s="84">
        <f>'ENDEDELBENI-Baures'!K22+'ENDEDELBENI-Huacaraje'!K21+'ENDEDELBENI-GuayaramerinTH'!K22</f>
        <v>0</v>
      </c>
      <c r="L22" s="84">
        <f>'ENDEDELBENI-Baures'!L22+'ENDEDELBENI-Huacaraje'!L21+'ENDEDELBENI-GuayaramerinTH'!L22</f>
        <v>0</v>
      </c>
      <c r="M22" s="84">
        <f>'ENDEDELBENI-Baures'!M22+'ENDEDELBENI-Huacaraje'!M21+'ENDEDELBENI-GuayaramerinTH'!M22</f>
        <v>0</v>
      </c>
      <c r="N22" s="84">
        <f>'ENDEDELBENI-Baures'!N22+'ENDEDELBENI-Huacaraje'!N21+'ENDEDELBENI-GuayaramerinTH'!N22</f>
        <v>0</v>
      </c>
      <c r="O22" s="85">
        <f>SUM(C22:N22)</f>
        <v>4679.9470000000001</v>
      </c>
      <c r="Q22" s="17" t="s">
        <v>68</v>
      </c>
      <c r="R22" s="86">
        <f>C22</f>
        <v>686.52800000000002</v>
      </c>
      <c r="S22" s="86">
        <f t="shared" si="6"/>
        <v>669.65900000000011</v>
      </c>
      <c r="T22" s="86">
        <f t="shared" si="6"/>
        <v>653.51499999999999</v>
      </c>
      <c r="U22" s="86">
        <f t="shared" si="6"/>
        <v>649.40899999999999</v>
      </c>
      <c r="V22" s="86">
        <f t="shared" si="6"/>
        <v>741.322</v>
      </c>
      <c r="W22" s="86">
        <f t="shared" si="6"/>
        <v>708.44300000000021</v>
      </c>
      <c r="X22" s="86">
        <f t="shared" si="6"/>
        <v>571.07100000000003</v>
      </c>
      <c r="Y22" s="86">
        <f t="shared" si="6"/>
        <v>0</v>
      </c>
      <c r="Z22" s="86">
        <f t="shared" si="6"/>
        <v>0</v>
      </c>
      <c r="AA22" s="86">
        <f t="shared" si="6"/>
        <v>0</v>
      </c>
      <c r="AB22" s="86">
        <f t="shared" si="6"/>
        <v>0</v>
      </c>
      <c r="AC22" s="86">
        <f t="shared" si="6"/>
        <v>0</v>
      </c>
      <c r="AD22" s="85">
        <f>SUM(R22:AC22)</f>
        <v>4679.9470000000001</v>
      </c>
    </row>
    <row r="23" spans="2:30">
      <c r="B23" s="20" t="s">
        <v>69</v>
      </c>
      <c r="C23" s="84">
        <f>'ENDEDELBENI-Baures'!C23+'ENDEDELBENI-Huacaraje'!C22+'ENDEDELBENI-GuayaramerinTH'!C23</f>
        <v>261.62900000000002</v>
      </c>
      <c r="D23" s="84">
        <f>'ENDEDELBENI-Baures'!D23+'ENDEDELBENI-Huacaraje'!D22+'ENDEDELBENI-GuayaramerinTH'!D23</f>
        <v>236.77</v>
      </c>
      <c r="E23" s="84">
        <f>'ENDEDELBENI-Baures'!E23+'ENDEDELBENI-Huacaraje'!E22+'ENDEDELBENI-GuayaramerinTH'!E23</f>
        <v>204.53300000000002</v>
      </c>
      <c r="F23" s="84">
        <f>'ENDEDELBENI-Baures'!F23+'ENDEDELBENI-Huacaraje'!F22+'ENDEDELBENI-GuayaramerinTH'!F23</f>
        <v>180.99200000000002</v>
      </c>
      <c r="G23" s="84">
        <f>'ENDEDELBENI-Baures'!G23+'ENDEDELBENI-Huacaraje'!G22+'ENDEDELBENI-GuayaramerinTH'!G23</f>
        <v>212.37099999999998</v>
      </c>
      <c r="H23" s="84">
        <f>'ENDEDELBENI-Baures'!H23+'ENDEDELBENI-Huacaraje'!H22+'ENDEDELBENI-GuayaramerinTH'!H23</f>
        <v>218.649</v>
      </c>
      <c r="I23" s="84">
        <f>'ENDEDELBENI-Baures'!I23+'ENDEDELBENI-Huacaraje'!I22+'ENDEDELBENI-GuayaramerinTH'!I23</f>
        <v>230.71799999999999</v>
      </c>
      <c r="J23" s="84">
        <f>'ENDEDELBENI-Baures'!J23+'ENDEDELBENI-Huacaraje'!J22+'ENDEDELBENI-GuayaramerinTH'!J23</f>
        <v>0</v>
      </c>
      <c r="K23" s="84">
        <f>'ENDEDELBENI-Baures'!K23+'ENDEDELBENI-Huacaraje'!K22+'ENDEDELBENI-GuayaramerinTH'!K23</f>
        <v>0</v>
      </c>
      <c r="L23" s="84">
        <f>'ENDEDELBENI-Baures'!L23+'ENDEDELBENI-Huacaraje'!L22+'ENDEDELBENI-GuayaramerinTH'!L23</f>
        <v>0</v>
      </c>
      <c r="M23" s="84">
        <f>'ENDEDELBENI-Baures'!M23+'ENDEDELBENI-Huacaraje'!M22+'ENDEDELBENI-GuayaramerinTH'!M23</f>
        <v>0</v>
      </c>
      <c r="N23" s="84">
        <f>'ENDEDELBENI-Baures'!N23+'ENDEDELBENI-Huacaraje'!N22+'ENDEDELBENI-GuayaramerinTH'!N23</f>
        <v>0</v>
      </c>
      <c r="O23" s="85">
        <f>SUM(C23:N23)</f>
        <v>1545.662</v>
      </c>
      <c r="Q23" s="17" t="s">
        <v>69</v>
      </c>
      <c r="R23" s="86">
        <f t="shared" ref="R23:R25" si="7">C23</f>
        <v>261.62900000000002</v>
      </c>
      <c r="S23" s="86">
        <f t="shared" si="6"/>
        <v>236.77</v>
      </c>
      <c r="T23" s="86">
        <f t="shared" si="6"/>
        <v>204.53300000000002</v>
      </c>
      <c r="U23" s="86">
        <f t="shared" si="6"/>
        <v>180.99200000000002</v>
      </c>
      <c r="V23" s="86">
        <f t="shared" si="6"/>
        <v>212.37099999999998</v>
      </c>
      <c r="W23" s="86">
        <f t="shared" si="6"/>
        <v>218.649</v>
      </c>
      <c r="X23" s="86">
        <f t="shared" si="6"/>
        <v>230.71799999999999</v>
      </c>
      <c r="Y23" s="86">
        <f t="shared" si="6"/>
        <v>0</v>
      </c>
      <c r="Z23" s="86">
        <f t="shared" si="6"/>
        <v>0</v>
      </c>
      <c r="AA23" s="86">
        <f t="shared" si="6"/>
        <v>0</v>
      </c>
      <c r="AB23" s="86">
        <f t="shared" si="6"/>
        <v>0</v>
      </c>
      <c r="AC23" s="86">
        <f t="shared" si="6"/>
        <v>0</v>
      </c>
      <c r="AD23" s="85">
        <f t="shared" ref="AD23:AD25" si="8">SUM(R23:AC23)</f>
        <v>1545.662</v>
      </c>
    </row>
    <row r="24" spans="2:30">
      <c r="B24" s="20" t="s">
        <v>97</v>
      </c>
      <c r="C24" s="84">
        <f>'ENDEDELBENI-Baures'!C24+'ENDEDELBENI-Huacaraje'!C23+'ENDEDELBENI-GuayaramerinTH'!C24</f>
        <v>139.84099999999998</v>
      </c>
      <c r="D24" s="84">
        <f>'ENDEDELBENI-Baures'!D24+'ENDEDELBENI-Huacaraje'!D23+'ENDEDELBENI-GuayaramerinTH'!D24</f>
        <v>127.91</v>
      </c>
      <c r="E24" s="84">
        <f>'ENDEDELBENI-Baures'!E24+'ENDEDELBENI-Huacaraje'!E23+'ENDEDELBENI-GuayaramerinTH'!E24</f>
        <v>118.836</v>
      </c>
      <c r="F24" s="84">
        <f>'ENDEDELBENI-Baures'!F24+'ENDEDELBENI-Huacaraje'!F23+'ENDEDELBENI-GuayaramerinTH'!F24</f>
        <v>117.376</v>
      </c>
      <c r="G24" s="84">
        <f>'ENDEDELBENI-Baures'!G24+'ENDEDELBENI-Huacaraje'!G23+'ENDEDELBENI-GuayaramerinTH'!G24</f>
        <v>125.22499999999999</v>
      </c>
      <c r="H24" s="84">
        <f>'ENDEDELBENI-Baures'!H24+'ENDEDELBENI-Huacaraje'!H23+'ENDEDELBENI-GuayaramerinTH'!H24</f>
        <v>106.66099999999999</v>
      </c>
      <c r="I24" s="84">
        <f>'ENDEDELBENI-Baures'!I24+'ENDEDELBENI-Huacaraje'!I23+'ENDEDELBENI-GuayaramerinTH'!I24</f>
        <v>103.83999999999999</v>
      </c>
      <c r="J24" s="84">
        <f>'ENDEDELBENI-Baures'!J24+'ENDEDELBENI-Huacaraje'!J23+'ENDEDELBENI-GuayaramerinTH'!J24</f>
        <v>0</v>
      </c>
      <c r="K24" s="84">
        <f>'ENDEDELBENI-Baures'!K24+'ENDEDELBENI-Huacaraje'!K23+'ENDEDELBENI-GuayaramerinTH'!K24</f>
        <v>0</v>
      </c>
      <c r="L24" s="84">
        <f>'ENDEDELBENI-Baures'!L24+'ENDEDELBENI-Huacaraje'!L23+'ENDEDELBENI-GuayaramerinTH'!L24</f>
        <v>0</v>
      </c>
      <c r="M24" s="84">
        <f>'ENDEDELBENI-Baures'!M24+'ENDEDELBENI-Huacaraje'!M23+'ENDEDELBENI-GuayaramerinTH'!M24</f>
        <v>0</v>
      </c>
      <c r="N24" s="84">
        <f>'ENDEDELBENI-Baures'!N24+'ENDEDELBENI-Huacaraje'!N23+'ENDEDELBENI-GuayaramerinTH'!N24</f>
        <v>0</v>
      </c>
      <c r="O24" s="85">
        <f>SUM(C24:N24)</f>
        <v>839.68899999999996</v>
      </c>
      <c r="Q24" s="17" t="s">
        <v>97</v>
      </c>
      <c r="R24" s="86">
        <f t="shared" si="7"/>
        <v>139.84099999999998</v>
      </c>
      <c r="S24" s="86">
        <f t="shared" si="6"/>
        <v>127.91</v>
      </c>
      <c r="T24" s="86">
        <f t="shared" si="6"/>
        <v>118.836</v>
      </c>
      <c r="U24" s="86">
        <f t="shared" si="6"/>
        <v>117.376</v>
      </c>
      <c r="V24" s="86">
        <f t="shared" si="6"/>
        <v>125.22499999999999</v>
      </c>
      <c r="W24" s="86">
        <f t="shared" si="6"/>
        <v>106.66099999999999</v>
      </c>
      <c r="X24" s="86">
        <f t="shared" si="6"/>
        <v>103.83999999999999</v>
      </c>
      <c r="Y24" s="86">
        <f t="shared" si="6"/>
        <v>0</v>
      </c>
      <c r="Z24" s="86">
        <f t="shared" si="6"/>
        <v>0</v>
      </c>
      <c r="AA24" s="86">
        <f t="shared" si="6"/>
        <v>0</v>
      </c>
      <c r="AB24" s="86">
        <f t="shared" si="6"/>
        <v>0</v>
      </c>
      <c r="AC24" s="86">
        <f t="shared" si="6"/>
        <v>0</v>
      </c>
      <c r="AD24" s="85">
        <f t="shared" si="8"/>
        <v>839.68899999999996</v>
      </c>
    </row>
    <row r="25" spans="2:30">
      <c r="B25" s="25" t="s">
        <v>71</v>
      </c>
      <c r="C25" s="84">
        <f>'ENDEDELBENI-Baures'!C25+'ENDEDELBENI-Huacaraje'!C24+'ENDEDELBENI-GuayaramerinTH'!C25</f>
        <v>8.536999999999999</v>
      </c>
      <c r="D25" s="84">
        <f>'ENDEDELBENI-Baures'!D25+'ENDEDELBENI-Huacaraje'!D24+'ENDEDELBENI-GuayaramerinTH'!D25</f>
        <v>5.7210000000000001</v>
      </c>
      <c r="E25" s="84">
        <f>'ENDEDELBENI-Baures'!E25+'ENDEDELBENI-Huacaraje'!E24+'ENDEDELBENI-GuayaramerinTH'!E25</f>
        <v>5.359</v>
      </c>
      <c r="F25" s="84">
        <f>'ENDEDELBENI-Baures'!F25+'ENDEDELBENI-Huacaraje'!F24+'ENDEDELBENI-GuayaramerinTH'!F25</f>
        <v>5.1080000000000005</v>
      </c>
      <c r="G25" s="84">
        <f>'ENDEDELBENI-Baures'!G25+'ENDEDELBENI-Huacaraje'!G24+'ENDEDELBENI-GuayaramerinTH'!G25</f>
        <v>4.8929999999999998</v>
      </c>
      <c r="H25" s="84">
        <f>'ENDEDELBENI-Baures'!H25+'ENDEDELBENI-Huacaraje'!H24+'ENDEDELBENI-GuayaramerinTH'!H25</f>
        <v>5.2450000000000001</v>
      </c>
      <c r="I25" s="84">
        <f>'ENDEDELBENI-Baures'!I25+'ENDEDELBENI-Huacaraje'!I24+'ENDEDELBENI-GuayaramerinTH'!I25</f>
        <v>4.681</v>
      </c>
      <c r="J25" s="84">
        <f>'ENDEDELBENI-Baures'!J25+'ENDEDELBENI-Huacaraje'!J24+'ENDEDELBENI-GuayaramerinTH'!J25</f>
        <v>0</v>
      </c>
      <c r="K25" s="84">
        <f>'ENDEDELBENI-Baures'!K25+'ENDEDELBENI-Huacaraje'!K24+'ENDEDELBENI-GuayaramerinTH'!K25</f>
        <v>0</v>
      </c>
      <c r="L25" s="84">
        <f>'ENDEDELBENI-Baures'!L25+'ENDEDELBENI-Huacaraje'!L24+'ENDEDELBENI-GuayaramerinTH'!L25</f>
        <v>0</v>
      </c>
      <c r="M25" s="84">
        <f>'ENDEDELBENI-Baures'!M25+'ENDEDELBENI-Huacaraje'!M24+'ENDEDELBENI-GuayaramerinTH'!M25</f>
        <v>0</v>
      </c>
      <c r="N25" s="84">
        <f>'ENDEDELBENI-Baures'!N25+'ENDEDELBENI-Huacaraje'!N24+'ENDEDELBENI-GuayaramerinTH'!N25</f>
        <v>0</v>
      </c>
      <c r="O25" s="85">
        <f>SUM(C25:N25)</f>
        <v>39.543999999999997</v>
      </c>
      <c r="Q25" s="17" t="s">
        <v>71</v>
      </c>
      <c r="R25" s="86">
        <f t="shared" si="7"/>
        <v>8.536999999999999</v>
      </c>
      <c r="S25" s="86">
        <f t="shared" si="6"/>
        <v>5.7210000000000001</v>
      </c>
      <c r="T25" s="86">
        <f t="shared" si="6"/>
        <v>5.359</v>
      </c>
      <c r="U25" s="86">
        <f t="shared" si="6"/>
        <v>5.1080000000000005</v>
      </c>
      <c r="V25" s="86">
        <f t="shared" si="6"/>
        <v>4.8929999999999998</v>
      </c>
      <c r="W25" s="86">
        <f t="shared" si="6"/>
        <v>5.2450000000000001</v>
      </c>
      <c r="X25" s="86">
        <f t="shared" si="6"/>
        <v>4.681</v>
      </c>
      <c r="Y25" s="86">
        <f t="shared" si="6"/>
        <v>0</v>
      </c>
      <c r="Z25" s="86">
        <f t="shared" si="6"/>
        <v>0</v>
      </c>
      <c r="AA25" s="86">
        <f t="shared" si="6"/>
        <v>0</v>
      </c>
      <c r="AB25" s="86">
        <f t="shared" si="6"/>
        <v>0</v>
      </c>
      <c r="AC25" s="86">
        <f t="shared" si="6"/>
        <v>0</v>
      </c>
      <c r="AD25" s="85">
        <f t="shared" si="8"/>
        <v>39.543999999999997</v>
      </c>
    </row>
    <row r="26" spans="2:30">
      <c r="B26" s="26" t="s">
        <v>14</v>
      </c>
      <c r="C26" s="87">
        <f>SUM(C21:C25)</f>
        <v>2763.9999999999995</v>
      </c>
      <c r="D26" s="87">
        <f>SUM(D21:D25)</f>
        <v>2600.7939999999999</v>
      </c>
      <c r="E26" s="87">
        <f>SUM(E21:E25)</f>
        <v>2422.3939999999993</v>
      </c>
      <c r="F26" s="87">
        <f t="shared" ref="F26:N26" si="9">SUM(F21:F25)</f>
        <v>2330.344000000001</v>
      </c>
      <c r="G26" s="87">
        <f t="shared" si="9"/>
        <v>2742.32</v>
      </c>
      <c r="H26" s="87">
        <f t="shared" si="9"/>
        <v>2581.2179999999998</v>
      </c>
      <c r="I26" s="87">
        <f t="shared" si="9"/>
        <v>2145.1080000000002</v>
      </c>
      <c r="J26" s="87">
        <f t="shared" si="9"/>
        <v>0</v>
      </c>
      <c r="K26" s="87">
        <f t="shared" si="9"/>
        <v>0</v>
      </c>
      <c r="L26" s="87">
        <f t="shared" si="9"/>
        <v>0</v>
      </c>
      <c r="M26" s="87">
        <f t="shared" si="9"/>
        <v>0</v>
      </c>
      <c r="N26" s="87">
        <f t="shared" si="9"/>
        <v>0</v>
      </c>
      <c r="O26" s="87">
        <f>SUM(O21:O25)</f>
        <v>17586.178</v>
      </c>
      <c r="Q26" s="26" t="s">
        <v>14</v>
      </c>
      <c r="R26" s="88">
        <f>SUM(R21:R25)</f>
        <v>2763.9999999999995</v>
      </c>
      <c r="S26" s="89">
        <f>SUM(S21:S25)</f>
        <v>2600.7939999999999</v>
      </c>
      <c r="T26" s="89">
        <f>SUM(T21:T25)</f>
        <v>2422.3939999999993</v>
      </c>
      <c r="U26" s="89">
        <f>SUM(U21:U25)</f>
        <v>2330.344000000001</v>
      </c>
      <c r="V26" s="89">
        <f t="shared" ref="V26:AC26" si="10">SUM(V21:V25)</f>
        <v>2742.32</v>
      </c>
      <c r="W26" s="89">
        <f t="shared" si="10"/>
        <v>2581.2179999999998</v>
      </c>
      <c r="X26" s="89">
        <f t="shared" si="10"/>
        <v>2145.1080000000002</v>
      </c>
      <c r="Y26" s="89">
        <f t="shared" si="10"/>
        <v>0</v>
      </c>
      <c r="Z26" s="89">
        <f t="shared" si="10"/>
        <v>0</v>
      </c>
      <c r="AA26" s="89">
        <f t="shared" si="10"/>
        <v>0</v>
      </c>
      <c r="AB26" s="89">
        <f t="shared" si="10"/>
        <v>0</v>
      </c>
      <c r="AC26" s="89">
        <f t="shared" si="10"/>
        <v>0</v>
      </c>
      <c r="AD26" s="87">
        <f>SUM(R26:AC26)</f>
        <v>17586.178</v>
      </c>
    </row>
    <row r="28" spans="2:30"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2:30">
      <c r="B29" s="3" t="s">
        <v>99</v>
      </c>
      <c r="Q29" s="3" t="s">
        <v>100</v>
      </c>
    </row>
    <row r="31" spans="2:30">
      <c r="B31" s="80" t="s">
        <v>83</v>
      </c>
      <c r="C31" s="81" t="s">
        <v>84</v>
      </c>
      <c r="D31" s="81" t="s">
        <v>85</v>
      </c>
      <c r="E31" s="81" t="s">
        <v>86</v>
      </c>
      <c r="F31" s="81" t="s">
        <v>87</v>
      </c>
      <c r="G31" s="81" t="s">
        <v>88</v>
      </c>
      <c r="H31" s="81" t="s">
        <v>89</v>
      </c>
      <c r="I31" s="81" t="s">
        <v>90</v>
      </c>
      <c r="J31" s="81" t="s">
        <v>91</v>
      </c>
      <c r="K31" s="81" t="s">
        <v>92</v>
      </c>
      <c r="L31" s="81" t="s">
        <v>93</v>
      </c>
      <c r="M31" s="81" t="s">
        <v>94</v>
      </c>
      <c r="N31" s="81" t="s">
        <v>95</v>
      </c>
      <c r="O31" s="81" t="s">
        <v>14</v>
      </c>
      <c r="Q31" s="80" t="s">
        <v>83</v>
      </c>
      <c r="R31" s="81" t="s">
        <v>84</v>
      </c>
      <c r="S31" s="81" t="s">
        <v>85</v>
      </c>
      <c r="T31" s="81" t="s">
        <v>86</v>
      </c>
      <c r="U31" s="81" t="s">
        <v>87</v>
      </c>
      <c r="V31" s="81" t="s">
        <v>88</v>
      </c>
      <c r="W31" s="81" t="s">
        <v>89</v>
      </c>
      <c r="X31" s="81" t="s">
        <v>90</v>
      </c>
      <c r="Y31" s="81" t="s">
        <v>91</v>
      </c>
      <c r="Z31" s="81" t="s">
        <v>92</v>
      </c>
      <c r="AA31" s="81" t="s">
        <v>93</v>
      </c>
      <c r="AB31" s="81" t="s">
        <v>94</v>
      </c>
      <c r="AC31" s="81" t="s">
        <v>95</v>
      </c>
      <c r="AD31" s="82" t="s">
        <v>14</v>
      </c>
    </row>
    <row r="32" spans="2:30">
      <c r="B32" s="20" t="s">
        <v>96</v>
      </c>
      <c r="C32" s="84">
        <f>'ENDEDELBENI-Baures'!C32+'ENDEDELBENI-Huacaraje'!C31+'ENDEDELBENI-GuayaramerinTH'!C32</f>
        <v>1188.9439565517241</v>
      </c>
      <c r="D32" s="84">
        <f>'ENDEDELBENI-Baures'!D32+'ENDEDELBENI-Huacaraje'!D31+'ENDEDELBENI-GuayaramerinTH'!D32</f>
        <v>1111.9607500000002</v>
      </c>
      <c r="E32" s="84">
        <f>'ENDEDELBENI-Baures'!E32+'ENDEDELBENI-Huacaraje'!E31+'ENDEDELBENI-GuayaramerinTH'!E32</f>
        <v>1028.2329099999999</v>
      </c>
      <c r="F32" s="84">
        <f>'ENDEDELBENI-Baures'!F32+'ENDEDELBENI-Huacaraje'!F31+'ENDEDELBENI-GuayaramerinTH'!F32</f>
        <v>986.21963999999991</v>
      </c>
      <c r="G32" s="84">
        <f>'ENDEDELBENI-Baures'!G32+'ENDEDELBENI-Huacaraje'!G31+'ENDEDELBENI-GuayaramerinTH'!G32</f>
        <v>1239.3751299999999</v>
      </c>
      <c r="H32" s="84">
        <f>'ENDEDELBENI-Baures'!H32+'ENDEDELBENI-Huacaraje'!H31+'ENDEDELBENI-GuayaramerinTH'!H32</f>
        <v>1143.7283399999997</v>
      </c>
      <c r="I32" s="84">
        <f>'ENDEDELBENI-Baures'!I32+'ENDEDELBENI-Huacaraje'!I31+'ENDEDELBENI-GuayaramerinTH'!I32</f>
        <v>906.96141999999998</v>
      </c>
      <c r="J32" s="84">
        <f>'ENDEDELBENI-Baures'!J32+'ENDEDELBENI-Huacaraje'!J31+'ENDEDELBENI-GuayaramerinTH'!J32</f>
        <v>0</v>
      </c>
      <c r="K32" s="84">
        <f>'ENDEDELBENI-Baures'!K32+'ENDEDELBENI-Huacaraje'!K31+'ENDEDELBENI-GuayaramerinTH'!K32</f>
        <v>0</v>
      </c>
      <c r="L32" s="84">
        <f>'ENDEDELBENI-Baures'!L32+'ENDEDELBENI-Huacaraje'!L31+'ENDEDELBENI-GuayaramerinTH'!L32</f>
        <v>0</v>
      </c>
      <c r="M32" s="84">
        <f>'ENDEDELBENI-Baures'!M32+'ENDEDELBENI-Huacaraje'!M31+'ENDEDELBENI-GuayaramerinTH'!M32</f>
        <v>0</v>
      </c>
      <c r="N32" s="84">
        <f>'ENDEDELBENI-Baures'!N32+'ENDEDELBENI-Huacaraje'!N31+'ENDEDELBENI-GuayaramerinTH'!N32</f>
        <v>0</v>
      </c>
      <c r="O32" s="85">
        <f>SUM(C32:N32)</f>
        <v>7605.4221465517239</v>
      </c>
      <c r="Q32" s="17" t="s">
        <v>96</v>
      </c>
      <c r="R32" s="86">
        <f>C32*0.87</f>
        <v>1034.3812421999999</v>
      </c>
      <c r="S32" s="86">
        <f t="shared" ref="S32:AC36" si="11">D32*0.87</f>
        <v>967.40585250000015</v>
      </c>
      <c r="T32" s="86">
        <f t="shared" si="11"/>
        <v>894.5626317</v>
      </c>
      <c r="U32" s="86">
        <f t="shared" si="11"/>
        <v>858.01108679999993</v>
      </c>
      <c r="V32" s="86">
        <f t="shared" si="11"/>
        <v>1078.2563630999998</v>
      </c>
      <c r="W32" s="86">
        <f t="shared" si="11"/>
        <v>995.04365579999967</v>
      </c>
      <c r="X32" s="86">
        <f t="shared" si="11"/>
        <v>789.05643539999994</v>
      </c>
      <c r="Y32" s="86">
        <f t="shared" si="11"/>
        <v>0</v>
      </c>
      <c r="Z32" s="86">
        <f t="shared" si="11"/>
        <v>0</v>
      </c>
      <c r="AA32" s="86">
        <f t="shared" si="11"/>
        <v>0</v>
      </c>
      <c r="AB32" s="86">
        <f t="shared" si="11"/>
        <v>0</v>
      </c>
      <c r="AC32" s="86">
        <f t="shared" si="11"/>
        <v>0</v>
      </c>
      <c r="AD32" s="85">
        <f>SUM(R32:AC32)</f>
        <v>6616.7172675000002</v>
      </c>
    </row>
    <row r="33" spans="2:30">
      <c r="B33" s="20" t="s">
        <v>68</v>
      </c>
      <c r="C33" s="84">
        <f>'ENDEDELBENI-Baures'!C33+'ENDEDELBENI-Huacaraje'!C32+'ENDEDELBENI-GuayaramerinTH'!C33</f>
        <v>780.27196804597702</v>
      </c>
      <c r="D33" s="84">
        <f>'ENDEDELBENI-Baures'!D33+'ENDEDELBENI-Huacaraje'!D32+'ENDEDELBENI-GuayaramerinTH'!D33</f>
        <v>763.06924000000004</v>
      </c>
      <c r="E33" s="84">
        <f>'ENDEDELBENI-Baures'!E33+'ENDEDELBENI-Huacaraje'!E32+'ENDEDELBENI-GuayaramerinTH'!E33</f>
        <v>754.13043000000005</v>
      </c>
      <c r="F33" s="84">
        <f>'ENDEDELBENI-Baures'!F33+'ENDEDELBENI-Huacaraje'!F32+'ENDEDELBENI-GuayaramerinTH'!F33</f>
        <v>756.98195999999996</v>
      </c>
      <c r="G33" s="84">
        <f>'ENDEDELBENI-Baures'!G33+'ENDEDELBENI-Huacaraje'!G32+'ENDEDELBENI-GuayaramerinTH'!G33</f>
        <v>883.33683000000008</v>
      </c>
      <c r="H33" s="84">
        <f>'ENDEDELBENI-Baures'!H33+'ENDEDELBENI-Huacaraje'!H32+'ENDEDELBENI-GuayaramerinTH'!H33</f>
        <v>848.10844999999983</v>
      </c>
      <c r="I33" s="84">
        <f>'ENDEDELBENI-Baures'!I33+'ENDEDELBENI-Huacaraje'!I32+'ENDEDELBENI-GuayaramerinTH'!I33</f>
        <v>697.03148000000022</v>
      </c>
      <c r="J33" s="84">
        <f>'ENDEDELBENI-Baures'!J33+'ENDEDELBENI-Huacaraje'!J32+'ENDEDELBENI-GuayaramerinTH'!J33</f>
        <v>0</v>
      </c>
      <c r="K33" s="84">
        <f>'ENDEDELBENI-Baures'!K33+'ENDEDELBENI-Huacaraje'!K32+'ENDEDELBENI-GuayaramerinTH'!K33</f>
        <v>0</v>
      </c>
      <c r="L33" s="84">
        <f>'ENDEDELBENI-Baures'!L33+'ENDEDELBENI-Huacaraje'!L32+'ENDEDELBENI-GuayaramerinTH'!L33</f>
        <v>0</v>
      </c>
      <c r="M33" s="84">
        <f>'ENDEDELBENI-Baures'!M33+'ENDEDELBENI-Huacaraje'!M32+'ENDEDELBENI-GuayaramerinTH'!M33</f>
        <v>0</v>
      </c>
      <c r="N33" s="84">
        <f>'ENDEDELBENI-Baures'!N33+'ENDEDELBENI-Huacaraje'!N32+'ENDEDELBENI-GuayaramerinTH'!N33</f>
        <v>0</v>
      </c>
      <c r="O33" s="85">
        <f>SUM(C33:N33)</f>
        <v>5482.9303580459782</v>
      </c>
      <c r="Q33" s="17" t="s">
        <v>68</v>
      </c>
      <c r="R33" s="86">
        <f>C33*0.87</f>
        <v>678.83661219999999</v>
      </c>
      <c r="S33" s="86">
        <f t="shared" si="11"/>
        <v>663.87023880000004</v>
      </c>
      <c r="T33" s="86">
        <f t="shared" si="11"/>
        <v>656.09347410000009</v>
      </c>
      <c r="U33" s="86">
        <f t="shared" si="11"/>
        <v>658.57430519999991</v>
      </c>
      <c r="V33" s="86">
        <f t="shared" si="11"/>
        <v>768.50304210000002</v>
      </c>
      <c r="W33" s="86">
        <f t="shared" si="11"/>
        <v>737.85435149999989</v>
      </c>
      <c r="X33" s="86">
        <f t="shared" si="11"/>
        <v>606.41738760000021</v>
      </c>
      <c r="Y33" s="86">
        <f t="shared" si="11"/>
        <v>0</v>
      </c>
      <c r="Z33" s="86">
        <f t="shared" si="11"/>
        <v>0</v>
      </c>
      <c r="AA33" s="86">
        <f t="shared" si="11"/>
        <v>0</v>
      </c>
      <c r="AB33" s="86">
        <f t="shared" si="11"/>
        <v>0</v>
      </c>
      <c r="AC33" s="86">
        <f t="shared" si="11"/>
        <v>0</v>
      </c>
      <c r="AD33" s="85">
        <f>SUM(R33:AC33)</f>
        <v>4770.1494115000005</v>
      </c>
    </row>
    <row r="34" spans="2:30">
      <c r="B34" s="20" t="s">
        <v>69</v>
      </c>
      <c r="C34" s="84">
        <f>'ENDEDELBENI-Baures'!C34+'ENDEDELBENI-Huacaraje'!C33+'ENDEDELBENI-GuayaramerinTH'!C34</f>
        <v>195.25001655172414</v>
      </c>
      <c r="D34" s="84">
        <f>'ENDEDELBENI-Baures'!D34+'ENDEDELBENI-Huacaraje'!D33+'ENDEDELBENI-GuayaramerinTH'!D34</f>
        <v>180.02726999999999</v>
      </c>
      <c r="E34" s="84">
        <f>'ENDEDELBENI-Baures'!E34+'ENDEDELBENI-Huacaraje'!E33+'ENDEDELBENI-GuayaramerinTH'!E34</f>
        <v>160.16291000000001</v>
      </c>
      <c r="F34" s="84">
        <f>'ENDEDELBENI-Baures'!F34+'ENDEDELBENI-Huacaraje'!F33+'ENDEDELBENI-GuayaramerinTH'!F34</f>
        <v>145.57414</v>
      </c>
      <c r="G34" s="84">
        <f>'ENDEDELBENI-Baures'!G34+'ENDEDELBENI-Huacaraje'!G33+'ENDEDELBENI-GuayaramerinTH'!G34</f>
        <v>170.96353999999997</v>
      </c>
      <c r="H34" s="84">
        <f>'ENDEDELBENI-Baures'!H34+'ENDEDELBENI-Huacaraje'!H33+'ENDEDELBENI-GuayaramerinTH'!H34</f>
        <v>176.64314000000002</v>
      </c>
      <c r="I34" s="84">
        <f>'ENDEDELBENI-Baures'!I34+'ENDEDELBENI-Huacaraje'!I33+'ENDEDELBENI-GuayaramerinTH'!I34</f>
        <v>190.02191999999999</v>
      </c>
      <c r="J34" s="84">
        <f>'ENDEDELBENI-Baures'!J34+'ENDEDELBENI-Huacaraje'!J33+'ENDEDELBENI-GuayaramerinTH'!J34</f>
        <v>0</v>
      </c>
      <c r="K34" s="84">
        <f>'ENDEDELBENI-Baures'!K34+'ENDEDELBENI-Huacaraje'!K33+'ENDEDELBENI-GuayaramerinTH'!K34</f>
        <v>0</v>
      </c>
      <c r="L34" s="84">
        <f>'ENDEDELBENI-Baures'!L34+'ENDEDELBENI-Huacaraje'!L33+'ENDEDELBENI-GuayaramerinTH'!L34</f>
        <v>0</v>
      </c>
      <c r="M34" s="84">
        <f>'ENDEDELBENI-Baures'!M34+'ENDEDELBENI-Huacaraje'!M33+'ENDEDELBENI-GuayaramerinTH'!M34</f>
        <v>0</v>
      </c>
      <c r="N34" s="84">
        <f>'ENDEDELBENI-Baures'!N34+'ENDEDELBENI-Huacaraje'!N33+'ENDEDELBENI-GuayaramerinTH'!N34</f>
        <v>0</v>
      </c>
      <c r="O34" s="85">
        <f t="shared" ref="O34:O36" si="12">SUM(C34:N34)</f>
        <v>1218.642936551724</v>
      </c>
      <c r="Q34" s="17" t="s">
        <v>69</v>
      </c>
      <c r="R34" s="86">
        <f t="shared" ref="R34:R36" si="13">C34*0.87</f>
        <v>169.8675144</v>
      </c>
      <c r="S34" s="86">
        <f t="shared" si="11"/>
        <v>156.62372489999998</v>
      </c>
      <c r="T34" s="86">
        <f t="shared" si="11"/>
        <v>139.3417317</v>
      </c>
      <c r="U34" s="86">
        <f t="shared" si="11"/>
        <v>126.6495018</v>
      </c>
      <c r="V34" s="86">
        <f t="shared" si="11"/>
        <v>148.73827979999996</v>
      </c>
      <c r="W34" s="86">
        <f t="shared" si="11"/>
        <v>153.67953180000001</v>
      </c>
      <c r="X34" s="86">
        <f t="shared" si="11"/>
        <v>165.31907039999999</v>
      </c>
      <c r="Y34" s="86">
        <f t="shared" si="11"/>
        <v>0</v>
      </c>
      <c r="Z34" s="86">
        <f t="shared" si="11"/>
        <v>0</v>
      </c>
      <c r="AA34" s="86">
        <f t="shared" si="11"/>
        <v>0</v>
      </c>
      <c r="AB34" s="86">
        <f t="shared" si="11"/>
        <v>0</v>
      </c>
      <c r="AC34" s="86">
        <f t="shared" si="11"/>
        <v>0</v>
      </c>
      <c r="AD34" s="85">
        <f t="shared" ref="AD34:AD36" si="14">SUM(R34:AC34)</f>
        <v>1060.2193548</v>
      </c>
    </row>
    <row r="35" spans="2:30">
      <c r="B35" s="20" t="s">
        <v>97</v>
      </c>
      <c r="C35" s="84">
        <f>'ENDEDELBENI-Baures'!C35+'ENDEDELBENI-Huacaraje'!C34+'ENDEDELBENI-GuayaramerinTH'!C35</f>
        <v>163.32239425287355</v>
      </c>
      <c r="D35" s="84">
        <f>'ENDEDELBENI-Baures'!D35+'ENDEDELBENI-Huacaraje'!D34+'ENDEDELBENI-GuayaramerinTH'!D35</f>
        <v>148.00534999999999</v>
      </c>
      <c r="E35" s="84">
        <f>'ENDEDELBENI-Baures'!E35+'ENDEDELBENI-Huacaraje'!E34+'ENDEDELBENI-GuayaramerinTH'!E35</f>
        <v>139.46979000000002</v>
      </c>
      <c r="F35" s="84">
        <f>'ENDEDELBENI-Baures'!F35+'ENDEDELBENI-Huacaraje'!F34+'ENDEDELBENI-GuayaramerinTH'!F35</f>
        <v>138.98163000000002</v>
      </c>
      <c r="G35" s="84">
        <f>'ENDEDELBENI-Baures'!G35+'ENDEDELBENI-Huacaraje'!G34+'ENDEDELBENI-GuayaramerinTH'!G35</f>
        <v>151.21687000000003</v>
      </c>
      <c r="H35" s="84">
        <f>'ENDEDELBENI-Baures'!H35+'ENDEDELBENI-Huacaraje'!H34+'ENDEDELBENI-GuayaramerinTH'!H35</f>
        <v>129.63487000000001</v>
      </c>
      <c r="I35" s="84">
        <f>'ENDEDELBENI-Baures'!I35+'ENDEDELBENI-Huacaraje'!I34+'ENDEDELBENI-GuayaramerinTH'!I35</f>
        <v>129.45844</v>
      </c>
      <c r="J35" s="84">
        <f>'ENDEDELBENI-Baures'!J35+'ENDEDELBENI-Huacaraje'!J34+'ENDEDELBENI-GuayaramerinTH'!J35</f>
        <v>0</v>
      </c>
      <c r="K35" s="84">
        <f>'ENDEDELBENI-Baures'!K35+'ENDEDELBENI-Huacaraje'!K34+'ENDEDELBENI-GuayaramerinTH'!K35</f>
        <v>0</v>
      </c>
      <c r="L35" s="84">
        <f>'ENDEDELBENI-Baures'!L35+'ENDEDELBENI-Huacaraje'!L34+'ENDEDELBENI-GuayaramerinTH'!L35</f>
        <v>0</v>
      </c>
      <c r="M35" s="84">
        <f>'ENDEDELBENI-Baures'!M35+'ENDEDELBENI-Huacaraje'!M34+'ENDEDELBENI-GuayaramerinTH'!M35</f>
        <v>0</v>
      </c>
      <c r="N35" s="84">
        <f>'ENDEDELBENI-Baures'!N35+'ENDEDELBENI-Huacaraje'!N34+'ENDEDELBENI-GuayaramerinTH'!N35</f>
        <v>0</v>
      </c>
      <c r="O35" s="85">
        <f t="shared" si="12"/>
        <v>1000.0893442528736</v>
      </c>
      <c r="Q35" s="17" t="s">
        <v>97</v>
      </c>
      <c r="R35" s="86">
        <f t="shared" si="13"/>
        <v>142.09048299999998</v>
      </c>
      <c r="S35" s="86">
        <f t="shared" si="11"/>
        <v>128.76465450000001</v>
      </c>
      <c r="T35" s="86">
        <f t="shared" si="11"/>
        <v>121.33871730000001</v>
      </c>
      <c r="U35" s="86">
        <f t="shared" si="11"/>
        <v>120.91401810000002</v>
      </c>
      <c r="V35" s="86">
        <f t="shared" si="11"/>
        <v>131.55867690000002</v>
      </c>
      <c r="W35" s="86">
        <f t="shared" si="11"/>
        <v>112.7823369</v>
      </c>
      <c r="X35" s="86">
        <f t="shared" si="11"/>
        <v>112.6288428</v>
      </c>
      <c r="Y35" s="86">
        <f t="shared" si="11"/>
        <v>0</v>
      </c>
      <c r="Z35" s="86">
        <f t="shared" si="11"/>
        <v>0</v>
      </c>
      <c r="AA35" s="86">
        <f t="shared" si="11"/>
        <v>0</v>
      </c>
      <c r="AB35" s="86">
        <f t="shared" si="11"/>
        <v>0</v>
      </c>
      <c r="AC35" s="86">
        <f t="shared" si="11"/>
        <v>0</v>
      </c>
      <c r="AD35" s="85">
        <f t="shared" si="14"/>
        <v>870.07772950000003</v>
      </c>
    </row>
    <row r="36" spans="2:30">
      <c r="B36" s="25" t="s">
        <v>71</v>
      </c>
      <c r="C36" s="84">
        <f>'ENDEDELBENI-Baures'!C36+'ENDEDELBENI-Huacaraje'!C35+'ENDEDELBENI-GuayaramerinTH'!C36</f>
        <v>7.8944200000000002</v>
      </c>
      <c r="D36" s="84">
        <f>'ENDEDELBENI-Baures'!D36+'ENDEDELBENI-Huacaraje'!D35+'ENDEDELBENI-GuayaramerinTH'!D36</f>
        <v>4.9885999999999999</v>
      </c>
      <c r="E36" s="84">
        <f>'ENDEDELBENI-Baures'!E36+'ENDEDELBENI-Huacaraje'!E35+'ENDEDELBENI-GuayaramerinTH'!E36</f>
        <v>4.7377800000000008</v>
      </c>
      <c r="F36" s="84">
        <f>'ENDEDELBENI-Baures'!F36+'ENDEDELBENI-Huacaraje'!F35+'ENDEDELBENI-GuayaramerinTH'!F36</f>
        <v>4.5525399999999996</v>
      </c>
      <c r="G36" s="84">
        <f>'ENDEDELBENI-Baures'!G36+'ENDEDELBENI-Huacaraje'!G35+'ENDEDELBENI-GuayaramerinTH'!G36</f>
        <v>4.4329000000000001</v>
      </c>
      <c r="H36" s="84">
        <f>'ENDEDELBENI-Baures'!H36+'ENDEDELBENI-Huacaraje'!H35+'ENDEDELBENI-GuayaramerinTH'!H36</f>
        <v>4.7911899999999994</v>
      </c>
      <c r="I36" s="84">
        <f>'ENDEDELBENI-Baures'!I36+'ENDEDELBENI-Huacaraje'!I35+'ENDEDELBENI-GuayaramerinTH'!I36</f>
        <v>4.3896899999999999</v>
      </c>
      <c r="J36" s="84">
        <f>'ENDEDELBENI-Baures'!J36+'ENDEDELBENI-Huacaraje'!J35+'ENDEDELBENI-GuayaramerinTH'!J36</f>
        <v>0</v>
      </c>
      <c r="K36" s="84">
        <f>'ENDEDELBENI-Baures'!K36+'ENDEDELBENI-Huacaraje'!K35+'ENDEDELBENI-GuayaramerinTH'!K36</f>
        <v>0</v>
      </c>
      <c r="L36" s="84">
        <f>'ENDEDELBENI-Baures'!L36+'ENDEDELBENI-Huacaraje'!L35+'ENDEDELBENI-GuayaramerinTH'!L36</f>
        <v>0</v>
      </c>
      <c r="M36" s="84">
        <f>'ENDEDELBENI-Baures'!M36+'ENDEDELBENI-Huacaraje'!M35+'ENDEDELBENI-GuayaramerinTH'!M36</f>
        <v>0</v>
      </c>
      <c r="N36" s="84">
        <f>'ENDEDELBENI-Baures'!N36+'ENDEDELBENI-Huacaraje'!N35+'ENDEDELBENI-GuayaramerinTH'!N36</f>
        <v>0</v>
      </c>
      <c r="O36" s="85">
        <f t="shared" si="12"/>
        <v>35.787120000000002</v>
      </c>
      <c r="Q36" s="17" t="s">
        <v>71</v>
      </c>
      <c r="R36" s="86">
        <f t="shared" si="13"/>
        <v>6.8681454000000004</v>
      </c>
      <c r="S36" s="86">
        <f t="shared" si="11"/>
        <v>4.3400819999999998</v>
      </c>
      <c r="T36" s="86">
        <f t="shared" si="11"/>
        <v>4.1218686000000009</v>
      </c>
      <c r="U36" s="86">
        <f t="shared" si="11"/>
        <v>3.9607097999999996</v>
      </c>
      <c r="V36" s="86">
        <f t="shared" si="11"/>
        <v>3.8566229999999999</v>
      </c>
      <c r="W36" s="86">
        <f t="shared" si="11"/>
        <v>4.1683352999999999</v>
      </c>
      <c r="X36" s="86">
        <f t="shared" si="11"/>
        <v>3.8190302999999997</v>
      </c>
      <c r="Y36" s="86">
        <f t="shared" si="11"/>
        <v>0</v>
      </c>
      <c r="Z36" s="86">
        <f t="shared" si="11"/>
        <v>0</v>
      </c>
      <c r="AA36" s="86">
        <f t="shared" si="11"/>
        <v>0</v>
      </c>
      <c r="AB36" s="86">
        <f t="shared" si="11"/>
        <v>0</v>
      </c>
      <c r="AC36" s="86">
        <f t="shared" si="11"/>
        <v>0</v>
      </c>
      <c r="AD36" s="85">
        <f t="shared" si="14"/>
        <v>31.134794399999997</v>
      </c>
    </row>
    <row r="37" spans="2:30">
      <c r="B37" s="26" t="s">
        <v>14</v>
      </c>
      <c r="C37" s="87">
        <f>SUM(C32:C36)</f>
        <v>2335.6827554022989</v>
      </c>
      <c r="D37" s="87">
        <f>SUM(D32:D36)</f>
        <v>2208.0512100000001</v>
      </c>
      <c r="E37" s="87">
        <f>SUM(E32:E36)</f>
        <v>2086.7338199999999</v>
      </c>
      <c r="F37" s="87">
        <f t="shared" ref="F37:N37" si="15">SUM(F32:F36)</f>
        <v>2032.3099099999997</v>
      </c>
      <c r="G37" s="87">
        <f t="shared" si="15"/>
        <v>2449.3252700000003</v>
      </c>
      <c r="H37" s="87">
        <f t="shared" si="15"/>
        <v>2302.9059899999993</v>
      </c>
      <c r="I37" s="87">
        <f t="shared" si="15"/>
        <v>1927.8629500000002</v>
      </c>
      <c r="J37" s="87">
        <f t="shared" si="15"/>
        <v>0</v>
      </c>
      <c r="K37" s="87">
        <f t="shared" si="15"/>
        <v>0</v>
      </c>
      <c r="L37" s="87">
        <f t="shared" si="15"/>
        <v>0</v>
      </c>
      <c r="M37" s="87">
        <f t="shared" si="15"/>
        <v>0</v>
      </c>
      <c r="N37" s="87">
        <f t="shared" si="15"/>
        <v>0</v>
      </c>
      <c r="O37" s="87">
        <f>SUM(O32:O36)</f>
        <v>15342.8719054023</v>
      </c>
      <c r="Q37" s="26" t="s">
        <v>14</v>
      </c>
      <c r="R37" s="88">
        <f>SUM(R32:R36)</f>
        <v>2032.0439971999997</v>
      </c>
      <c r="S37" s="89">
        <f>SUM(S32:S36)</f>
        <v>1921.0045527000002</v>
      </c>
      <c r="T37" s="89">
        <f>SUM(T32:T36)</f>
        <v>1815.4584234000004</v>
      </c>
      <c r="U37" s="89">
        <f>SUM(U32:U36)</f>
        <v>1768.1096216999999</v>
      </c>
      <c r="V37" s="89">
        <f t="shared" ref="V37:AC37" si="16">SUM(V32:V36)</f>
        <v>2130.9129849000001</v>
      </c>
      <c r="W37" s="89">
        <f t="shared" si="16"/>
        <v>2003.5282112999996</v>
      </c>
      <c r="X37" s="89">
        <f t="shared" si="16"/>
        <v>1677.2407665000001</v>
      </c>
      <c r="Y37" s="89">
        <f t="shared" si="16"/>
        <v>0</v>
      </c>
      <c r="Z37" s="89">
        <f t="shared" si="16"/>
        <v>0</v>
      </c>
      <c r="AA37" s="89">
        <f t="shared" si="16"/>
        <v>0</v>
      </c>
      <c r="AB37" s="89">
        <f t="shared" si="16"/>
        <v>0</v>
      </c>
      <c r="AC37" s="89">
        <f t="shared" si="16"/>
        <v>0</v>
      </c>
      <c r="AD37" s="87">
        <f>SUM(AD32:AD36)</f>
        <v>13348.298557700002</v>
      </c>
    </row>
    <row r="38" spans="2:30">
      <c r="Y38" s="162"/>
      <c r="Z38" s="162"/>
      <c r="AA38" s="162"/>
      <c r="AB38" s="162"/>
      <c r="AC38" s="162"/>
      <c r="AD38" s="76">
        <f>+AD37/0.87</f>
        <v>15342.8719054023</v>
      </c>
    </row>
    <row r="40" spans="2:30">
      <c r="B40" s="3" t="s">
        <v>37</v>
      </c>
      <c r="Q40" s="3" t="s">
        <v>37</v>
      </c>
    </row>
    <row r="42" spans="2:30">
      <c r="B42" s="80" t="s">
        <v>83</v>
      </c>
      <c r="C42" s="81" t="s">
        <v>84</v>
      </c>
      <c r="D42" s="81" t="s">
        <v>85</v>
      </c>
      <c r="E42" s="81" t="s">
        <v>86</v>
      </c>
      <c r="F42" s="81" t="s">
        <v>87</v>
      </c>
      <c r="G42" s="81" t="s">
        <v>88</v>
      </c>
      <c r="H42" s="81" t="s">
        <v>89</v>
      </c>
      <c r="I42" s="81" t="s">
        <v>90</v>
      </c>
      <c r="J42" s="81" t="s">
        <v>91</v>
      </c>
      <c r="K42" s="81" t="s">
        <v>92</v>
      </c>
      <c r="L42" s="81" t="s">
        <v>93</v>
      </c>
      <c r="M42" s="81" t="s">
        <v>94</v>
      </c>
      <c r="N42" s="81" t="s">
        <v>95</v>
      </c>
      <c r="O42" s="81" t="s">
        <v>14</v>
      </c>
      <c r="Q42" s="80" t="s">
        <v>83</v>
      </c>
      <c r="R42" s="81" t="s">
        <v>84</v>
      </c>
      <c r="S42" s="81" t="s">
        <v>85</v>
      </c>
      <c r="T42" s="81" t="s">
        <v>86</v>
      </c>
      <c r="U42" s="81" t="s">
        <v>87</v>
      </c>
      <c r="V42" s="81" t="s">
        <v>88</v>
      </c>
      <c r="W42" s="81" t="s">
        <v>89</v>
      </c>
      <c r="X42" s="81" t="s">
        <v>90</v>
      </c>
      <c r="Y42" s="81" t="s">
        <v>91</v>
      </c>
      <c r="Z42" s="81" t="s">
        <v>92</v>
      </c>
      <c r="AA42" s="81" t="s">
        <v>93</v>
      </c>
      <c r="AB42" s="81" t="s">
        <v>94</v>
      </c>
      <c r="AC42" s="81" t="s">
        <v>95</v>
      </c>
      <c r="AD42" s="82" t="s">
        <v>14</v>
      </c>
    </row>
    <row r="43" spans="2:30">
      <c r="B43" s="20" t="s">
        <v>96</v>
      </c>
      <c r="C43" s="84">
        <f t="shared" ref="C43:N48" si="17">C32/C$74</f>
        <v>170.82528111375348</v>
      </c>
      <c r="D43" s="84">
        <f t="shared" si="17"/>
        <v>159.76447557471266</v>
      </c>
      <c r="E43" s="84">
        <f t="shared" si="17"/>
        <v>147.73461350574712</v>
      </c>
      <c r="F43" s="84">
        <f t="shared" si="17"/>
        <v>141.69822413793102</v>
      </c>
      <c r="G43" s="84">
        <f t="shared" si="17"/>
        <v>178.07113936781607</v>
      </c>
      <c r="H43" s="84">
        <f t="shared" si="17"/>
        <v>164.32878448275858</v>
      </c>
      <c r="I43" s="84">
        <f t="shared" si="17"/>
        <v>130.31054885057472</v>
      </c>
      <c r="J43" s="84">
        <f t="shared" si="17"/>
        <v>0</v>
      </c>
      <c r="K43" s="84">
        <f t="shared" si="17"/>
        <v>0</v>
      </c>
      <c r="L43" s="84">
        <f t="shared" si="17"/>
        <v>0</v>
      </c>
      <c r="M43" s="84">
        <f t="shared" si="17"/>
        <v>0</v>
      </c>
      <c r="N43" s="84">
        <f t="shared" si="17"/>
        <v>0</v>
      </c>
      <c r="O43" s="85">
        <f>SUM(C43:N43)</f>
        <v>1092.7330670332935</v>
      </c>
      <c r="Q43" s="17" t="s">
        <v>96</v>
      </c>
      <c r="R43" s="86">
        <f>R32/R$74</f>
        <v>148.61799456896549</v>
      </c>
      <c r="S43" s="86">
        <f t="shared" ref="R43:AC48" si="18">S32/S$74</f>
        <v>138.99509375000002</v>
      </c>
      <c r="T43" s="86">
        <f t="shared" si="18"/>
        <v>128.52911374999999</v>
      </c>
      <c r="U43" s="86">
        <f t="shared" si="18"/>
        <v>123.27745499999999</v>
      </c>
      <c r="V43" s="86">
        <f t="shared" si="18"/>
        <v>154.92189124999999</v>
      </c>
      <c r="W43" s="86">
        <f t="shared" si="18"/>
        <v>142.96604249999996</v>
      </c>
      <c r="X43" s="86">
        <f t="shared" si="18"/>
        <v>113.3701775</v>
      </c>
      <c r="Y43" s="86">
        <f t="shared" si="18"/>
        <v>0</v>
      </c>
      <c r="Z43" s="86">
        <f t="shared" si="18"/>
        <v>0</v>
      </c>
      <c r="AA43" s="86">
        <f t="shared" si="18"/>
        <v>0</v>
      </c>
      <c r="AB43" s="86">
        <f t="shared" si="18"/>
        <v>0</v>
      </c>
      <c r="AC43" s="86">
        <f t="shared" si="18"/>
        <v>0</v>
      </c>
      <c r="AD43" s="85">
        <f>SUM(R43:AC43)</f>
        <v>950.67776831896549</v>
      </c>
    </row>
    <row r="44" spans="2:30">
      <c r="B44" s="20" t="s">
        <v>68</v>
      </c>
      <c r="C44" s="84">
        <f t="shared" si="17"/>
        <v>112.10804138591624</v>
      </c>
      <c r="D44" s="84">
        <f t="shared" si="17"/>
        <v>109.63638505747127</v>
      </c>
      <c r="E44" s="84">
        <f t="shared" si="17"/>
        <v>108.35207327586208</v>
      </c>
      <c r="F44" s="84">
        <f t="shared" si="17"/>
        <v>108.76177586206896</v>
      </c>
      <c r="G44" s="84">
        <f t="shared" si="17"/>
        <v>126.91621120689656</v>
      </c>
      <c r="H44" s="84">
        <f t="shared" si="17"/>
        <v>121.85466235632181</v>
      </c>
      <c r="I44" s="84">
        <f t="shared" si="17"/>
        <v>100.14820114942532</v>
      </c>
      <c r="J44" s="84">
        <f t="shared" si="17"/>
        <v>0</v>
      </c>
      <c r="K44" s="84">
        <f t="shared" si="17"/>
        <v>0</v>
      </c>
      <c r="L44" s="84">
        <f t="shared" si="17"/>
        <v>0</v>
      </c>
      <c r="M44" s="84">
        <f t="shared" si="17"/>
        <v>0</v>
      </c>
      <c r="N44" s="84">
        <f t="shared" si="17"/>
        <v>0</v>
      </c>
      <c r="O44" s="85">
        <f>SUM(C44:N44)</f>
        <v>787.77735029396229</v>
      </c>
      <c r="Q44" s="17" t="s">
        <v>68</v>
      </c>
      <c r="R44" s="86">
        <f t="shared" si="18"/>
        <v>97.533996005747127</v>
      </c>
      <c r="S44" s="86">
        <f t="shared" si="18"/>
        <v>95.383655000000005</v>
      </c>
      <c r="T44" s="86">
        <f t="shared" si="18"/>
        <v>94.26630375000002</v>
      </c>
      <c r="U44" s="86">
        <f t="shared" si="18"/>
        <v>94.622744999999995</v>
      </c>
      <c r="V44" s="86">
        <f t="shared" si="18"/>
        <v>110.41710375000001</v>
      </c>
      <c r="W44" s="86">
        <f t="shared" si="18"/>
        <v>106.01355624999998</v>
      </c>
      <c r="X44" s="86">
        <f t="shared" si="18"/>
        <v>87.128935000000027</v>
      </c>
      <c r="Y44" s="86">
        <f t="shared" si="18"/>
        <v>0</v>
      </c>
      <c r="Z44" s="86">
        <f t="shared" si="18"/>
        <v>0</v>
      </c>
      <c r="AA44" s="86">
        <f t="shared" si="18"/>
        <v>0</v>
      </c>
      <c r="AB44" s="86">
        <f t="shared" si="18"/>
        <v>0</v>
      </c>
      <c r="AC44" s="86">
        <f t="shared" si="18"/>
        <v>0</v>
      </c>
      <c r="AD44" s="85">
        <f>SUM(R44:AC44)</f>
        <v>685.36629475574728</v>
      </c>
    </row>
    <row r="45" spans="2:30">
      <c r="B45" s="20" t="s">
        <v>69</v>
      </c>
      <c r="C45" s="84">
        <f t="shared" si="17"/>
        <v>28.053163297661516</v>
      </c>
      <c r="D45" s="84">
        <f t="shared" si="17"/>
        <v>25.865987068965516</v>
      </c>
      <c r="E45" s="84">
        <f t="shared" si="17"/>
        <v>23.01191235632184</v>
      </c>
      <c r="F45" s="84">
        <f t="shared" si="17"/>
        <v>20.91582471264368</v>
      </c>
      <c r="G45" s="84">
        <f t="shared" si="17"/>
        <v>24.563727011494247</v>
      </c>
      <c r="H45" s="84">
        <f t="shared" si="17"/>
        <v>25.379761494252875</v>
      </c>
      <c r="I45" s="84">
        <f t="shared" si="17"/>
        <v>27.302</v>
      </c>
      <c r="J45" s="84">
        <f t="shared" si="17"/>
        <v>0</v>
      </c>
      <c r="K45" s="84">
        <f t="shared" si="17"/>
        <v>0</v>
      </c>
      <c r="L45" s="84">
        <f t="shared" si="17"/>
        <v>0</v>
      </c>
      <c r="M45" s="84">
        <f t="shared" si="17"/>
        <v>0</v>
      </c>
      <c r="N45" s="84">
        <f t="shared" si="17"/>
        <v>0</v>
      </c>
      <c r="O45" s="85">
        <f t="shared" ref="O45:O47" si="19">SUM(C45:N45)</f>
        <v>175.09237594133967</v>
      </c>
      <c r="Q45" s="17" t="s">
        <v>69</v>
      </c>
      <c r="R45" s="86">
        <f t="shared" si="18"/>
        <v>24.406252068965518</v>
      </c>
      <c r="S45" s="86">
        <f t="shared" si="18"/>
        <v>22.503408749999998</v>
      </c>
      <c r="T45" s="86">
        <f t="shared" si="18"/>
        <v>20.020363750000001</v>
      </c>
      <c r="U45" s="86">
        <f t="shared" si="18"/>
        <v>18.1967675</v>
      </c>
      <c r="V45" s="86">
        <f t="shared" si="18"/>
        <v>21.370442499999996</v>
      </c>
      <c r="W45" s="86">
        <f t="shared" si="18"/>
        <v>22.080392500000002</v>
      </c>
      <c r="X45" s="86">
        <f t="shared" si="18"/>
        <v>23.752739999999999</v>
      </c>
      <c r="Y45" s="86">
        <f t="shared" si="18"/>
        <v>0</v>
      </c>
      <c r="Z45" s="86">
        <f t="shared" si="18"/>
        <v>0</v>
      </c>
      <c r="AA45" s="86">
        <f t="shared" si="18"/>
        <v>0</v>
      </c>
      <c r="AB45" s="86">
        <f t="shared" si="18"/>
        <v>0</v>
      </c>
      <c r="AC45" s="86">
        <f t="shared" si="18"/>
        <v>0</v>
      </c>
      <c r="AD45" s="85">
        <f t="shared" ref="AD45:AD47" si="20">SUM(R45:AC45)</f>
        <v>152.3303670689655</v>
      </c>
    </row>
    <row r="46" spans="2:30">
      <c r="B46" s="20" t="s">
        <v>97</v>
      </c>
      <c r="C46" s="84">
        <f t="shared" si="17"/>
        <v>23.465861243228957</v>
      </c>
      <c r="D46" s="84">
        <f t="shared" si="17"/>
        <v>21.265136494252872</v>
      </c>
      <c r="E46" s="84">
        <f t="shared" si="17"/>
        <v>20.038762931034487</v>
      </c>
      <c r="F46" s="84">
        <f t="shared" si="17"/>
        <v>19.968625000000003</v>
      </c>
      <c r="G46" s="84">
        <f t="shared" si="17"/>
        <v>21.726561781609199</v>
      </c>
      <c r="H46" s="84">
        <f t="shared" si="17"/>
        <v>18.62569971264368</v>
      </c>
      <c r="I46" s="84">
        <f t="shared" si="17"/>
        <v>18.600350574712643</v>
      </c>
      <c r="J46" s="84">
        <f t="shared" si="17"/>
        <v>0</v>
      </c>
      <c r="K46" s="84">
        <f t="shared" si="17"/>
        <v>0</v>
      </c>
      <c r="L46" s="84">
        <f t="shared" si="17"/>
        <v>0</v>
      </c>
      <c r="M46" s="84">
        <f t="shared" si="17"/>
        <v>0</v>
      </c>
      <c r="N46" s="84">
        <f t="shared" si="17"/>
        <v>0</v>
      </c>
      <c r="O46" s="85">
        <f t="shared" si="19"/>
        <v>143.69099773748184</v>
      </c>
      <c r="Q46" s="17" t="s">
        <v>97</v>
      </c>
      <c r="R46" s="86">
        <f t="shared" si="18"/>
        <v>20.415299281609194</v>
      </c>
      <c r="S46" s="86">
        <f t="shared" si="18"/>
        <v>18.500668750000003</v>
      </c>
      <c r="T46" s="86">
        <f t="shared" si="18"/>
        <v>17.433723750000002</v>
      </c>
      <c r="U46" s="86">
        <f t="shared" si="18"/>
        <v>17.372703750000003</v>
      </c>
      <c r="V46" s="86">
        <f t="shared" si="18"/>
        <v>18.902108750000004</v>
      </c>
      <c r="W46" s="86">
        <f t="shared" si="18"/>
        <v>16.204358750000001</v>
      </c>
      <c r="X46" s="86">
        <f t="shared" si="18"/>
        <v>16.182304999999999</v>
      </c>
      <c r="Y46" s="86">
        <f t="shared" si="18"/>
        <v>0</v>
      </c>
      <c r="Z46" s="86">
        <f t="shared" si="18"/>
        <v>0</v>
      </c>
      <c r="AA46" s="86">
        <f t="shared" si="18"/>
        <v>0</v>
      </c>
      <c r="AB46" s="86">
        <f t="shared" si="18"/>
        <v>0</v>
      </c>
      <c r="AC46" s="86">
        <f t="shared" si="18"/>
        <v>0</v>
      </c>
      <c r="AD46" s="85">
        <f t="shared" si="20"/>
        <v>125.0111680316092</v>
      </c>
    </row>
    <row r="47" spans="2:30">
      <c r="B47" s="25" t="s">
        <v>71</v>
      </c>
      <c r="C47" s="84">
        <f t="shared" si="17"/>
        <v>1.1342557471264367</v>
      </c>
      <c r="D47" s="84">
        <f t="shared" si="17"/>
        <v>0.71675287356321837</v>
      </c>
      <c r="E47" s="84">
        <f t="shared" si="17"/>
        <v>0.68071551724137946</v>
      </c>
      <c r="F47" s="84">
        <f t="shared" si="17"/>
        <v>0.6541005747126436</v>
      </c>
      <c r="G47" s="84">
        <f t="shared" si="17"/>
        <v>0.63691091954022994</v>
      </c>
      <c r="H47" s="84">
        <f t="shared" si="17"/>
        <v>0.68838936781609184</v>
      </c>
      <c r="I47" s="84">
        <f t="shared" si="17"/>
        <v>0.63070258620689656</v>
      </c>
      <c r="J47" s="84">
        <f t="shared" si="17"/>
        <v>0</v>
      </c>
      <c r="K47" s="84">
        <f t="shared" si="17"/>
        <v>0</v>
      </c>
      <c r="L47" s="84">
        <f t="shared" si="17"/>
        <v>0</v>
      </c>
      <c r="M47" s="84">
        <f t="shared" si="17"/>
        <v>0</v>
      </c>
      <c r="N47" s="84">
        <f t="shared" si="17"/>
        <v>0</v>
      </c>
      <c r="O47" s="85">
        <f t="shared" si="19"/>
        <v>5.1418275862068965</v>
      </c>
      <c r="Q47" s="17" t="s">
        <v>71</v>
      </c>
      <c r="R47" s="86">
        <f t="shared" si="18"/>
        <v>0.98680250000000003</v>
      </c>
      <c r="S47" s="86">
        <f t="shared" si="18"/>
        <v>0.62357499999999999</v>
      </c>
      <c r="T47" s="86">
        <f t="shared" si="18"/>
        <v>0.5922225000000001</v>
      </c>
      <c r="U47" s="86">
        <f t="shared" si="18"/>
        <v>0.56906749999999995</v>
      </c>
      <c r="V47" s="86">
        <f t="shared" si="18"/>
        <v>0.55411250000000001</v>
      </c>
      <c r="W47" s="86">
        <f t="shared" si="18"/>
        <v>0.59889875000000004</v>
      </c>
      <c r="X47" s="86">
        <f t="shared" si="18"/>
        <v>0.54871124999999998</v>
      </c>
      <c r="Y47" s="86">
        <f t="shared" si="18"/>
        <v>0</v>
      </c>
      <c r="Z47" s="86">
        <f t="shared" si="18"/>
        <v>0</v>
      </c>
      <c r="AA47" s="86">
        <f t="shared" si="18"/>
        <v>0</v>
      </c>
      <c r="AB47" s="86">
        <f t="shared" si="18"/>
        <v>0</v>
      </c>
      <c r="AC47" s="86">
        <f t="shared" si="18"/>
        <v>0</v>
      </c>
      <c r="AD47" s="85">
        <f t="shared" si="20"/>
        <v>4.4733900000000002</v>
      </c>
    </row>
    <row r="48" spans="2:30">
      <c r="B48" s="26" t="s">
        <v>14</v>
      </c>
      <c r="C48" s="87">
        <f t="shared" si="17"/>
        <v>335.58660278768662</v>
      </c>
      <c r="D48" s="87">
        <f t="shared" si="17"/>
        <v>317.24873706896551</v>
      </c>
      <c r="E48" s="87">
        <f t="shared" si="17"/>
        <v>299.81807758620687</v>
      </c>
      <c r="F48" s="87">
        <f t="shared" si="17"/>
        <v>291.9985502873563</v>
      </c>
      <c r="G48" s="87">
        <f t="shared" si="17"/>
        <v>351.91455028735635</v>
      </c>
      <c r="H48" s="87">
        <f t="shared" si="17"/>
        <v>330.87729741379303</v>
      </c>
      <c r="I48" s="87">
        <f t="shared" si="17"/>
        <v>276.99180316091957</v>
      </c>
      <c r="J48" s="87">
        <f t="shared" si="17"/>
        <v>0</v>
      </c>
      <c r="K48" s="87">
        <f t="shared" si="17"/>
        <v>0</v>
      </c>
      <c r="L48" s="87">
        <f t="shared" si="17"/>
        <v>0</v>
      </c>
      <c r="M48" s="87">
        <f t="shared" si="17"/>
        <v>0</v>
      </c>
      <c r="N48" s="87">
        <f t="shared" si="17"/>
        <v>0</v>
      </c>
      <c r="O48" s="87">
        <f>SUM(O43:O47)</f>
        <v>2204.4356185922838</v>
      </c>
      <c r="Q48" s="26" t="s">
        <v>14</v>
      </c>
      <c r="R48" s="88">
        <f>R37/R$74</f>
        <v>291.9603444252873</v>
      </c>
      <c r="S48" s="89">
        <f>S37/S$74</f>
        <v>276.00640125000001</v>
      </c>
      <c r="T48" s="89">
        <f t="shared" si="18"/>
        <v>260.84172750000005</v>
      </c>
      <c r="U48" s="89">
        <f t="shared" si="18"/>
        <v>254.03873874999999</v>
      </c>
      <c r="V48" s="89">
        <f t="shared" si="18"/>
        <v>306.16565875000003</v>
      </c>
      <c r="W48" s="89">
        <f t="shared" si="18"/>
        <v>287.86324874999997</v>
      </c>
      <c r="X48" s="89">
        <f t="shared" si="18"/>
        <v>240.98286875000002</v>
      </c>
      <c r="Y48" s="89">
        <f t="shared" si="18"/>
        <v>0</v>
      </c>
      <c r="Z48" s="89">
        <f t="shared" si="18"/>
        <v>0</v>
      </c>
      <c r="AA48" s="89">
        <f t="shared" si="18"/>
        <v>0</v>
      </c>
      <c r="AB48" s="89">
        <f t="shared" si="18"/>
        <v>0</v>
      </c>
      <c r="AC48" s="89">
        <f t="shared" si="18"/>
        <v>0</v>
      </c>
      <c r="AD48" s="87">
        <f>SUM(AD43:AD47)</f>
        <v>1917.8589881752875</v>
      </c>
    </row>
    <row r="49" spans="2:30">
      <c r="AD49" s="163">
        <f>+AD48/0.87</f>
        <v>2204.4356185922848</v>
      </c>
    </row>
    <row r="51" spans="2:30">
      <c r="B51" s="3" t="s">
        <v>49</v>
      </c>
      <c r="Q51" s="3" t="s">
        <v>49</v>
      </c>
    </row>
    <row r="53" spans="2:30" ht="31.5">
      <c r="B53" s="80" t="s">
        <v>83</v>
      </c>
      <c r="C53" s="81" t="s">
        <v>84</v>
      </c>
      <c r="D53" s="81" t="s">
        <v>85</v>
      </c>
      <c r="E53" s="81" t="s">
        <v>86</v>
      </c>
      <c r="F53" s="81" t="s">
        <v>87</v>
      </c>
      <c r="G53" s="81" t="s">
        <v>88</v>
      </c>
      <c r="H53" s="81" t="s">
        <v>89</v>
      </c>
      <c r="I53" s="81" t="s">
        <v>90</v>
      </c>
      <c r="J53" s="81" t="s">
        <v>91</v>
      </c>
      <c r="K53" s="81" t="s">
        <v>92</v>
      </c>
      <c r="L53" s="81" t="s">
        <v>93</v>
      </c>
      <c r="M53" s="81" t="s">
        <v>94</v>
      </c>
      <c r="N53" s="81" t="s">
        <v>95</v>
      </c>
      <c r="O53" s="81" t="s">
        <v>14</v>
      </c>
      <c r="Q53" s="80" t="s">
        <v>83</v>
      </c>
      <c r="R53" s="81" t="s">
        <v>84</v>
      </c>
      <c r="S53" s="81" t="s">
        <v>85</v>
      </c>
      <c r="T53" s="81" t="s">
        <v>86</v>
      </c>
      <c r="U53" s="81" t="s">
        <v>87</v>
      </c>
      <c r="V53" s="81" t="s">
        <v>88</v>
      </c>
      <c r="W53" s="81" t="s">
        <v>89</v>
      </c>
      <c r="X53" s="81" t="s">
        <v>90</v>
      </c>
      <c r="Y53" s="81" t="s">
        <v>91</v>
      </c>
      <c r="Z53" s="81" t="s">
        <v>92</v>
      </c>
      <c r="AA53" s="81" t="s">
        <v>93</v>
      </c>
      <c r="AB53" s="81" t="s">
        <v>94</v>
      </c>
      <c r="AC53" s="81" t="s">
        <v>95</v>
      </c>
      <c r="AD53" s="82" t="s">
        <v>74</v>
      </c>
    </row>
    <row r="54" spans="2:30">
      <c r="B54" s="20" t="s">
        <v>96</v>
      </c>
      <c r="C54" s="84">
        <f>(C32/C21)*100</f>
        <v>71.302483503505272</v>
      </c>
      <c r="D54" s="84">
        <f t="shared" ref="D54:N54" si="21">(D32/D21)*100</f>
        <v>71.246013093839196</v>
      </c>
      <c r="E54" s="84">
        <f t="shared" si="21"/>
        <v>71.397576365256143</v>
      </c>
      <c r="F54" s="84">
        <f t="shared" si="21"/>
        <v>71.597023214484039</v>
      </c>
      <c r="G54" s="84">
        <f t="shared" si="21"/>
        <v>74.728272804066776</v>
      </c>
      <c r="H54" s="84">
        <f t="shared" si="21"/>
        <v>74.161166370556714</v>
      </c>
      <c r="I54" s="84">
        <f t="shared" si="21"/>
        <v>73.450185374449887</v>
      </c>
      <c r="J54" s="84" t="e">
        <f t="shared" si="21"/>
        <v>#DIV/0!</v>
      </c>
      <c r="K54" s="84" t="e">
        <f t="shared" si="21"/>
        <v>#DIV/0!</v>
      </c>
      <c r="L54" s="84" t="e">
        <f t="shared" si="21"/>
        <v>#DIV/0!</v>
      </c>
      <c r="M54" s="84" t="e">
        <f t="shared" si="21"/>
        <v>#DIV/0!</v>
      </c>
      <c r="N54" s="84" t="e">
        <f t="shared" si="21"/>
        <v>#DIV/0!</v>
      </c>
      <c r="O54" s="85">
        <f t="shared" ref="O54:O58" si="22">O32/O21*100</f>
        <v>72.561571793440478</v>
      </c>
      <c r="Q54" s="17" t="s">
        <v>96</v>
      </c>
      <c r="R54" s="86">
        <f t="shared" ref="R54:AD59" si="23">R32/R21*100</f>
        <v>62.033160648049581</v>
      </c>
      <c r="S54" s="86">
        <f t="shared" si="23"/>
        <v>61.984031391640094</v>
      </c>
      <c r="T54" s="86">
        <f t="shared" si="23"/>
        <v>62.115891437772852</v>
      </c>
      <c r="U54" s="86">
        <f t="shared" si="23"/>
        <v>62.289410196601111</v>
      </c>
      <c r="V54" s="86">
        <f t="shared" si="23"/>
        <v>65.01359733953808</v>
      </c>
      <c r="W54" s="86">
        <f t="shared" si="23"/>
        <v>64.52021474238434</v>
      </c>
      <c r="X54" s="86">
        <f t="shared" si="23"/>
        <v>63.901661275771403</v>
      </c>
      <c r="Y54" s="86" t="e">
        <f t="shared" si="23"/>
        <v>#DIV/0!</v>
      </c>
      <c r="Z54" s="86" t="e">
        <f t="shared" si="23"/>
        <v>#DIV/0!</v>
      </c>
      <c r="AA54" s="86" t="e">
        <f t="shared" si="23"/>
        <v>#DIV/0!</v>
      </c>
      <c r="AB54" s="86" t="e">
        <f t="shared" si="23"/>
        <v>#DIV/0!</v>
      </c>
      <c r="AC54" s="86" t="e">
        <f t="shared" si="23"/>
        <v>#DIV/0!</v>
      </c>
      <c r="AD54" s="85">
        <f t="shared" si="23"/>
        <v>63.128567460293226</v>
      </c>
    </row>
    <row r="55" spans="2:30">
      <c r="B55" s="20" t="s">
        <v>68</v>
      </c>
      <c r="C55" s="84">
        <f t="shared" ref="C55:N58" si="24">(C33/C22)*100</f>
        <v>113.6547916539423</v>
      </c>
      <c r="D55" s="84">
        <f t="shared" si="24"/>
        <v>113.94892624455133</v>
      </c>
      <c r="E55" s="84">
        <f t="shared" si="24"/>
        <v>115.39603987666696</v>
      </c>
      <c r="F55" s="84">
        <f t="shared" si="24"/>
        <v>116.56474733180475</v>
      </c>
      <c r="G55" s="84">
        <f t="shared" si="24"/>
        <v>119.15696957597375</v>
      </c>
      <c r="H55" s="84">
        <f t="shared" si="24"/>
        <v>119.7144230375626</v>
      </c>
      <c r="I55" s="84">
        <f t="shared" si="24"/>
        <v>122.0568860964749</v>
      </c>
      <c r="J55" s="84" t="e">
        <f t="shared" si="24"/>
        <v>#DIV/0!</v>
      </c>
      <c r="K55" s="84" t="e">
        <f t="shared" si="24"/>
        <v>#DIV/0!</v>
      </c>
      <c r="L55" s="84" t="e">
        <f t="shared" si="24"/>
        <v>#DIV/0!</v>
      </c>
      <c r="M55" s="84" t="e">
        <f t="shared" si="24"/>
        <v>#DIV/0!</v>
      </c>
      <c r="N55" s="84" t="e">
        <f t="shared" si="24"/>
        <v>#DIV/0!</v>
      </c>
      <c r="O55" s="85">
        <f t="shared" si="22"/>
        <v>117.15795837102382</v>
      </c>
      <c r="Q55" s="17" t="s">
        <v>68</v>
      </c>
      <c r="R55" s="86">
        <f t="shared" si="23"/>
        <v>98.879668738929809</v>
      </c>
      <c r="S55" s="86">
        <f t="shared" si="23"/>
        <v>99.135565832759653</v>
      </c>
      <c r="T55" s="86">
        <f t="shared" si="23"/>
        <v>100.39455469270027</v>
      </c>
      <c r="U55" s="86">
        <f t="shared" si="23"/>
        <v>101.41133017867013</v>
      </c>
      <c r="V55" s="86">
        <f t="shared" si="23"/>
        <v>103.66656353109715</v>
      </c>
      <c r="W55" s="86">
        <f t="shared" si="23"/>
        <v>104.15154804267945</v>
      </c>
      <c r="X55" s="86">
        <f t="shared" si="23"/>
        <v>106.18949090393318</v>
      </c>
      <c r="Y55" s="86" t="e">
        <f t="shared" si="23"/>
        <v>#DIV/0!</v>
      </c>
      <c r="Z55" s="86" t="e">
        <f t="shared" si="23"/>
        <v>#DIV/0!</v>
      </c>
      <c r="AA55" s="86" t="e">
        <f t="shared" si="23"/>
        <v>#DIV/0!</v>
      </c>
      <c r="AB55" s="86" t="e">
        <f t="shared" si="23"/>
        <v>#DIV/0!</v>
      </c>
      <c r="AC55" s="86" t="e">
        <f t="shared" si="23"/>
        <v>#DIV/0!</v>
      </c>
      <c r="AD55" s="85">
        <f t="shared" si="23"/>
        <v>101.92742378279071</v>
      </c>
    </row>
    <row r="56" spans="2:30">
      <c r="B56" s="20" t="s">
        <v>69</v>
      </c>
      <c r="C56" s="84">
        <f t="shared" si="24"/>
        <v>74.628583433688206</v>
      </c>
      <c r="D56" s="84">
        <f t="shared" si="24"/>
        <v>76.034662330531731</v>
      </c>
      <c r="E56" s="84">
        <f t="shared" si="24"/>
        <v>78.306635115115895</v>
      </c>
      <c r="F56" s="84">
        <f t="shared" si="24"/>
        <v>80.431256630127294</v>
      </c>
      <c r="G56" s="84">
        <f t="shared" si="24"/>
        <v>80.502300219898189</v>
      </c>
      <c r="H56" s="84">
        <f t="shared" si="24"/>
        <v>80.788450896185211</v>
      </c>
      <c r="I56" s="84">
        <f t="shared" si="24"/>
        <v>82.361116167789248</v>
      </c>
      <c r="J56" s="84" t="e">
        <f t="shared" si="24"/>
        <v>#DIV/0!</v>
      </c>
      <c r="K56" s="84" t="e">
        <f t="shared" si="24"/>
        <v>#DIV/0!</v>
      </c>
      <c r="L56" s="84" t="e">
        <f>(L34/L23)*100</f>
        <v>#DIV/0!</v>
      </c>
      <c r="M56" s="84" t="e">
        <f t="shared" si="24"/>
        <v>#DIV/0!</v>
      </c>
      <c r="N56" s="84" t="e">
        <f t="shared" si="24"/>
        <v>#DIV/0!</v>
      </c>
      <c r="O56" s="85">
        <f t="shared" si="22"/>
        <v>78.842782998593748</v>
      </c>
      <c r="Q56" s="17" t="s">
        <v>69</v>
      </c>
      <c r="R56" s="86">
        <f t="shared" si="23"/>
        <v>64.926867587308749</v>
      </c>
      <c r="S56" s="86">
        <f t="shared" si="23"/>
        <v>66.150156227562604</v>
      </c>
      <c r="T56" s="86">
        <f t="shared" si="23"/>
        <v>68.126772550150832</v>
      </c>
      <c r="U56" s="86">
        <f t="shared" si="23"/>
        <v>69.975193268210745</v>
      </c>
      <c r="V56" s="86">
        <f t="shared" si="23"/>
        <v>70.037001191311418</v>
      </c>
      <c r="W56" s="86">
        <f t="shared" si="23"/>
        <v>70.28595227968114</v>
      </c>
      <c r="X56" s="86">
        <f t="shared" si="23"/>
        <v>71.654171065976641</v>
      </c>
      <c r="Y56" s="86" t="e">
        <f t="shared" si="23"/>
        <v>#DIV/0!</v>
      </c>
      <c r="Z56" s="86" t="e">
        <f t="shared" si="23"/>
        <v>#DIV/0!</v>
      </c>
      <c r="AA56" s="86" t="e">
        <f t="shared" si="23"/>
        <v>#DIV/0!</v>
      </c>
      <c r="AB56" s="86" t="e">
        <f t="shared" si="23"/>
        <v>#DIV/0!</v>
      </c>
      <c r="AC56" s="86" t="e">
        <f t="shared" si="23"/>
        <v>#DIV/0!</v>
      </c>
      <c r="AD56" s="85">
        <f t="shared" si="23"/>
        <v>68.593221208776569</v>
      </c>
    </row>
    <row r="57" spans="2:30">
      <c r="B57" s="20" t="s">
        <v>97</v>
      </c>
      <c r="C57" s="84">
        <f t="shared" si="24"/>
        <v>116.79149480686893</v>
      </c>
      <c r="D57" s="84">
        <f t="shared" si="24"/>
        <v>115.71053865999529</v>
      </c>
      <c r="E57" s="84">
        <f t="shared" si="24"/>
        <v>117.36324851055238</v>
      </c>
      <c r="F57" s="84">
        <f t="shared" si="24"/>
        <v>118.40719567884408</v>
      </c>
      <c r="G57" s="84">
        <f t="shared" si="24"/>
        <v>120.75613495707729</v>
      </c>
      <c r="H57" s="84">
        <f t="shared" si="24"/>
        <v>121.53914739220524</v>
      </c>
      <c r="I57" s="84">
        <f t="shared" si="24"/>
        <v>124.67107087827426</v>
      </c>
      <c r="J57" s="84" t="e">
        <f t="shared" si="24"/>
        <v>#DIV/0!</v>
      </c>
      <c r="K57" s="84" t="e">
        <f t="shared" si="24"/>
        <v>#DIV/0!</v>
      </c>
      <c r="L57" s="84" t="e">
        <f t="shared" si="24"/>
        <v>#DIV/0!</v>
      </c>
      <c r="M57" s="84" t="e">
        <f t="shared" si="24"/>
        <v>#DIV/0!</v>
      </c>
      <c r="N57" s="84" t="e">
        <f t="shared" si="24"/>
        <v>#DIV/0!</v>
      </c>
      <c r="O57" s="85">
        <f t="shared" si="22"/>
        <v>119.10235149595549</v>
      </c>
      <c r="Q57" s="17" t="s">
        <v>97</v>
      </c>
      <c r="R57" s="86">
        <f t="shared" si="23"/>
        <v>101.60860048197596</v>
      </c>
      <c r="S57" s="86">
        <f t="shared" si="23"/>
        <v>100.66816863419592</v>
      </c>
      <c r="T57" s="86">
        <f t="shared" si="23"/>
        <v>102.10602620418057</v>
      </c>
      <c r="U57" s="86">
        <f t="shared" si="23"/>
        <v>103.01426024059435</v>
      </c>
      <c r="V57" s="86">
        <f t="shared" si="23"/>
        <v>105.05783741265724</v>
      </c>
      <c r="W57" s="86">
        <f t="shared" si="23"/>
        <v>105.73905823121854</v>
      </c>
      <c r="X57" s="86">
        <f t="shared" si="23"/>
        <v>108.46383166409863</v>
      </c>
      <c r="Y57" s="86" t="e">
        <f t="shared" si="23"/>
        <v>#DIV/0!</v>
      </c>
      <c r="Z57" s="86" t="e">
        <f t="shared" si="23"/>
        <v>#DIV/0!</v>
      </c>
      <c r="AA57" s="86" t="e">
        <f t="shared" si="23"/>
        <v>#DIV/0!</v>
      </c>
      <c r="AB57" s="86" t="e">
        <f t="shared" si="23"/>
        <v>#DIV/0!</v>
      </c>
      <c r="AC57" s="86" t="e">
        <f t="shared" si="23"/>
        <v>#DIV/0!</v>
      </c>
      <c r="AD57" s="85">
        <f t="shared" si="23"/>
        <v>103.61904580148126</v>
      </c>
    </row>
    <row r="58" spans="2:30">
      <c r="B58" s="25" t="s">
        <v>71</v>
      </c>
      <c r="C58" s="84">
        <f t="shared" si="24"/>
        <v>92.472999882862851</v>
      </c>
      <c r="D58" s="84">
        <f t="shared" si="24"/>
        <v>87.198042300297146</v>
      </c>
      <c r="E58" s="84">
        <f t="shared" si="24"/>
        <v>88.407911923866408</v>
      </c>
      <c r="F58" s="84">
        <f t="shared" si="24"/>
        <v>89.125685199686743</v>
      </c>
      <c r="G58" s="84">
        <f t="shared" si="24"/>
        <v>90.596770897200088</v>
      </c>
      <c r="H58" s="84">
        <f t="shared" si="24"/>
        <v>91.347759771210661</v>
      </c>
      <c r="I58" s="84">
        <f t="shared" si="24"/>
        <v>93.776757103183073</v>
      </c>
      <c r="J58" s="84" t="e">
        <f t="shared" si="24"/>
        <v>#DIV/0!</v>
      </c>
      <c r="K58" s="84" t="e">
        <f t="shared" si="24"/>
        <v>#DIV/0!</v>
      </c>
      <c r="L58" s="84" t="e">
        <f t="shared" si="24"/>
        <v>#DIV/0!</v>
      </c>
      <c r="M58" s="84" t="e">
        <f t="shared" si="24"/>
        <v>#DIV/0!</v>
      </c>
      <c r="N58" s="84" t="e">
        <f t="shared" si="24"/>
        <v>#DIV/0!</v>
      </c>
      <c r="O58" s="85">
        <f t="shared" si="22"/>
        <v>90.499494234270699</v>
      </c>
      <c r="Q58" s="17" t="s">
        <v>71</v>
      </c>
      <c r="R58" s="86">
        <f t="shared" si="23"/>
        <v>80.451509898090677</v>
      </c>
      <c r="S58" s="86">
        <f>S36/S25*100</f>
        <v>75.862296801258509</v>
      </c>
      <c r="T58" s="86">
        <f t="shared" si="23"/>
        <v>76.914883373763772</v>
      </c>
      <c r="U58" s="86">
        <f t="shared" si="23"/>
        <v>77.539346123727469</v>
      </c>
      <c r="V58" s="86">
        <f t="shared" si="23"/>
        <v>78.819190680564077</v>
      </c>
      <c r="W58" s="86">
        <f t="shared" si="23"/>
        <v>79.472551000953288</v>
      </c>
      <c r="X58" s="86">
        <f t="shared" si="23"/>
        <v>81.585778679769277</v>
      </c>
      <c r="Y58" s="86" t="e">
        <f t="shared" si="23"/>
        <v>#DIV/0!</v>
      </c>
      <c r="Z58" s="86" t="e">
        <f t="shared" si="23"/>
        <v>#DIV/0!</v>
      </c>
      <c r="AA58" s="86" t="e">
        <f t="shared" si="23"/>
        <v>#DIV/0!</v>
      </c>
      <c r="AB58" s="86" t="e">
        <f t="shared" si="23"/>
        <v>#DIV/0!</v>
      </c>
      <c r="AC58" s="86" t="e">
        <f t="shared" si="23"/>
        <v>#DIV/0!</v>
      </c>
      <c r="AD58" s="85">
        <f t="shared" si="23"/>
        <v>78.734559983815501</v>
      </c>
    </row>
    <row r="59" spans="2:30">
      <c r="B59" s="26" t="s">
        <v>14</v>
      </c>
      <c r="C59" s="87">
        <f>C37/C26*100</f>
        <v>84.503717633947147</v>
      </c>
      <c r="D59" s="87">
        <f t="shared" ref="D59:N59" si="25">D37/D26*100</f>
        <v>84.899119653459692</v>
      </c>
      <c r="E59" s="87">
        <f t="shared" si="25"/>
        <v>86.143452303795357</v>
      </c>
      <c r="F59" s="87">
        <f t="shared" si="25"/>
        <v>87.210725540950136</v>
      </c>
      <c r="G59" s="87">
        <f t="shared" si="25"/>
        <v>89.315808147845615</v>
      </c>
      <c r="H59" s="87">
        <f t="shared" si="25"/>
        <v>89.217802990681122</v>
      </c>
      <c r="I59" s="87">
        <f t="shared" si="25"/>
        <v>89.872535555319359</v>
      </c>
      <c r="J59" s="87" t="e">
        <f t="shared" si="25"/>
        <v>#DIV/0!</v>
      </c>
      <c r="K59" s="87" t="e">
        <f t="shared" si="25"/>
        <v>#DIV/0!</v>
      </c>
      <c r="L59" s="87" t="e">
        <f t="shared" si="25"/>
        <v>#DIV/0!</v>
      </c>
      <c r="M59" s="87" t="e">
        <f t="shared" si="25"/>
        <v>#DIV/0!</v>
      </c>
      <c r="N59" s="87" t="e">
        <f t="shared" si="25"/>
        <v>#DIV/0!</v>
      </c>
      <c r="O59" s="87">
        <f>O37/O26*100</f>
        <v>87.243924776618883</v>
      </c>
      <c r="Q59" s="26" t="s">
        <v>14</v>
      </c>
      <c r="R59" s="88">
        <f t="shared" si="23"/>
        <v>73.518234341534011</v>
      </c>
      <c r="S59" s="89">
        <f t="shared" si="23"/>
        <v>73.86223409850993</v>
      </c>
      <c r="T59" s="89">
        <f t="shared" si="23"/>
        <v>74.944803504301987</v>
      </c>
      <c r="U59" s="89">
        <f t="shared" si="23"/>
        <v>75.873331220626611</v>
      </c>
      <c r="V59" s="89">
        <f t="shared" si="23"/>
        <v>77.704753088625694</v>
      </c>
      <c r="W59" s="89">
        <f t="shared" si="23"/>
        <v>77.619488601892584</v>
      </c>
      <c r="X59" s="89">
        <f t="shared" si="23"/>
        <v>78.189105933127834</v>
      </c>
      <c r="Y59" s="89" t="e">
        <f t="shared" si="23"/>
        <v>#DIV/0!</v>
      </c>
      <c r="Z59" s="89" t="e">
        <f t="shared" si="23"/>
        <v>#DIV/0!</v>
      </c>
      <c r="AA59" s="89" t="e">
        <f t="shared" si="23"/>
        <v>#DIV/0!</v>
      </c>
      <c r="AB59" s="89" t="e">
        <f t="shared" si="23"/>
        <v>#DIV/0!</v>
      </c>
      <c r="AC59" s="89" t="e">
        <f t="shared" si="23"/>
        <v>#DIV/0!</v>
      </c>
      <c r="AD59" s="87">
        <f t="shared" si="23"/>
        <v>75.902214555658446</v>
      </c>
    </row>
    <row r="60" spans="2:30">
      <c r="AD60" s="163">
        <f>+AD59/0.87</f>
        <v>87.243924776618911</v>
      </c>
    </row>
    <row r="62" spans="2:30">
      <c r="B62" s="3" t="s">
        <v>51</v>
      </c>
      <c r="Q62" s="3" t="s">
        <v>51</v>
      </c>
    </row>
    <row r="64" spans="2:30" ht="31.5">
      <c r="B64" s="80" t="s">
        <v>83</v>
      </c>
      <c r="C64" s="81" t="s">
        <v>84</v>
      </c>
      <c r="D64" s="81" t="s">
        <v>85</v>
      </c>
      <c r="E64" s="81" t="s">
        <v>86</v>
      </c>
      <c r="F64" s="81" t="s">
        <v>87</v>
      </c>
      <c r="G64" s="81" t="s">
        <v>88</v>
      </c>
      <c r="H64" s="81" t="s">
        <v>89</v>
      </c>
      <c r="I64" s="81" t="s">
        <v>90</v>
      </c>
      <c r="J64" s="81" t="s">
        <v>91</v>
      </c>
      <c r="K64" s="81" t="s">
        <v>92</v>
      </c>
      <c r="L64" s="81" t="s">
        <v>93</v>
      </c>
      <c r="M64" s="81" t="s">
        <v>94</v>
      </c>
      <c r="N64" s="81" t="s">
        <v>95</v>
      </c>
      <c r="O64" s="81" t="s">
        <v>14</v>
      </c>
      <c r="Q64" s="80" t="s">
        <v>83</v>
      </c>
      <c r="R64" s="81" t="s">
        <v>84</v>
      </c>
      <c r="S64" s="81" t="s">
        <v>85</v>
      </c>
      <c r="T64" s="81" t="s">
        <v>86</v>
      </c>
      <c r="U64" s="81" t="s">
        <v>87</v>
      </c>
      <c r="V64" s="81" t="s">
        <v>88</v>
      </c>
      <c r="W64" s="81" t="s">
        <v>89</v>
      </c>
      <c r="X64" s="81" t="s">
        <v>90</v>
      </c>
      <c r="Y64" s="81" t="s">
        <v>91</v>
      </c>
      <c r="Z64" s="81" t="s">
        <v>92</v>
      </c>
      <c r="AA64" s="81" t="s">
        <v>93</v>
      </c>
      <c r="AB64" s="81" t="s">
        <v>94</v>
      </c>
      <c r="AC64" s="81" t="s">
        <v>95</v>
      </c>
      <c r="AD64" s="82" t="s">
        <v>74</v>
      </c>
    </row>
    <row r="65" spans="2:30">
      <c r="B65" s="20" t="s">
        <v>96</v>
      </c>
      <c r="C65" s="84">
        <f t="shared" ref="C65:O70" si="26">C43/C21*100</f>
        <v>10.244609698779495</v>
      </c>
      <c r="D65" s="84">
        <f t="shared" si="26"/>
        <v>10.236496134172295</v>
      </c>
      <c r="E65" s="84">
        <f t="shared" si="26"/>
        <v>10.258272466272436</v>
      </c>
      <c r="F65" s="84">
        <f t="shared" si="26"/>
        <v>10.286928622770695</v>
      </c>
      <c r="G65" s="84">
        <f t="shared" si="26"/>
        <v>10.736820805182008</v>
      </c>
      <c r="H65" s="84">
        <f t="shared" si="26"/>
        <v>10.655339995769644</v>
      </c>
      <c r="I65" s="84">
        <f t="shared" si="26"/>
        <v>10.553187553800273</v>
      </c>
      <c r="J65" s="84" t="e">
        <f t="shared" si="26"/>
        <v>#DIV/0!</v>
      </c>
      <c r="K65" s="84" t="e">
        <f t="shared" si="26"/>
        <v>#DIV/0!</v>
      </c>
      <c r="L65" s="84" t="e">
        <f t="shared" si="26"/>
        <v>#DIV/0!</v>
      </c>
      <c r="M65" s="84" t="e">
        <f t="shared" si="26"/>
        <v>#DIV/0!</v>
      </c>
      <c r="N65" s="84" t="e">
        <f t="shared" si="26"/>
        <v>#DIV/0!</v>
      </c>
      <c r="O65" s="85">
        <f t="shared" si="26"/>
        <v>10.425513188712712</v>
      </c>
      <c r="Q65" s="17" t="s">
        <v>96</v>
      </c>
      <c r="R65" s="86">
        <f t="shared" ref="R65:AD70" si="27">R43/R21*100</f>
        <v>8.9128104379381572</v>
      </c>
      <c r="S65" s="86">
        <f t="shared" si="27"/>
        <v>8.9057516367298994</v>
      </c>
      <c r="T65" s="86">
        <f t="shared" si="27"/>
        <v>8.9246970456570178</v>
      </c>
      <c r="U65" s="86">
        <f t="shared" si="27"/>
        <v>8.9496279018105049</v>
      </c>
      <c r="V65" s="86">
        <f t="shared" si="27"/>
        <v>9.341034100508347</v>
      </c>
      <c r="W65" s="86">
        <f t="shared" si="27"/>
        <v>9.2701457963195892</v>
      </c>
      <c r="X65" s="86">
        <f t="shared" si="27"/>
        <v>9.1812731718062359</v>
      </c>
      <c r="Y65" s="86" t="e">
        <f t="shared" si="27"/>
        <v>#DIV/0!</v>
      </c>
      <c r="Z65" s="86" t="e">
        <f t="shared" si="27"/>
        <v>#DIV/0!</v>
      </c>
      <c r="AA65" s="86" t="e">
        <f t="shared" si="27"/>
        <v>#DIV/0!</v>
      </c>
      <c r="AB65" s="86" t="e">
        <f t="shared" si="27"/>
        <v>#DIV/0!</v>
      </c>
      <c r="AC65" s="86" t="e">
        <f t="shared" si="27"/>
        <v>#DIV/0!</v>
      </c>
      <c r="AD65" s="85">
        <f t="shared" si="27"/>
        <v>9.0701964741800598</v>
      </c>
    </row>
    <row r="66" spans="2:30">
      <c r="B66" s="20" t="s">
        <v>68</v>
      </c>
      <c r="C66" s="84">
        <f t="shared" si="26"/>
        <v>16.329711444531938</v>
      </c>
      <c r="D66" s="84">
        <f t="shared" si="26"/>
        <v>16.371972161573467</v>
      </c>
      <c r="E66" s="84">
        <f t="shared" si="26"/>
        <v>16.579890786877439</v>
      </c>
      <c r="F66" s="84">
        <f t="shared" si="26"/>
        <v>16.74780852468459</v>
      </c>
      <c r="G66" s="84">
        <f t="shared" si="26"/>
        <v>17.120254249421514</v>
      </c>
      <c r="H66" s="84">
        <f t="shared" si="26"/>
        <v>17.200348137580832</v>
      </c>
      <c r="I66" s="84">
        <f t="shared" si="26"/>
        <v>17.536908921907312</v>
      </c>
      <c r="J66" s="84" t="e">
        <f t="shared" si="26"/>
        <v>#DIV/0!</v>
      </c>
      <c r="K66" s="84" t="e">
        <f t="shared" si="26"/>
        <v>#DIV/0!</v>
      </c>
      <c r="L66" s="84" t="e">
        <f t="shared" si="26"/>
        <v>#DIV/0!</v>
      </c>
      <c r="M66" s="84" t="e">
        <f t="shared" si="26"/>
        <v>#DIV/0!</v>
      </c>
      <c r="N66" s="84" t="e">
        <f t="shared" si="26"/>
        <v>#DIV/0!</v>
      </c>
      <c r="O66" s="85">
        <f t="shared" si="26"/>
        <v>16.833039995836753</v>
      </c>
      <c r="Q66" s="17" t="s">
        <v>68</v>
      </c>
      <c r="R66" s="86">
        <f t="shared" si="27"/>
        <v>14.206848956742787</v>
      </c>
      <c r="S66" s="86">
        <f t="shared" si="27"/>
        <v>14.243615780568916</v>
      </c>
      <c r="T66" s="86">
        <f t="shared" si="27"/>
        <v>14.424504984583372</v>
      </c>
      <c r="U66" s="86">
        <f t="shared" si="27"/>
        <v>14.570593416475594</v>
      </c>
      <c r="V66" s="86">
        <f t="shared" si="27"/>
        <v>14.894621196996718</v>
      </c>
      <c r="W66" s="86">
        <f t="shared" si="27"/>
        <v>14.964302879695325</v>
      </c>
      <c r="X66" s="86">
        <f t="shared" si="27"/>
        <v>15.257110762059362</v>
      </c>
      <c r="Y66" s="86" t="e">
        <f t="shared" si="27"/>
        <v>#DIV/0!</v>
      </c>
      <c r="Z66" s="86" t="e">
        <f t="shared" si="27"/>
        <v>#DIV/0!</v>
      </c>
      <c r="AA66" s="86" t="e">
        <f t="shared" si="27"/>
        <v>#DIV/0!</v>
      </c>
      <c r="AB66" s="86" t="e">
        <f t="shared" si="27"/>
        <v>#DIV/0!</v>
      </c>
      <c r="AC66" s="86" t="e">
        <f t="shared" si="27"/>
        <v>#DIV/0!</v>
      </c>
      <c r="AD66" s="85">
        <f t="shared" si="27"/>
        <v>14.644744796377978</v>
      </c>
    </row>
    <row r="67" spans="2:30">
      <c r="B67" s="20" t="s">
        <v>69</v>
      </c>
      <c r="C67" s="84">
        <v>0</v>
      </c>
      <c r="D67" s="84">
        <f t="shared" si="26"/>
        <v>10.924520449789043</v>
      </c>
      <c r="E67" s="84">
        <f t="shared" si="26"/>
        <v>11.250953321137342</v>
      </c>
      <c r="F67" s="84">
        <f t="shared" ref="F67" si="28">F45/F23*100</f>
        <v>11.556215033064268</v>
      </c>
      <c r="G67" s="84">
        <f t="shared" si="26"/>
        <v>11.566422445387671</v>
      </c>
      <c r="H67" s="84">
        <f t="shared" si="26"/>
        <v>11.607536048302473</v>
      </c>
      <c r="I67" s="84">
        <f t="shared" si="26"/>
        <v>11.833493702268569</v>
      </c>
      <c r="J67" s="84" t="e">
        <f t="shared" si="26"/>
        <v>#DIV/0!</v>
      </c>
      <c r="K67" s="84" t="e">
        <f t="shared" si="26"/>
        <v>#DIV/0!</v>
      </c>
      <c r="L67" s="84" t="e">
        <f t="shared" si="26"/>
        <v>#DIV/0!</v>
      </c>
      <c r="M67" s="84" t="e">
        <f t="shared" si="26"/>
        <v>#DIV/0!</v>
      </c>
      <c r="N67" s="84" t="e">
        <f t="shared" si="26"/>
        <v>#DIV/0!</v>
      </c>
      <c r="O67" s="85">
        <f t="shared" si="26"/>
        <v>11.327986063016343</v>
      </c>
      <c r="Q67" s="17" t="s">
        <v>69</v>
      </c>
      <c r="R67" s="86">
        <f t="shared" si="27"/>
        <v>9.3285729292110258</v>
      </c>
      <c r="S67" s="86">
        <f t="shared" si="27"/>
        <v>9.5043327913164664</v>
      </c>
      <c r="T67" s="86">
        <f t="shared" si="27"/>
        <v>9.7883293893894869</v>
      </c>
      <c r="U67" s="86">
        <f t="shared" si="27"/>
        <v>10.053907078765912</v>
      </c>
      <c r="V67" s="86">
        <f t="shared" si="27"/>
        <v>10.062787527487274</v>
      </c>
      <c r="W67" s="86">
        <f t="shared" si="27"/>
        <v>10.098556362023151</v>
      </c>
      <c r="X67" s="86">
        <f t="shared" si="27"/>
        <v>10.295139520973656</v>
      </c>
      <c r="Y67" s="86" t="e">
        <f t="shared" si="27"/>
        <v>#DIV/0!</v>
      </c>
      <c r="Z67" s="86" t="e">
        <f t="shared" si="27"/>
        <v>#DIV/0!</v>
      </c>
      <c r="AA67" s="86" t="e">
        <f t="shared" si="27"/>
        <v>#DIV/0!</v>
      </c>
      <c r="AB67" s="86" t="e">
        <f t="shared" si="27"/>
        <v>#DIV/0!</v>
      </c>
      <c r="AC67" s="86" t="e">
        <f t="shared" si="27"/>
        <v>#DIV/0!</v>
      </c>
      <c r="AD67" s="85">
        <f t="shared" si="27"/>
        <v>9.8553478748242185</v>
      </c>
    </row>
    <row r="68" spans="2:30">
      <c r="B68" s="20" t="s">
        <v>97</v>
      </c>
      <c r="C68" s="84">
        <f t="shared" si="26"/>
        <v>16.780387184894959</v>
      </c>
      <c r="D68" s="84">
        <f t="shared" si="26"/>
        <v>16.625077393677486</v>
      </c>
      <c r="E68" s="84">
        <f t="shared" si="26"/>
        <v>16.862535705539138</v>
      </c>
      <c r="F68" s="84">
        <f t="shared" ref="F68" si="29">F46/F24*100</f>
        <v>17.012528114776444</v>
      </c>
      <c r="G68" s="84">
        <f t="shared" si="26"/>
        <v>17.35001939038467</v>
      </c>
      <c r="H68" s="84">
        <f t="shared" si="26"/>
        <v>17.462521177040983</v>
      </c>
      <c r="I68" s="84">
        <f t="shared" si="26"/>
        <v>17.912510183660096</v>
      </c>
      <c r="J68" s="84" t="e">
        <f t="shared" si="26"/>
        <v>#DIV/0!</v>
      </c>
      <c r="K68" s="84" t="e">
        <f t="shared" si="26"/>
        <v>#DIV/0!</v>
      </c>
      <c r="L68" s="84" t="e">
        <f t="shared" si="26"/>
        <v>#DIV/0!</v>
      </c>
      <c r="M68" s="84" t="e">
        <f t="shared" si="26"/>
        <v>#DIV/0!</v>
      </c>
      <c r="N68" s="84" t="e">
        <f t="shared" si="26"/>
        <v>#DIV/0!</v>
      </c>
      <c r="O68" s="85">
        <f t="shared" si="26"/>
        <v>17.112406824131536</v>
      </c>
      <c r="Q68" s="17" t="s">
        <v>97</v>
      </c>
      <c r="R68" s="86">
        <f t="shared" si="27"/>
        <v>14.598936850858616</v>
      </c>
      <c r="S68" s="86">
        <f t="shared" si="27"/>
        <v>14.463817332499415</v>
      </c>
      <c r="T68" s="86">
        <f t="shared" si="27"/>
        <v>14.670406063819048</v>
      </c>
      <c r="U68" s="86">
        <f t="shared" si="27"/>
        <v>14.800899459855509</v>
      </c>
      <c r="V68" s="86">
        <f t="shared" si="27"/>
        <v>15.094516869634662</v>
      </c>
      <c r="W68" s="86">
        <f t="shared" si="27"/>
        <v>15.192393424025655</v>
      </c>
      <c r="X68" s="86">
        <f t="shared" si="27"/>
        <v>15.583883859784283</v>
      </c>
      <c r="Y68" s="86" t="e">
        <f t="shared" si="27"/>
        <v>#DIV/0!</v>
      </c>
      <c r="Z68" s="86" t="e">
        <f t="shared" si="27"/>
        <v>#DIV/0!</v>
      </c>
      <c r="AA68" s="86" t="e">
        <f t="shared" si="27"/>
        <v>#DIV/0!</v>
      </c>
      <c r="AB68" s="86" t="e">
        <f t="shared" si="27"/>
        <v>#DIV/0!</v>
      </c>
      <c r="AC68" s="86" t="e">
        <f t="shared" si="27"/>
        <v>#DIV/0!</v>
      </c>
      <c r="AD68" s="85">
        <f t="shared" si="27"/>
        <v>14.887793936994436</v>
      </c>
    </row>
    <row r="69" spans="2:30">
      <c r="B69" s="25" t="s">
        <v>71</v>
      </c>
      <c r="C69" s="84">
        <f t="shared" si="26"/>
        <v>13.286350557882592</v>
      </c>
      <c r="D69" s="84">
        <f t="shared" si="26"/>
        <v>12.52845435349097</v>
      </c>
      <c r="E69" s="84">
        <f t="shared" si="26"/>
        <v>12.702286195957818</v>
      </c>
      <c r="F69" s="84">
        <f t="shared" si="26"/>
        <v>12.805414540184879</v>
      </c>
      <c r="G69" s="84">
        <f t="shared" si="26"/>
        <v>13.016777427758633</v>
      </c>
      <c r="H69" s="84">
        <f t="shared" si="26"/>
        <v>13.12467812804751</v>
      </c>
      <c r="I69" s="84">
        <f t="shared" si="26"/>
        <v>13.473671997583775</v>
      </c>
      <c r="J69" s="84" t="e">
        <f t="shared" si="26"/>
        <v>#DIV/0!</v>
      </c>
      <c r="K69" s="84" t="e">
        <f t="shared" si="26"/>
        <v>#DIV/0!</v>
      </c>
      <c r="L69" s="84" t="e">
        <f t="shared" si="26"/>
        <v>#DIV/0!</v>
      </c>
      <c r="M69" s="84" t="e">
        <f t="shared" si="26"/>
        <v>#DIV/0!</v>
      </c>
      <c r="N69" s="84" t="e">
        <f t="shared" si="26"/>
        <v>#DIV/0!</v>
      </c>
      <c r="O69" s="85">
        <f t="shared" si="26"/>
        <v>13.002800895728548</v>
      </c>
      <c r="Q69" s="17" t="s">
        <v>71</v>
      </c>
      <c r="R69" s="86">
        <f t="shared" si="27"/>
        <v>11.559124985357856</v>
      </c>
      <c r="S69" s="86">
        <f t="shared" si="27"/>
        <v>10.899755287537143</v>
      </c>
      <c r="T69" s="86">
        <f t="shared" si="27"/>
        <v>11.050988990483301</v>
      </c>
      <c r="U69" s="86">
        <f t="shared" si="27"/>
        <v>11.140710649960843</v>
      </c>
      <c r="V69" s="86">
        <f t="shared" si="27"/>
        <v>11.324596362150011</v>
      </c>
      <c r="W69" s="86">
        <f t="shared" si="27"/>
        <v>11.418469971401334</v>
      </c>
      <c r="X69" s="86">
        <f t="shared" si="27"/>
        <v>11.722094637897884</v>
      </c>
      <c r="Y69" s="86" t="e">
        <f t="shared" si="27"/>
        <v>#DIV/0!</v>
      </c>
      <c r="Z69" s="86" t="e">
        <f t="shared" si="27"/>
        <v>#DIV/0!</v>
      </c>
      <c r="AA69" s="86" t="e">
        <f t="shared" si="27"/>
        <v>#DIV/0!</v>
      </c>
      <c r="AB69" s="86" t="e">
        <f t="shared" si="27"/>
        <v>#DIV/0!</v>
      </c>
      <c r="AC69" s="86" t="e">
        <f t="shared" si="27"/>
        <v>#DIV/0!</v>
      </c>
      <c r="AD69" s="85">
        <f t="shared" si="27"/>
        <v>11.312436779283837</v>
      </c>
    </row>
    <row r="70" spans="2:30">
      <c r="B70" s="26" t="s">
        <v>14</v>
      </c>
      <c r="C70" s="87">
        <f t="shared" si="26"/>
        <v>12.141338740509648</v>
      </c>
      <c r="D70" s="87">
        <f t="shared" si="26"/>
        <v>12.198149375497081</v>
      </c>
      <c r="E70" s="87">
        <f t="shared" si="26"/>
        <v>12.376932802269447</v>
      </c>
      <c r="F70" s="87">
        <f t="shared" si="26"/>
        <v>12.53027665818249</v>
      </c>
      <c r="G70" s="87">
        <f t="shared" si="26"/>
        <v>12.832731055724947</v>
      </c>
      <c r="H70" s="87">
        <f t="shared" si="26"/>
        <v>12.818649854982922</v>
      </c>
      <c r="I70" s="87">
        <f t="shared" si="26"/>
        <v>12.912720625764276</v>
      </c>
      <c r="J70" s="87" t="e">
        <f t="shared" si="26"/>
        <v>#DIV/0!</v>
      </c>
      <c r="K70" s="87" t="e">
        <f t="shared" si="26"/>
        <v>#DIV/0!</v>
      </c>
      <c r="L70" s="87" t="e">
        <f t="shared" si="26"/>
        <v>#DIV/0!</v>
      </c>
      <c r="M70" s="87" t="e">
        <f t="shared" si="26"/>
        <v>#DIV/0!</v>
      </c>
      <c r="N70" s="87" t="e">
        <f t="shared" si="26"/>
        <v>#DIV/0!</v>
      </c>
      <c r="O70" s="87">
        <f>O48/O26*100</f>
        <v>12.535046663307309</v>
      </c>
      <c r="Q70" s="26" t="s">
        <v>14</v>
      </c>
      <c r="R70" s="88">
        <f t="shared" si="27"/>
        <v>10.562964704243392</v>
      </c>
      <c r="S70" s="89">
        <f t="shared" si="27"/>
        <v>10.612389956682462</v>
      </c>
      <c r="T70" s="89">
        <f t="shared" si="27"/>
        <v>10.767931537974421</v>
      </c>
      <c r="U70" s="89">
        <f t="shared" si="27"/>
        <v>10.901340692618767</v>
      </c>
      <c r="V70" s="89">
        <f t="shared" si="27"/>
        <v>11.164476018480702</v>
      </c>
      <c r="W70" s="89">
        <f t="shared" si="27"/>
        <v>11.152225373835142</v>
      </c>
      <c r="X70" s="89">
        <f t="shared" si="27"/>
        <v>11.23406694441492</v>
      </c>
      <c r="Y70" s="89" t="e">
        <f t="shared" si="27"/>
        <v>#DIV/0!</v>
      </c>
      <c r="Z70" s="89" t="e">
        <f t="shared" si="27"/>
        <v>#DIV/0!</v>
      </c>
      <c r="AA70" s="89" t="e">
        <f t="shared" si="27"/>
        <v>#DIV/0!</v>
      </c>
      <c r="AB70" s="89" t="e">
        <f t="shared" si="27"/>
        <v>#DIV/0!</v>
      </c>
      <c r="AC70" s="89" t="e">
        <f t="shared" si="27"/>
        <v>#DIV/0!</v>
      </c>
      <c r="AD70" s="87">
        <f t="shared" si="27"/>
        <v>10.90549059707736</v>
      </c>
    </row>
    <row r="71" spans="2:30">
      <c r="AD71" s="163">
        <f>+AD70/0.87</f>
        <v>12.535046663307311</v>
      </c>
    </row>
    <row r="73" spans="2:30">
      <c r="B73" s="26" t="s">
        <v>53</v>
      </c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Q73" s="26" t="s">
        <v>53</v>
      </c>
      <c r="R73" s="164"/>
      <c r="S73" s="164"/>
      <c r="T73" s="164"/>
      <c r="U73" s="164"/>
      <c r="V73" s="164"/>
      <c r="W73" s="164"/>
      <c r="X73" s="164"/>
      <c r="Y73" s="164"/>
      <c r="Z73" s="164"/>
      <c r="AA73" s="164"/>
      <c r="AB73" s="164"/>
      <c r="AC73" s="164"/>
      <c r="AD73" s="164"/>
    </row>
    <row r="74" spans="2:30">
      <c r="B74" s="26" t="s">
        <v>101</v>
      </c>
      <c r="C74" s="99">
        <v>6.96</v>
      </c>
      <c r="D74" s="99">
        <v>6.96</v>
      </c>
      <c r="E74" s="99">
        <v>6.96</v>
      </c>
      <c r="F74" s="99">
        <v>6.96</v>
      </c>
      <c r="G74" s="99">
        <v>6.96</v>
      </c>
      <c r="H74" s="99">
        <v>6.96</v>
      </c>
      <c r="I74" s="99">
        <v>6.96</v>
      </c>
      <c r="J74" s="99">
        <v>6.96</v>
      </c>
      <c r="K74" s="99">
        <v>6.96</v>
      </c>
      <c r="L74" s="99">
        <v>6.96</v>
      </c>
      <c r="M74" s="99">
        <v>6.96</v>
      </c>
      <c r="N74" s="99">
        <v>6.96</v>
      </c>
      <c r="O74" s="164"/>
      <c r="Q74" s="26" t="s">
        <v>101</v>
      </c>
      <c r="R74" s="75">
        <f>+C74</f>
        <v>6.96</v>
      </c>
      <c r="S74" s="75">
        <f>+D74</f>
        <v>6.96</v>
      </c>
      <c r="T74" s="75">
        <f>+E74</f>
        <v>6.96</v>
      </c>
      <c r="U74" s="75">
        <f t="shared" ref="U74:AC74" si="30">+F74</f>
        <v>6.96</v>
      </c>
      <c r="V74" s="75">
        <f t="shared" si="30"/>
        <v>6.96</v>
      </c>
      <c r="W74" s="75">
        <f t="shared" si="30"/>
        <v>6.96</v>
      </c>
      <c r="X74" s="75">
        <f t="shared" si="30"/>
        <v>6.96</v>
      </c>
      <c r="Y74" s="75">
        <f t="shared" si="30"/>
        <v>6.96</v>
      </c>
      <c r="Z74" s="75">
        <f t="shared" si="30"/>
        <v>6.96</v>
      </c>
      <c r="AA74" s="75">
        <f t="shared" si="30"/>
        <v>6.96</v>
      </c>
      <c r="AB74" s="75">
        <f t="shared" si="30"/>
        <v>6.96</v>
      </c>
      <c r="AC74" s="75">
        <f t="shared" si="30"/>
        <v>6.96</v>
      </c>
      <c r="AD74" s="164"/>
    </row>
  </sheetData>
  <conditionalFormatting sqref="C73:O74 R73:AD74">
    <cfRule type="cellIs" dxfId="129" priority="20" stopIfTrue="1" operator="equal">
      <formula>0</formula>
    </cfRule>
  </conditionalFormatting>
  <conditionalFormatting sqref="C73:O74 R73:AD74">
    <cfRule type="cellIs" dxfId="128" priority="19" stopIfTrue="1" operator="equal">
      <formula>0</formula>
    </cfRule>
  </conditionalFormatting>
  <conditionalFormatting sqref="C27:N31 C39:N42 C49:N53 C60:N64 C71:N1048576 C2:N9 C18:N20">
    <cfRule type="containsText" dxfId="127" priority="18" operator="containsText" text="*">
      <formula>NOT(ISERROR(SEARCH("*",C2)))</formula>
    </cfRule>
  </conditionalFormatting>
  <conditionalFormatting sqref="C10:N15">
    <cfRule type="containsText" dxfId="126" priority="16" stopIfTrue="1" operator="containsText" text="*">
      <formula>NOT(ISERROR(SEARCH("*",C10)))</formula>
    </cfRule>
    <cfRule type="containsText" priority="17" stopIfTrue="1" operator="containsText" text="*">
      <formula>NOT(ISERROR(SEARCH("*",C10)))</formula>
    </cfRule>
  </conditionalFormatting>
  <conditionalFormatting sqref="C21:N26">
    <cfRule type="containsText" dxfId="125" priority="14" stopIfTrue="1" operator="containsText" text="*">
      <formula>NOT(ISERROR(SEARCH("*",C21)))</formula>
    </cfRule>
    <cfRule type="containsText" priority="15" stopIfTrue="1" operator="containsText" text="*">
      <formula>NOT(ISERROR(SEARCH("*",C21)))</formula>
    </cfRule>
  </conditionalFormatting>
  <conditionalFormatting sqref="C32:N37">
    <cfRule type="containsText" dxfId="124" priority="12" stopIfTrue="1" operator="containsText" text="*">
      <formula>NOT(ISERROR(SEARCH("*",C32)))</formula>
    </cfRule>
    <cfRule type="containsText" priority="13" stopIfTrue="1" operator="containsText" text="*">
      <formula>NOT(ISERROR(SEARCH("*",C32)))</formula>
    </cfRule>
  </conditionalFormatting>
  <conditionalFormatting sqref="C43:N48">
    <cfRule type="containsText" dxfId="123" priority="10" stopIfTrue="1" operator="containsText" text="*">
      <formula>NOT(ISERROR(SEARCH("*",C43)))</formula>
    </cfRule>
    <cfRule type="containsText" priority="11" stopIfTrue="1" operator="containsText" text="*">
      <formula>NOT(ISERROR(SEARCH("*",C43)))</formula>
    </cfRule>
  </conditionalFormatting>
  <conditionalFormatting sqref="C54:N59">
    <cfRule type="containsText" dxfId="122" priority="6" stopIfTrue="1" operator="containsText" text="*">
      <formula>NOT(ISERROR(SEARCH("*",C54)))</formula>
    </cfRule>
    <cfRule type="containsText" priority="7" stopIfTrue="1" operator="containsText" text="*">
      <formula>NOT(ISERROR(SEARCH("*",C54)))</formula>
    </cfRule>
  </conditionalFormatting>
  <conditionalFormatting sqref="C65:N70">
    <cfRule type="containsText" dxfId="121" priority="4" stopIfTrue="1" operator="containsText" text="*">
      <formula>NOT(ISERROR(SEARCH("*",C65)))</formula>
    </cfRule>
    <cfRule type="containsText" priority="5" stopIfTrue="1" operator="containsText" text="*">
      <formula>NOT(ISERROR(SEARCH("*",C65)))</formula>
    </cfRule>
  </conditionalFormatting>
  <conditionalFormatting sqref="I1:N1">
    <cfRule type="containsText" dxfId="120" priority="3" stopIfTrue="1" operator="containsText" text="*">
      <formula>NOT(ISERROR(SEARCH("*",I1)))</formula>
    </cfRule>
  </conditionalFormatting>
  <conditionalFormatting sqref="C1:H1">
    <cfRule type="containsText" dxfId="119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G191"/>
  <sheetViews>
    <sheetView showGridLines="0" topLeftCell="A4" zoomScale="70" zoomScaleNormal="70" workbookViewId="0">
      <selection activeCell="N28" sqref="N28:O28"/>
    </sheetView>
  </sheetViews>
  <sheetFormatPr baseColWidth="10" defaultRowHeight="15.75"/>
  <cols>
    <col min="1" max="1" width="3.28515625" style="2" customWidth="1"/>
    <col min="2" max="2" width="19.7109375" style="2" customWidth="1"/>
    <col min="3" max="8" width="12.7109375" style="2" bestFit="1" customWidth="1"/>
    <col min="9" max="10" width="13" style="2" bestFit="1" customWidth="1"/>
    <col min="11" max="11" width="13.140625" style="2" bestFit="1" customWidth="1"/>
    <col min="12" max="12" width="13" style="2" bestFit="1" customWidth="1"/>
    <col min="13" max="13" width="12.85546875" style="2" bestFit="1" customWidth="1"/>
    <col min="14" max="14" width="11.5703125" style="2" bestFit="1" customWidth="1"/>
    <col min="15" max="15" width="14.28515625" style="2" bestFit="1" customWidth="1"/>
    <col min="16" max="17" width="11.42578125" style="2"/>
    <col min="18" max="18" width="16.7109375" style="2" customWidth="1"/>
    <col min="19" max="30" width="11.5703125" style="2" bestFit="1" customWidth="1"/>
    <col min="31" max="31" width="12.7109375" style="2" bestFit="1" customWidth="1"/>
    <col min="32" max="32" width="11.5703125" style="2" bestFit="1" customWidth="1"/>
    <col min="33" max="16384" width="11.42578125" style="2"/>
  </cols>
  <sheetData>
    <row r="1" spans="2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1">
      <c r="B2" s="249" t="s">
        <v>147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 R.L. (TOTAL SISTEMAS AISLADOS)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2:31">
      <c r="B3" s="249" t="str">
        <f>+'TOTAL SA'!B3</f>
        <v>CONSOLIDADO - con IVA</v>
      </c>
      <c r="C3" s="250"/>
      <c r="D3" s="250"/>
      <c r="E3" s="250"/>
      <c r="F3" s="250"/>
      <c r="G3" s="250"/>
      <c r="H3" s="5"/>
      <c r="I3" s="5"/>
      <c r="J3" s="5"/>
      <c r="K3" s="5"/>
      <c r="L3" s="5"/>
      <c r="M3" s="5"/>
      <c r="N3" s="5"/>
      <c r="O3" s="5"/>
      <c r="R3" s="122" t="str">
        <f>+'TOTAL SA'!Q3</f>
        <v>CONSOLIDADO - sin IVA</v>
      </c>
      <c r="S3" s="216"/>
      <c r="T3" s="216"/>
      <c r="U3" s="216"/>
      <c r="V3" s="216"/>
      <c r="W3" s="6"/>
      <c r="X3" s="6"/>
      <c r="Y3" s="6"/>
      <c r="Z3" s="6"/>
      <c r="AA3" s="6"/>
      <c r="AB3" s="6"/>
      <c r="AC3" s="6"/>
      <c r="AD3" s="6"/>
      <c r="AE3" s="5"/>
    </row>
    <row r="4" spans="2:31">
      <c r="B4" s="249" t="str">
        <f>+'TOTAL SA'!B4</f>
        <v>ESTADÍSTICAS GESTIÓN 2025</v>
      </c>
      <c r="C4" s="250"/>
      <c r="D4" s="250"/>
      <c r="E4" s="250"/>
      <c r="F4" s="250"/>
      <c r="G4" s="7"/>
      <c r="H4" s="5"/>
      <c r="I4" s="5"/>
      <c r="J4" s="5"/>
      <c r="K4" s="5"/>
      <c r="L4" s="5"/>
      <c r="M4" s="5"/>
      <c r="N4" s="5"/>
      <c r="O4" s="5"/>
      <c r="R4" s="249" t="str">
        <f>+'TOTAL SA'!Q4</f>
        <v>ESTADÍSTICAS GESTIÓN 2025</v>
      </c>
      <c r="S4" s="250"/>
      <c r="T4" s="250"/>
      <c r="U4" s="250"/>
      <c r="V4" s="250"/>
      <c r="W4" s="6"/>
      <c r="X4" s="6"/>
      <c r="Y4" s="6"/>
      <c r="Z4" s="6"/>
      <c r="AA4" s="6"/>
      <c r="AB4" s="6"/>
      <c r="AC4" s="6"/>
      <c r="AD4" s="6"/>
      <c r="AE4" s="5"/>
    </row>
    <row r="5" spans="2:31"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2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2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2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80" t="s">
        <v>1</v>
      </c>
      <c r="S8" s="81" t="s">
        <v>2</v>
      </c>
      <c r="T8" s="81" t="s">
        <v>3</v>
      </c>
      <c r="U8" s="81" t="s">
        <v>4</v>
      </c>
      <c r="V8" s="81" t="s">
        <v>5</v>
      </c>
      <c r="W8" s="81" t="s">
        <v>6</v>
      </c>
      <c r="X8" s="81" t="s">
        <v>7</v>
      </c>
      <c r="Y8" s="81" t="s">
        <v>8</v>
      </c>
      <c r="Z8" s="81" t="s">
        <v>9</v>
      </c>
      <c r="AA8" s="81" t="s">
        <v>10</v>
      </c>
      <c r="AB8" s="81" t="s">
        <v>11</v>
      </c>
      <c r="AC8" s="81" t="s">
        <v>12</v>
      </c>
      <c r="AD8" s="81" t="s">
        <v>13</v>
      </c>
      <c r="AE8" s="82" t="s">
        <v>14</v>
      </c>
    </row>
    <row r="9" spans="2:31">
      <c r="B9" s="15" t="s">
        <v>15</v>
      </c>
      <c r="C9" s="1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7"/>
      <c r="R9" s="15" t="s">
        <v>15</v>
      </c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18"/>
    </row>
    <row r="10" spans="2:31">
      <c r="B10" s="20" t="s">
        <v>16</v>
      </c>
      <c r="C10" s="21">
        <f>'Cre-Charagua'!C10+'Cre-Chiquitos'!C10+'Cre-Espino'!C10+'Cre-GermanBush'!C10+'Cre-SanIgnacio'!C10+'Cre-Valles'!C10</f>
        <v>60494</v>
      </c>
      <c r="D10" s="21">
        <f>'Cre-Charagua'!D10+'Cre-Chiquitos'!D10+'Cre-Espino'!D10+'Cre-GermanBush'!D10+'Cre-SanIgnacio'!D10+'Cre-Valles'!D10</f>
        <v>60635</v>
      </c>
      <c r="E10" s="21">
        <f>'Cre-Charagua'!E10+'Cre-Chiquitos'!E10+'Cre-Espino'!E10+'Cre-GermanBush'!E10+'Cre-SanIgnacio'!E10+'Cre-Valles'!E10</f>
        <v>60805</v>
      </c>
      <c r="F10" s="21">
        <f>'Cre-Charagua'!F10+'Cre-Chiquitos'!F10+'Cre-Espino'!F10+'Cre-GermanBush'!F10+'Cre-SanIgnacio'!F10+'Cre-Valles'!F10</f>
        <v>60944</v>
      </c>
      <c r="G10" s="21">
        <f>'Cre-Charagua'!G10+'Cre-Chiquitos'!G10+'Cre-Espino'!G10+'Cre-GermanBush'!G10+'Cre-SanIgnacio'!G10+'Cre-Valles'!G10</f>
        <v>61086</v>
      </c>
      <c r="H10" s="21">
        <f>'Cre-Charagua'!H10+'Cre-Chiquitos'!H10+'Cre-Espino'!H10+'Cre-GermanBush'!H10+'Cre-SanIgnacio'!H10+'Cre-Valles'!H10</f>
        <v>61204</v>
      </c>
      <c r="I10" s="21">
        <f>'Cre-Charagua'!I10+'Cre-Chiquitos'!I10+'Cre-Espino'!I10+'Cre-GermanBush'!I10+'Cre-SanIgnacio'!I10+'Cre-Valles'!I10</f>
        <v>61326</v>
      </c>
      <c r="J10" s="21">
        <f>'Cre-Charagua'!J10+'Cre-Chiquitos'!J10+'Cre-Espino'!J10+'Cre-GermanBush'!J10+'Cre-SanIgnacio'!J10+'Cre-Valles'!J10</f>
        <v>0</v>
      </c>
      <c r="K10" s="21">
        <f>'Cre-Charagua'!K10+'Cre-Chiquitos'!K10+'Cre-Espino'!K10+'Cre-GermanBush'!K10+'Cre-SanIgnacio'!K10+'Cre-Valles'!K10</f>
        <v>0</v>
      </c>
      <c r="L10" s="21">
        <f>'Cre-Charagua'!L10+'Cre-Chiquitos'!L10+'Cre-Espino'!L10+'Cre-GermanBush'!L10+'Cre-SanIgnacio'!L10+'Cre-Valles'!L10</f>
        <v>0</v>
      </c>
      <c r="M10" s="21">
        <f>'Cre-Charagua'!M10+'Cre-Chiquitos'!M10+'Cre-Espino'!M10+'Cre-GermanBush'!M10+'Cre-SanIgnacio'!M10+'Cre-Valles'!M10</f>
        <v>0</v>
      </c>
      <c r="N10" s="21">
        <f>'Cre-Charagua'!N10+'Cre-Chiquitos'!N10+'Cre-Espino'!N10+'Cre-GermanBush'!N10+'Cre-SanIgnacio'!N10+'Cre-Valles'!N10</f>
        <v>0</v>
      </c>
      <c r="O10" s="23">
        <f t="shared" ref="O10:O15" si="0">+N10</f>
        <v>0</v>
      </c>
      <c r="R10" s="17" t="s">
        <v>16</v>
      </c>
      <c r="S10" s="24">
        <f>+C10</f>
        <v>60494</v>
      </c>
      <c r="T10" s="24">
        <f t="shared" ref="T10:AD14" si="1">+D10</f>
        <v>60635</v>
      </c>
      <c r="U10" s="24">
        <f t="shared" si="1"/>
        <v>60805</v>
      </c>
      <c r="V10" s="24">
        <f t="shared" si="1"/>
        <v>60944</v>
      </c>
      <c r="W10" s="24">
        <f t="shared" si="1"/>
        <v>61086</v>
      </c>
      <c r="X10" s="24">
        <f t="shared" si="1"/>
        <v>61204</v>
      </c>
      <c r="Y10" s="24">
        <f t="shared" si="1"/>
        <v>61326</v>
      </c>
      <c r="Z10" s="24">
        <f t="shared" si="1"/>
        <v>0</v>
      </c>
      <c r="AA10" s="24">
        <f t="shared" si="1"/>
        <v>0</v>
      </c>
      <c r="AB10" s="24">
        <f t="shared" si="1"/>
        <v>0</v>
      </c>
      <c r="AC10" s="24">
        <f t="shared" si="1"/>
        <v>0</v>
      </c>
      <c r="AD10" s="24">
        <f t="shared" si="1"/>
        <v>0</v>
      </c>
      <c r="AE10" s="23">
        <f>+AD10</f>
        <v>0</v>
      </c>
    </row>
    <row r="11" spans="2:31">
      <c r="B11" s="20" t="s">
        <v>17</v>
      </c>
      <c r="C11" s="21">
        <f>'Cre-Charagua'!C11+'Cre-Chiquitos'!C11+'Cre-Espino'!C11+'Cre-GermanBush'!C11+'Cre-SanIgnacio'!C11+'Cre-Valles'!C11</f>
        <v>7709</v>
      </c>
      <c r="D11" s="21">
        <f>'Cre-Charagua'!D11+'Cre-Chiquitos'!D11+'Cre-Espino'!D11+'Cre-GermanBush'!D11+'Cre-SanIgnacio'!D11+'Cre-Valles'!D11</f>
        <v>7735</v>
      </c>
      <c r="E11" s="21">
        <f>'Cre-Charagua'!E11+'Cre-Chiquitos'!E11+'Cre-Espino'!E11+'Cre-GermanBush'!E11+'Cre-SanIgnacio'!E11+'Cre-Valles'!E11</f>
        <v>7734</v>
      </c>
      <c r="F11" s="21">
        <f>'Cre-Charagua'!F11+'Cre-Chiquitos'!F11+'Cre-Espino'!F11+'Cre-GermanBush'!F11+'Cre-SanIgnacio'!F11+'Cre-Valles'!F11</f>
        <v>7744</v>
      </c>
      <c r="G11" s="21">
        <f>'Cre-Charagua'!G11+'Cre-Chiquitos'!G11+'Cre-Espino'!G11+'Cre-GermanBush'!G11+'Cre-SanIgnacio'!G11+'Cre-Valles'!G11</f>
        <v>7755</v>
      </c>
      <c r="H11" s="21">
        <f>'Cre-Charagua'!H11+'Cre-Chiquitos'!H11+'Cre-Espino'!H11+'Cre-GermanBush'!H11+'Cre-SanIgnacio'!H11+'Cre-Valles'!H11</f>
        <v>7757</v>
      </c>
      <c r="I11" s="21">
        <f>'Cre-Charagua'!I11+'Cre-Chiquitos'!I11+'Cre-Espino'!I11+'Cre-GermanBush'!I11+'Cre-SanIgnacio'!I11+'Cre-Valles'!I11</f>
        <v>7782</v>
      </c>
      <c r="J11" s="21">
        <f>'Cre-Charagua'!J11+'Cre-Chiquitos'!J11+'Cre-Espino'!J11+'Cre-GermanBush'!J11+'Cre-SanIgnacio'!J11+'Cre-Valles'!J11</f>
        <v>0</v>
      </c>
      <c r="K11" s="21">
        <f>'Cre-Charagua'!K11+'Cre-Chiquitos'!K11+'Cre-Espino'!K11+'Cre-GermanBush'!K11+'Cre-SanIgnacio'!K11+'Cre-Valles'!K11</f>
        <v>0</v>
      </c>
      <c r="L11" s="21">
        <f>'Cre-Charagua'!L11+'Cre-Chiquitos'!L11+'Cre-Espino'!L11+'Cre-GermanBush'!L11+'Cre-SanIgnacio'!L11+'Cre-Valles'!L11</f>
        <v>0</v>
      </c>
      <c r="M11" s="21">
        <f>'Cre-Charagua'!M11+'Cre-Chiquitos'!M11+'Cre-Espino'!M11+'Cre-GermanBush'!M11+'Cre-SanIgnacio'!M11+'Cre-Valles'!M11</f>
        <v>0</v>
      </c>
      <c r="N11" s="21">
        <f>'Cre-Charagua'!N11+'Cre-Chiquitos'!N11+'Cre-Espino'!N11+'Cre-GermanBush'!N11+'Cre-SanIgnacio'!N11+'Cre-Valles'!N11</f>
        <v>0</v>
      </c>
      <c r="O11" s="23">
        <f t="shared" si="0"/>
        <v>0</v>
      </c>
      <c r="R11" s="17" t="s">
        <v>17</v>
      </c>
      <c r="S11" s="24">
        <f t="shared" ref="S11:S14" si="2">+C11</f>
        <v>7709</v>
      </c>
      <c r="T11" s="24">
        <f t="shared" si="1"/>
        <v>7735</v>
      </c>
      <c r="U11" s="24">
        <f t="shared" si="1"/>
        <v>7734</v>
      </c>
      <c r="V11" s="24">
        <f t="shared" si="1"/>
        <v>7744</v>
      </c>
      <c r="W11" s="24">
        <f t="shared" si="1"/>
        <v>7755</v>
      </c>
      <c r="X11" s="24">
        <f t="shared" si="1"/>
        <v>7757</v>
      </c>
      <c r="Y11" s="24">
        <f t="shared" si="1"/>
        <v>7782</v>
      </c>
      <c r="Z11" s="24">
        <f t="shared" si="1"/>
        <v>0</v>
      </c>
      <c r="AA11" s="24">
        <f t="shared" si="1"/>
        <v>0</v>
      </c>
      <c r="AB11" s="24">
        <f t="shared" si="1"/>
        <v>0</v>
      </c>
      <c r="AC11" s="24">
        <f t="shared" si="1"/>
        <v>0</v>
      </c>
      <c r="AD11" s="24">
        <f t="shared" si="1"/>
        <v>0</v>
      </c>
      <c r="AE11" s="23">
        <f t="shared" ref="AE11:AE14" si="3">+AD11</f>
        <v>0</v>
      </c>
    </row>
    <row r="12" spans="2:31">
      <c r="B12" s="20" t="s">
        <v>18</v>
      </c>
      <c r="C12" s="21">
        <f>'Cre-Charagua'!C12+'Cre-Chiquitos'!C12+'Cre-Espino'!C12+'Cre-GermanBush'!C12+'Cre-SanIgnacio'!C12+'Cre-Valles'!C12</f>
        <v>935</v>
      </c>
      <c r="D12" s="21">
        <f>'Cre-Charagua'!D12+'Cre-Chiquitos'!D12+'Cre-Espino'!D12+'Cre-GermanBush'!D12+'Cre-SanIgnacio'!D12+'Cre-Valles'!D12</f>
        <v>934</v>
      </c>
      <c r="E12" s="21">
        <f>'Cre-Charagua'!E12+'Cre-Chiquitos'!E12+'Cre-Espino'!E12+'Cre-GermanBush'!E12+'Cre-SanIgnacio'!E12+'Cre-Valles'!E12</f>
        <v>936</v>
      </c>
      <c r="F12" s="21">
        <f>'Cre-Charagua'!F12+'Cre-Chiquitos'!F12+'Cre-Espino'!F12+'Cre-GermanBush'!F12+'Cre-SanIgnacio'!F12+'Cre-Valles'!F12</f>
        <v>920</v>
      </c>
      <c r="G12" s="21">
        <f>'Cre-Charagua'!G12+'Cre-Chiquitos'!G12+'Cre-Espino'!G12+'Cre-GermanBush'!G12+'Cre-SanIgnacio'!G12+'Cre-Valles'!G12</f>
        <v>921</v>
      </c>
      <c r="H12" s="21">
        <f>'Cre-Charagua'!H12+'Cre-Chiquitos'!H12+'Cre-Espino'!H12+'Cre-GermanBush'!H12+'Cre-SanIgnacio'!H12+'Cre-Valles'!H12</f>
        <v>927</v>
      </c>
      <c r="I12" s="21">
        <f>'Cre-Charagua'!I12+'Cre-Chiquitos'!I12+'Cre-Espino'!I12+'Cre-GermanBush'!I12+'Cre-SanIgnacio'!I12+'Cre-Valles'!I12</f>
        <v>931</v>
      </c>
      <c r="J12" s="21">
        <f>'Cre-Charagua'!J12+'Cre-Chiquitos'!J12+'Cre-Espino'!J12+'Cre-GermanBush'!J12+'Cre-SanIgnacio'!J12+'Cre-Valles'!J12</f>
        <v>0</v>
      </c>
      <c r="K12" s="21">
        <f>'Cre-Charagua'!K12+'Cre-Chiquitos'!K12+'Cre-Espino'!K12+'Cre-GermanBush'!K12+'Cre-SanIgnacio'!K12+'Cre-Valles'!K12</f>
        <v>0</v>
      </c>
      <c r="L12" s="21">
        <f>'Cre-Charagua'!L12+'Cre-Chiquitos'!L12+'Cre-Espino'!L12+'Cre-GermanBush'!L12+'Cre-SanIgnacio'!L12+'Cre-Valles'!L12</f>
        <v>0</v>
      </c>
      <c r="M12" s="21">
        <f>'Cre-Charagua'!M12+'Cre-Chiquitos'!M12+'Cre-Espino'!M12+'Cre-GermanBush'!M12+'Cre-SanIgnacio'!M12+'Cre-Valles'!M12</f>
        <v>0</v>
      </c>
      <c r="N12" s="21">
        <f>'Cre-Charagua'!N12+'Cre-Chiquitos'!N12+'Cre-Espino'!N12+'Cre-GermanBush'!N12+'Cre-SanIgnacio'!N12+'Cre-Valles'!N12</f>
        <v>0</v>
      </c>
      <c r="O12" s="23">
        <f t="shared" si="0"/>
        <v>0</v>
      </c>
      <c r="R12" s="17" t="s">
        <v>18</v>
      </c>
      <c r="S12" s="24">
        <f t="shared" si="2"/>
        <v>935</v>
      </c>
      <c r="T12" s="24">
        <f t="shared" si="1"/>
        <v>934</v>
      </c>
      <c r="U12" s="24">
        <f t="shared" si="1"/>
        <v>936</v>
      </c>
      <c r="V12" s="24">
        <f t="shared" si="1"/>
        <v>920</v>
      </c>
      <c r="W12" s="24">
        <f t="shared" si="1"/>
        <v>921</v>
      </c>
      <c r="X12" s="24">
        <f t="shared" si="1"/>
        <v>927</v>
      </c>
      <c r="Y12" s="24">
        <f t="shared" si="1"/>
        <v>931</v>
      </c>
      <c r="Z12" s="24">
        <f t="shared" si="1"/>
        <v>0</v>
      </c>
      <c r="AA12" s="24">
        <f t="shared" si="1"/>
        <v>0</v>
      </c>
      <c r="AB12" s="24">
        <f t="shared" si="1"/>
        <v>0</v>
      </c>
      <c r="AC12" s="24">
        <f t="shared" si="1"/>
        <v>0</v>
      </c>
      <c r="AD12" s="24">
        <f t="shared" si="1"/>
        <v>0</v>
      </c>
      <c r="AE12" s="23">
        <f t="shared" si="3"/>
        <v>0</v>
      </c>
    </row>
    <row r="13" spans="2:31">
      <c r="B13" s="20" t="s">
        <v>19</v>
      </c>
      <c r="C13" s="21">
        <f>'Cre-Charagua'!C13+'Cre-Chiquitos'!C13+'Cre-Espino'!C13+'Cre-GermanBush'!C13+'Cre-SanIgnacio'!C13+'Cre-Valles'!C13</f>
        <v>68</v>
      </c>
      <c r="D13" s="21">
        <f>'Cre-Charagua'!D13+'Cre-Chiquitos'!D13+'Cre-Espino'!D13+'Cre-GermanBush'!D13+'Cre-SanIgnacio'!D13+'Cre-Valles'!D13</f>
        <v>68</v>
      </c>
      <c r="E13" s="21">
        <f>'Cre-Charagua'!E13+'Cre-Chiquitos'!E13+'Cre-Espino'!E13+'Cre-GermanBush'!E13+'Cre-SanIgnacio'!E13+'Cre-Valles'!E13</f>
        <v>68</v>
      </c>
      <c r="F13" s="21">
        <f>'Cre-Charagua'!F13+'Cre-Chiquitos'!F13+'Cre-Espino'!F13+'Cre-GermanBush'!F13+'Cre-SanIgnacio'!F13+'Cre-Valles'!F13</f>
        <v>68</v>
      </c>
      <c r="G13" s="21">
        <f>'Cre-Charagua'!G13+'Cre-Chiquitos'!G13+'Cre-Espino'!G13+'Cre-GermanBush'!G13+'Cre-SanIgnacio'!G13+'Cre-Valles'!G13</f>
        <v>69</v>
      </c>
      <c r="H13" s="21">
        <f>'Cre-Charagua'!H13+'Cre-Chiquitos'!H13+'Cre-Espino'!H13+'Cre-GermanBush'!H13+'Cre-SanIgnacio'!H13+'Cre-Valles'!H13</f>
        <v>69</v>
      </c>
      <c r="I13" s="21">
        <f>'Cre-Charagua'!I13+'Cre-Chiquitos'!I13+'Cre-Espino'!I13+'Cre-GermanBush'!I13+'Cre-SanIgnacio'!I13+'Cre-Valles'!I13</f>
        <v>69</v>
      </c>
      <c r="J13" s="21">
        <f>'Cre-Charagua'!J13+'Cre-Chiquitos'!J13+'Cre-Espino'!J13+'Cre-GermanBush'!J13+'Cre-SanIgnacio'!J13+'Cre-Valles'!J13</f>
        <v>0</v>
      </c>
      <c r="K13" s="21">
        <f>'Cre-Charagua'!K13+'Cre-Chiquitos'!K13+'Cre-Espino'!K13+'Cre-GermanBush'!K13+'Cre-SanIgnacio'!K13+'Cre-Valles'!K13</f>
        <v>0</v>
      </c>
      <c r="L13" s="21">
        <f>'Cre-Charagua'!L13+'Cre-Chiquitos'!L13+'Cre-Espino'!L13+'Cre-GermanBush'!L13+'Cre-SanIgnacio'!L13+'Cre-Valles'!L13</f>
        <v>0</v>
      </c>
      <c r="M13" s="21">
        <f>'Cre-Charagua'!M13+'Cre-Chiquitos'!M13+'Cre-Espino'!M13+'Cre-GermanBush'!M13+'Cre-SanIgnacio'!M13+'Cre-Valles'!M13</f>
        <v>0</v>
      </c>
      <c r="N13" s="21">
        <f>'Cre-Charagua'!N13+'Cre-Chiquitos'!N13+'Cre-Espino'!N13+'Cre-GermanBush'!N13+'Cre-SanIgnacio'!N13+'Cre-Valles'!N13</f>
        <v>0</v>
      </c>
      <c r="O13" s="23">
        <f t="shared" si="0"/>
        <v>0</v>
      </c>
      <c r="R13" s="17" t="s">
        <v>19</v>
      </c>
      <c r="S13" s="24">
        <f t="shared" si="2"/>
        <v>68</v>
      </c>
      <c r="T13" s="24">
        <f t="shared" si="1"/>
        <v>68</v>
      </c>
      <c r="U13" s="24">
        <f t="shared" si="1"/>
        <v>68</v>
      </c>
      <c r="V13" s="24">
        <f t="shared" si="1"/>
        <v>68</v>
      </c>
      <c r="W13" s="24">
        <f t="shared" si="1"/>
        <v>69</v>
      </c>
      <c r="X13" s="24">
        <f t="shared" si="1"/>
        <v>69</v>
      </c>
      <c r="Y13" s="24">
        <f t="shared" si="1"/>
        <v>69</v>
      </c>
      <c r="Z13" s="24">
        <f t="shared" si="1"/>
        <v>0</v>
      </c>
      <c r="AA13" s="24">
        <f t="shared" si="1"/>
        <v>0</v>
      </c>
      <c r="AB13" s="24">
        <f t="shared" si="1"/>
        <v>0</v>
      </c>
      <c r="AC13" s="24">
        <f t="shared" si="1"/>
        <v>0</v>
      </c>
      <c r="AD13" s="24">
        <f t="shared" si="1"/>
        <v>0</v>
      </c>
      <c r="AE13" s="23">
        <f t="shared" si="3"/>
        <v>0</v>
      </c>
    </row>
    <row r="14" spans="2:31">
      <c r="B14" s="25" t="s">
        <v>20</v>
      </c>
      <c r="C14" s="21">
        <f>'Cre-Charagua'!C14+'Cre-Chiquitos'!C14+'Cre-Espino'!C14+'Cre-GermanBush'!C14+'Cre-SanIgnacio'!C14+'Cre-Valles'!C14</f>
        <v>4080</v>
      </c>
      <c r="D14" s="21">
        <f>'Cre-Charagua'!D14+'Cre-Chiquitos'!D14+'Cre-Espino'!D14+'Cre-GermanBush'!D14+'Cre-SanIgnacio'!D14+'Cre-Valles'!D14</f>
        <v>4092</v>
      </c>
      <c r="E14" s="21">
        <f>'Cre-Charagua'!E14+'Cre-Chiquitos'!E14+'Cre-Espino'!E14+'Cre-GermanBush'!E14+'Cre-SanIgnacio'!E14+'Cre-Valles'!E14</f>
        <v>4109</v>
      </c>
      <c r="F14" s="21">
        <f>'Cre-Charagua'!F14+'Cre-Chiquitos'!F14+'Cre-Espino'!F14+'Cre-GermanBush'!F14+'Cre-SanIgnacio'!F14+'Cre-Valles'!F14</f>
        <v>4110</v>
      </c>
      <c r="G14" s="21">
        <f>'Cre-Charagua'!G14+'Cre-Chiquitos'!G14+'Cre-Espino'!G14+'Cre-GermanBush'!G14+'Cre-SanIgnacio'!G14+'Cre-Valles'!G14</f>
        <v>4128</v>
      </c>
      <c r="H14" s="21">
        <f>'Cre-Charagua'!H14+'Cre-Chiquitos'!H14+'Cre-Espino'!H14+'Cre-GermanBush'!H14+'Cre-SanIgnacio'!H14+'Cre-Valles'!H14</f>
        <v>4142</v>
      </c>
      <c r="I14" s="21">
        <f>'Cre-Charagua'!I14+'Cre-Chiquitos'!I14+'Cre-Espino'!I14+'Cre-GermanBush'!I14+'Cre-SanIgnacio'!I14+'Cre-Valles'!I14</f>
        <v>4149</v>
      </c>
      <c r="J14" s="21">
        <f>'Cre-Charagua'!J14+'Cre-Chiquitos'!J14+'Cre-Espino'!J14+'Cre-GermanBush'!J14+'Cre-SanIgnacio'!J14+'Cre-Valles'!J14</f>
        <v>0</v>
      </c>
      <c r="K14" s="21">
        <f>'Cre-Charagua'!K14+'Cre-Chiquitos'!K14+'Cre-Espino'!K14+'Cre-GermanBush'!K14+'Cre-SanIgnacio'!K14+'Cre-Valles'!K14</f>
        <v>0</v>
      </c>
      <c r="L14" s="21">
        <f>'Cre-Charagua'!L14+'Cre-Chiquitos'!L14+'Cre-Espino'!L14+'Cre-GermanBush'!L14+'Cre-SanIgnacio'!L14+'Cre-Valles'!L14</f>
        <v>0</v>
      </c>
      <c r="M14" s="21">
        <f>'Cre-Charagua'!M14+'Cre-Chiquitos'!M14+'Cre-Espino'!M14+'Cre-GermanBush'!M14+'Cre-SanIgnacio'!M14+'Cre-Valles'!M14</f>
        <v>0</v>
      </c>
      <c r="N14" s="21">
        <f>'Cre-Charagua'!N14+'Cre-Chiquitos'!N14+'Cre-Espino'!N14+'Cre-GermanBush'!N14+'Cre-SanIgnacio'!N14+'Cre-Valles'!N14</f>
        <v>0</v>
      </c>
      <c r="O14" s="23">
        <f t="shared" si="0"/>
        <v>0</v>
      </c>
      <c r="R14" s="17" t="s">
        <v>20</v>
      </c>
      <c r="S14" s="24">
        <f t="shared" si="2"/>
        <v>4080</v>
      </c>
      <c r="T14" s="24">
        <f t="shared" si="1"/>
        <v>4092</v>
      </c>
      <c r="U14" s="24">
        <f t="shared" si="1"/>
        <v>4109</v>
      </c>
      <c r="V14" s="24">
        <f t="shared" si="1"/>
        <v>4110</v>
      </c>
      <c r="W14" s="24">
        <f t="shared" si="1"/>
        <v>4128</v>
      </c>
      <c r="X14" s="24">
        <f t="shared" si="1"/>
        <v>4142</v>
      </c>
      <c r="Y14" s="24">
        <f t="shared" si="1"/>
        <v>4149</v>
      </c>
      <c r="Z14" s="24">
        <f t="shared" si="1"/>
        <v>0</v>
      </c>
      <c r="AA14" s="24">
        <f t="shared" si="1"/>
        <v>0</v>
      </c>
      <c r="AB14" s="24">
        <f t="shared" si="1"/>
        <v>0</v>
      </c>
      <c r="AC14" s="24">
        <f t="shared" si="1"/>
        <v>0</v>
      </c>
      <c r="AD14" s="24">
        <f t="shared" si="1"/>
        <v>0</v>
      </c>
      <c r="AE14" s="23">
        <f t="shared" si="3"/>
        <v>0</v>
      </c>
    </row>
    <row r="15" spans="2:31">
      <c r="B15" s="26" t="s">
        <v>14</v>
      </c>
      <c r="C15" s="28">
        <f>SUM(C10:C14)</f>
        <v>73286</v>
      </c>
      <c r="D15" s="28">
        <f t="shared" ref="D15:N15" si="4">SUM(D10:D14)</f>
        <v>73464</v>
      </c>
      <c r="E15" s="28">
        <f t="shared" si="4"/>
        <v>73652</v>
      </c>
      <c r="F15" s="28">
        <f t="shared" si="4"/>
        <v>73786</v>
      </c>
      <c r="G15" s="28">
        <f t="shared" si="4"/>
        <v>73959</v>
      </c>
      <c r="H15" s="28">
        <f t="shared" si="4"/>
        <v>74099</v>
      </c>
      <c r="I15" s="28">
        <f t="shared" ref="I15" si="5">SUM(I10:I14)</f>
        <v>74257</v>
      </c>
      <c r="J15" s="28">
        <f t="shared" si="4"/>
        <v>0</v>
      </c>
      <c r="K15" s="28">
        <f t="shared" si="4"/>
        <v>0</v>
      </c>
      <c r="L15" s="28">
        <f t="shared" si="4"/>
        <v>0</v>
      </c>
      <c r="M15" s="28">
        <f t="shared" si="4"/>
        <v>0</v>
      </c>
      <c r="N15" s="28">
        <f t="shared" si="4"/>
        <v>0</v>
      </c>
      <c r="O15" s="28">
        <f t="shared" si="0"/>
        <v>0</v>
      </c>
      <c r="R15" s="26" t="s">
        <v>14</v>
      </c>
      <c r="S15" s="27">
        <f t="shared" ref="S15:AE15" si="6">SUM(S10:S14)</f>
        <v>73286</v>
      </c>
      <c r="T15" s="29">
        <f t="shared" si="6"/>
        <v>73464</v>
      </c>
      <c r="U15" s="29">
        <f t="shared" si="6"/>
        <v>73652</v>
      </c>
      <c r="V15" s="29">
        <f t="shared" si="6"/>
        <v>73786</v>
      </c>
      <c r="W15" s="29">
        <f t="shared" si="6"/>
        <v>73959</v>
      </c>
      <c r="X15" s="29">
        <f t="shared" si="6"/>
        <v>74099</v>
      </c>
      <c r="Y15" s="29">
        <f t="shared" si="6"/>
        <v>74257</v>
      </c>
      <c r="Z15" s="29">
        <f t="shared" si="6"/>
        <v>0</v>
      </c>
      <c r="AA15" s="29">
        <f t="shared" si="6"/>
        <v>0</v>
      </c>
      <c r="AB15" s="29">
        <f t="shared" si="6"/>
        <v>0</v>
      </c>
      <c r="AC15" s="29">
        <f t="shared" si="6"/>
        <v>0</v>
      </c>
      <c r="AD15" s="29">
        <f t="shared" si="6"/>
        <v>0</v>
      </c>
      <c r="AE15" s="28">
        <f t="shared" si="6"/>
        <v>0</v>
      </c>
    </row>
    <row r="16" spans="2:31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11" t="s">
        <v>1</v>
      </c>
      <c r="C19" s="12" t="s">
        <v>2</v>
      </c>
      <c r="D19" s="13" t="s">
        <v>3</v>
      </c>
      <c r="E19" s="13" t="s">
        <v>4</v>
      </c>
      <c r="F19" s="13" t="s">
        <v>5</v>
      </c>
      <c r="G19" s="13" t="s">
        <v>6</v>
      </c>
      <c r="H19" s="13" t="s">
        <v>7</v>
      </c>
      <c r="I19" s="13" t="s">
        <v>8</v>
      </c>
      <c r="J19" s="13" t="s">
        <v>9</v>
      </c>
      <c r="K19" s="13" t="s">
        <v>10</v>
      </c>
      <c r="L19" s="13" t="s">
        <v>11</v>
      </c>
      <c r="M19" s="13" t="s">
        <v>12</v>
      </c>
      <c r="N19" s="13" t="s">
        <v>13</v>
      </c>
      <c r="O19" s="14" t="s">
        <v>22</v>
      </c>
      <c r="R19" s="80" t="s">
        <v>1</v>
      </c>
      <c r="S19" s="81" t="s">
        <v>2</v>
      </c>
      <c r="T19" s="81" t="s">
        <v>3</v>
      </c>
      <c r="U19" s="81" t="s">
        <v>4</v>
      </c>
      <c r="V19" s="81" t="s">
        <v>5</v>
      </c>
      <c r="W19" s="81" t="s">
        <v>6</v>
      </c>
      <c r="X19" s="81" t="s">
        <v>7</v>
      </c>
      <c r="Y19" s="81" t="s">
        <v>8</v>
      </c>
      <c r="Z19" s="81" t="s">
        <v>9</v>
      </c>
      <c r="AA19" s="81" t="s">
        <v>10</v>
      </c>
      <c r="AB19" s="81" t="s">
        <v>11</v>
      </c>
      <c r="AC19" s="81" t="s">
        <v>12</v>
      </c>
      <c r="AD19" s="81" t="s">
        <v>13</v>
      </c>
      <c r="AE19" s="82" t="s">
        <v>14</v>
      </c>
    </row>
    <row r="20" spans="2:31">
      <c r="B20" s="15" t="s">
        <v>15</v>
      </c>
      <c r="C20" s="1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17"/>
      <c r="R20" s="15" t="s">
        <v>15</v>
      </c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18"/>
    </row>
    <row r="21" spans="2:31">
      <c r="B21" s="20" t="s">
        <v>16</v>
      </c>
      <c r="C21" s="84">
        <f>'Cre-Charagua'!C21+'Cre-Chiquitos'!C21+'Cre-Espino'!C21+'Cre-GermanBush'!C21+'Cre-SanIgnacio'!C21+'Cre-Valles'!C21</f>
        <v>6791.1980000000003</v>
      </c>
      <c r="D21" s="84">
        <f>'Cre-Charagua'!D21+'Cre-Chiquitos'!D21+'Cre-Espino'!D21+'Cre-GermanBush'!D21+'Cre-SanIgnacio'!D21+'Cre-Valles'!D21</f>
        <v>6711.3430000000008</v>
      </c>
      <c r="E21" s="84">
        <f>'Cre-Charagua'!E21+'Cre-Chiquitos'!E21+'Cre-Espino'!E21+'Cre-GermanBush'!E21+'Cre-SanIgnacio'!E21+'Cre-Valles'!E21</f>
        <v>6422.1419999999998</v>
      </c>
      <c r="F21" s="84">
        <f>'Cre-Charagua'!F21+'Cre-Chiquitos'!F21+'Cre-Espino'!F21+'Cre-GermanBush'!F21+'Cre-SanIgnacio'!F21+'Cre-Valles'!F21</f>
        <v>5874.5640000000003</v>
      </c>
      <c r="G21" s="84">
        <f>'Cre-Charagua'!G21+'Cre-Chiquitos'!G21+'Cre-Espino'!G21+'Cre-GermanBush'!G21+'Cre-SanIgnacio'!G21+'Cre-Valles'!G21</f>
        <v>5721.4980000000005</v>
      </c>
      <c r="H21" s="84">
        <f>'Cre-Charagua'!H21+'Cre-Chiquitos'!H21+'Cre-Espino'!H21+'Cre-GermanBush'!H21+'Cre-SanIgnacio'!H21+'Cre-Valles'!H21</f>
        <v>5298.9889999999996</v>
      </c>
      <c r="I21" s="84">
        <f>'Cre-Charagua'!I21+'Cre-Chiquitos'!I21+'Cre-Espino'!I21+'Cre-GermanBush'!I21+'Cre-SanIgnacio'!I21+'Cre-Valles'!I21</f>
        <v>4783.8</v>
      </c>
      <c r="J21" s="84">
        <f>'Cre-Charagua'!J21+'Cre-Chiquitos'!J21+'Cre-Espino'!J21+'Cre-GermanBush'!J21+'Cre-SanIgnacio'!J21+'Cre-Valles'!J21</f>
        <v>0</v>
      </c>
      <c r="K21" s="84">
        <f>'Cre-Charagua'!K21+'Cre-Chiquitos'!K21+'Cre-Espino'!K21+'Cre-GermanBush'!K21+'Cre-SanIgnacio'!K21+'Cre-Valles'!K21</f>
        <v>0</v>
      </c>
      <c r="L21" s="84">
        <f>'Cre-Charagua'!L21+'Cre-Chiquitos'!L21+'Cre-Espino'!L21+'Cre-GermanBush'!L21+'Cre-SanIgnacio'!L21+'Cre-Valles'!L21</f>
        <v>0</v>
      </c>
      <c r="M21" s="84">
        <f>'Cre-Charagua'!M21+'Cre-Chiquitos'!M21+'Cre-Espino'!M21+'Cre-GermanBush'!M21+'Cre-SanIgnacio'!M21+'Cre-Valles'!M21</f>
        <v>0</v>
      </c>
      <c r="N21" s="84">
        <f>'Cre-Charagua'!N21+'Cre-Chiquitos'!N21+'Cre-Espino'!N21+'Cre-GermanBush'!N21+'Cre-SanIgnacio'!N21+'Cre-Valles'!N21</f>
        <v>0</v>
      </c>
      <c r="O21" s="85">
        <f t="shared" ref="O21:O26" si="7">SUM(C21:N21)</f>
        <v>41603.534000000007</v>
      </c>
      <c r="P21" s="43"/>
      <c r="Q21" s="43"/>
      <c r="R21" s="17" t="s">
        <v>16</v>
      </c>
      <c r="S21" s="86">
        <f>+C21</f>
        <v>6791.1980000000003</v>
      </c>
      <c r="T21" s="86">
        <f>+D21</f>
        <v>6711.3430000000008</v>
      </c>
      <c r="U21" s="86">
        <f>+E21</f>
        <v>6422.1419999999998</v>
      </c>
      <c r="V21" s="86">
        <f t="shared" ref="V21:AD25" si="8">+F21</f>
        <v>5874.5640000000003</v>
      </c>
      <c r="W21" s="86">
        <f t="shared" si="8"/>
        <v>5721.4980000000005</v>
      </c>
      <c r="X21" s="86">
        <f t="shared" si="8"/>
        <v>5298.9889999999996</v>
      </c>
      <c r="Y21" s="86">
        <f t="shared" si="8"/>
        <v>4783.8</v>
      </c>
      <c r="Z21" s="86">
        <f t="shared" si="8"/>
        <v>0</v>
      </c>
      <c r="AA21" s="86">
        <f t="shared" si="8"/>
        <v>0</v>
      </c>
      <c r="AB21" s="86">
        <f t="shared" si="8"/>
        <v>0</v>
      </c>
      <c r="AC21" s="86">
        <f t="shared" si="8"/>
        <v>0</v>
      </c>
      <c r="AD21" s="86">
        <f t="shared" si="8"/>
        <v>0</v>
      </c>
      <c r="AE21" s="85">
        <f>SUM(S21:AD21)</f>
        <v>41603.534000000007</v>
      </c>
    </row>
    <row r="22" spans="2:31">
      <c r="B22" s="20" t="s">
        <v>17</v>
      </c>
      <c r="C22" s="84">
        <f>'Cre-Charagua'!C22+'Cre-Chiquitos'!C22+'Cre-Espino'!C22+'Cre-GermanBush'!C22+'Cre-SanIgnacio'!C22+'Cre-Valles'!C22</f>
        <v>3209.0029999999997</v>
      </c>
      <c r="D22" s="84">
        <f>'Cre-Charagua'!D22+'Cre-Chiquitos'!D22+'Cre-Espino'!D22+'Cre-GermanBush'!D22+'Cre-SanIgnacio'!D22+'Cre-Valles'!D22</f>
        <v>3174.681</v>
      </c>
      <c r="E22" s="84">
        <f>'Cre-Charagua'!E22+'Cre-Chiquitos'!E22+'Cre-Espino'!E22+'Cre-GermanBush'!E22+'Cre-SanIgnacio'!E22+'Cre-Valles'!E22</f>
        <v>3124.2219999999993</v>
      </c>
      <c r="F22" s="84">
        <f>'Cre-Charagua'!F22+'Cre-Chiquitos'!F22+'Cre-Espino'!F22+'Cre-GermanBush'!F22+'Cre-SanIgnacio'!F22+'Cre-Valles'!F22</f>
        <v>2834.1679999999997</v>
      </c>
      <c r="G22" s="84">
        <f>'Cre-Charagua'!G22+'Cre-Chiquitos'!G22+'Cre-Espino'!G22+'Cre-GermanBush'!G22+'Cre-SanIgnacio'!G22+'Cre-Valles'!G22</f>
        <v>2792.8429999999998</v>
      </c>
      <c r="H22" s="84">
        <f>'Cre-Charagua'!H22+'Cre-Chiquitos'!H22+'Cre-Espino'!H22+'Cre-GermanBush'!H22+'Cre-SanIgnacio'!H22+'Cre-Valles'!H22</f>
        <v>2625.8490000000006</v>
      </c>
      <c r="I22" s="84">
        <f>'Cre-Charagua'!I22+'Cre-Chiquitos'!I22+'Cre-Espino'!I22+'Cre-GermanBush'!I22+'Cre-SanIgnacio'!I22+'Cre-Valles'!I22</f>
        <v>2315.5050000000001</v>
      </c>
      <c r="J22" s="84">
        <f>'Cre-Charagua'!J22+'Cre-Chiquitos'!J22+'Cre-Espino'!J22+'Cre-GermanBush'!J22+'Cre-SanIgnacio'!J22+'Cre-Valles'!J22</f>
        <v>0</v>
      </c>
      <c r="K22" s="84">
        <f>'Cre-Charagua'!K22+'Cre-Chiquitos'!K22+'Cre-Espino'!K22+'Cre-GermanBush'!K22+'Cre-SanIgnacio'!K22+'Cre-Valles'!K22</f>
        <v>0</v>
      </c>
      <c r="L22" s="84">
        <f>'Cre-Charagua'!L22+'Cre-Chiquitos'!L22+'Cre-Espino'!L22+'Cre-GermanBush'!L22+'Cre-SanIgnacio'!L22+'Cre-Valles'!L22</f>
        <v>0</v>
      </c>
      <c r="M22" s="84">
        <f>'Cre-Charagua'!M22+'Cre-Chiquitos'!M22+'Cre-Espino'!M22+'Cre-GermanBush'!M22+'Cre-SanIgnacio'!M22+'Cre-Valles'!M22</f>
        <v>0</v>
      </c>
      <c r="N22" s="84">
        <f>'Cre-Charagua'!N22+'Cre-Chiquitos'!N22+'Cre-Espino'!N22+'Cre-GermanBush'!N22+'Cre-SanIgnacio'!N22+'Cre-Valles'!N22</f>
        <v>0</v>
      </c>
      <c r="O22" s="85">
        <f t="shared" si="7"/>
        <v>20076.271000000001</v>
      </c>
      <c r="P22" s="43"/>
      <c r="Q22" s="43"/>
      <c r="R22" s="17" t="s">
        <v>17</v>
      </c>
      <c r="S22" s="86">
        <f t="shared" ref="S22:U25" si="9">+C22</f>
        <v>3209.0029999999997</v>
      </c>
      <c r="T22" s="86">
        <f t="shared" si="9"/>
        <v>3174.681</v>
      </c>
      <c r="U22" s="86">
        <f>+E22</f>
        <v>3124.2219999999993</v>
      </c>
      <c r="V22" s="86">
        <f t="shared" si="8"/>
        <v>2834.1679999999997</v>
      </c>
      <c r="W22" s="86">
        <f t="shared" si="8"/>
        <v>2792.8429999999998</v>
      </c>
      <c r="X22" s="86">
        <f t="shared" si="8"/>
        <v>2625.8490000000006</v>
      </c>
      <c r="Y22" s="86">
        <f t="shared" si="8"/>
        <v>2315.5050000000001</v>
      </c>
      <c r="Z22" s="86">
        <f t="shared" si="8"/>
        <v>0</v>
      </c>
      <c r="AA22" s="86">
        <f t="shared" si="8"/>
        <v>0</v>
      </c>
      <c r="AB22" s="86">
        <f t="shared" si="8"/>
        <v>0</v>
      </c>
      <c r="AC22" s="86">
        <f t="shared" si="8"/>
        <v>0</v>
      </c>
      <c r="AD22" s="86">
        <f t="shared" si="8"/>
        <v>0</v>
      </c>
      <c r="AE22" s="85">
        <f t="shared" ref="AE22:AE25" si="10">SUM(S22:AD22)</f>
        <v>20076.271000000001</v>
      </c>
    </row>
    <row r="23" spans="2:31">
      <c r="B23" s="20" t="s">
        <v>18</v>
      </c>
      <c r="C23" s="84">
        <f>'Cre-Charagua'!C23+'Cre-Chiquitos'!C23+'Cre-Espino'!C23+'Cre-GermanBush'!C23+'Cre-SanIgnacio'!C23+'Cre-Valles'!C23</f>
        <v>1440.4380000000001</v>
      </c>
      <c r="D23" s="84">
        <f>'Cre-Charagua'!D23+'Cre-Chiquitos'!D23+'Cre-Espino'!D23+'Cre-GermanBush'!D23+'Cre-SanIgnacio'!D23+'Cre-Valles'!D23</f>
        <v>1567.3520000000001</v>
      </c>
      <c r="E23" s="84">
        <f>'Cre-Charagua'!E23+'Cre-Chiquitos'!E23+'Cre-Espino'!E23+'Cre-GermanBush'!E23+'Cre-SanIgnacio'!E23+'Cre-Valles'!E23</f>
        <v>2740.009</v>
      </c>
      <c r="F23" s="84">
        <f>'Cre-Charagua'!F23+'Cre-Chiquitos'!F23+'Cre-Espino'!F23+'Cre-GermanBush'!F23+'Cre-SanIgnacio'!F23+'Cre-Valles'!F23</f>
        <v>3443.2830000000004</v>
      </c>
      <c r="G23" s="84">
        <f>'Cre-Charagua'!G23+'Cre-Chiquitos'!G23+'Cre-Espino'!G23+'Cre-GermanBush'!G23+'Cre-SanIgnacio'!G23+'Cre-Valles'!G23</f>
        <v>3843.9470000000001</v>
      </c>
      <c r="H23" s="84">
        <f>'Cre-Charagua'!H23+'Cre-Chiquitos'!H23+'Cre-Espino'!H23+'Cre-GermanBush'!H23+'Cre-SanIgnacio'!H23+'Cre-Valles'!H23</f>
        <v>3243.7310000000007</v>
      </c>
      <c r="I23" s="84">
        <f>'Cre-Charagua'!I23+'Cre-Chiquitos'!I23+'Cre-Espino'!I23+'Cre-GermanBush'!I23+'Cre-SanIgnacio'!I23+'Cre-Valles'!I23</f>
        <v>3488.2699999999995</v>
      </c>
      <c r="J23" s="84">
        <f>'Cre-Charagua'!J23+'Cre-Chiquitos'!J23+'Cre-Espino'!J23+'Cre-GermanBush'!J23+'Cre-SanIgnacio'!J23+'Cre-Valles'!J23</f>
        <v>0</v>
      </c>
      <c r="K23" s="84">
        <f>'Cre-Charagua'!K23+'Cre-Chiquitos'!K23+'Cre-Espino'!K23+'Cre-GermanBush'!K23+'Cre-SanIgnacio'!K23+'Cre-Valles'!K23</f>
        <v>0</v>
      </c>
      <c r="L23" s="84">
        <f>'Cre-Charagua'!L23+'Cre-Chiquitos'!L23+'Cre-Espino'!L23+'Cre-GermanBush'!L23+'Cre-SanIgnacio'!L23+'Cre-Valles'!L23</f>
        <v>0</v>
      </c>
      <c r="M23" s="84">
        <f>'Cre-Charagua'!M23+'Cre-Chiquitos'!M23+'Cre-Espino'!M23+'Cre-GermanBush'!M23+'Cre-SanIgnacio'!M23+'Cre-Valles'!M23</f>
        <v>0</v>
      </c>
      <c r="N23" s="84">
        <f>'Cre-Charagua'!N23+'Cre-Chiquitos'!N23+'Cre-Espino'!N23+'Cre-GermanBush'!N23+'Cre-SanIgnacio'!N23+'Cre-Valles'!N23</f>
        <v>0</v>
      </c>
      <c r="O23" s="85">
        <f t="shared" si="7"/>
        <v>19767.030000000002</v>
      </c>
      <c r="P23" s="43"/>
      <c r="Q23" s="43"/>
      <c r="R23" s="17" t="s">
        <v>18</v>
      </c>
      <c r="S23" s="86">
        <f t="shared" si="9"/>
        <v>1440.4380000000001</v>
      </c>
      <c r="T23" s="86">
        <f t="shared" si="9"/>
        <v>1567.3520000000001</v>
      </c>
      <c r="U23" s="86">
        <f t="shared" si="9"/>
        <v>2740.009</v>
      </c>
      <c r="V23" s="86">
        <f t="shared" si="8"/>
        <v>3443.2830000000004</v>
      </c>
      <c r="W23" s="86">
        <f t="shared" si="8"/>
        <v>3843.9470000000001</v>
      </c>
      <c r="X23" s="86">
        <f t="shared" si="8"/>
        <v>3243.7310000000007</v>
      </c>
      <c r="Y23" s="86">
        <f t="shared" si="8"/>
        <v>3488.2699999999995</v>
      </c>
      <c r="Z23" s="86">
        <f t="shared" si="8"/>
        <v>0</v>
      </c>
      <c r="AA23" s="86">
        <f t="shared" si="8"/>
        <v>0</v>
      </c>
      <c r="AB23" s="86">
        <f t="shared" si="8"/>
        <v>0</v>
      </c>
      <c r="AC23" s="86">
        <f t="shared" si="8"/>
        <v>0</v>
      </c>
      <c r="AD23" s="86">
        <f t="shared" si="8"/>
        <v>0</v>
      </c>
      <c r="AE23" s="85">
        <f t="shared" si="10"/>
        <v>19767.030000000002</v>
      </c>
    </row>
    <row r="24" spans="2:31">
      <c r="B24" s="20" t="s">
        <v>19</v>
      </c>
      <c r="C24" s="84">
        <f>'Cre-Charagua'!C24+'Cre-Chiquitos'!C24+'Cre-Espino'!C24+'Cre-GermanBush'!C24+'Cre-SanIgnacio'!C24+'Cre-Valles'!C24</f>
        <v>827.5</v>
      </c>
      <c r="D24" s="84">
        <f>'Cre-Charagua'!D24+'Cre-Chiquitos'!D24+'Cre-Espino'!D24+'Cre-GermanBush'!D24+'Cre-SanIgnacio'!D24+'Cre-Valles'!D24</f>
        <v>737.12400000000002</v>
      </c>
      <c r="E24" s="84">
        <f>'Cre-Charagua'!E24+'Cre-Chiquitos'!E24+'Cre-Espino'!E24+'Cre-GermanBush'!E24+'Cre-SanIgnacio'!E24+'Cre-Valles'!E24</f>
        <v>814.81499999999994</v>
      </c>
      <c r="F24" s="84">
        <f>'Cre-Charagua'!F24+'Cre-Chiquitos'!F24+'Cre-Espino'!F24+'Cre-GermanBush'!F24+'Cre-SanIgnacio'!F24+'Cre-Valles'!F24</f>
        <v>791.88900000000012</v>
      </c>
      <c r="G24" s="84">
        <f>'Cre-Charagua'!G24+'Cre-Chiquitos'!G24+'Cre-Espino'!G24+'Cre-GermanBush'!G24+'Cre-SanIgnacio'!G24+'Cre-Valles'!G24</f>
        <v>818.58100000000013</v>
      </c>
      <c r="H24" s="84">
        <f>'Cre-Charagua'!H24+'Cre-Chiquitos'!H24+'Cre-Espino'!H24+'Cre-GermanBush'!H24+'Cre-SanIgnacio'!H24+'Cre-Valles'!H24</f>
        <v>799.63700000000006</v>
      </c>
      <c r="I24" s="84">
        <f>'Cre-Charagua'!I24+'Cre-Chiquitos'!I24+'Cre-Espino'!I24+'Cre-GermanBush'!I24+'Cre-SanIgnacio'!I24+'Cre-Valles'!I24</f>
        <v>827.38700000000006</v>
      </c>
      <c r="J24" s="84">
        <f>'Cre-Charagua'!J24+'Cre-Chiquitos'!J24+'Cre-Espino'!J24+'Cre-GermanBush'!J24+'Cre-SanIgnacio'!J24+'Cre-Valles'!J24</f>
        <v>0</v>
      </c>
      <c r="K24" s="84">
        <f>'Cre-Charagua'!K24+'Cre-Chiquitos'!K24+'Cre-Espino'!K24+'Cre-GermanBush'!K24+'Cre-SanIgnacio'!K24+'Cre-Valles'!K24</f>
        <v>0</v>
      </c>
      <c r="L24" s="84">
        <f>'Cre-Charagua'!L24+'Cre-Chiquitos'!L24+'Cre-Espino'!L24+'Cre-GermanBush'!L24+'Cre-SanIgnacio'!L24+'Cre-Valles'!L24</f>
        <v>0</v>
      </c>
      <c r="M24" s="84">
        <f>'Cre-Charagua'!M24+'Cre-Chiquitos'!M24+'Cre-Espino'!M24+'Cre-GermanBush'!M24+'Cre-SanIgnacio'!M24+'Cre-Valles'!M24</f>
        <v>0</v>
      </c>
      <c r="N24" s="84">
        <f>'Cre-Charagua'!N24+'Cre-Chiquitos'!N24+'Cre-Espino'!N24+'Cre-GermanBush'!N24+'Cre-SanIgnacio'!N24+'Cre-Valles'!N24</f>
        <v>0</v>
      </c>
      <c r="O24" s="85">
        <f t="shared" si="7"/>
        <v>5616.933</v>
      </c>
      <c r="P24" s="43"/>
      <c r="Q24" s="43"/>
      <c r="R24" s="17" t="s">
        <v>19</v>
      </c>
      <c r="S24" s="86">
        <f t="shared" si="9"/>
        <v>827.5</v>
      </c>
      <c r="T24" s="86">
        <f t="shared" si="9"/>
        <v>737.12400000000002</v>
      </c>
      <c r="U24" s="86">
        <f t="shared" si="9"/>
        <v>814.81499999999994</v>
      </c>
      <c r="V24" s="86">
        <f t="shared" si="8"/>
        <v>791.88900000000012</v>
      </c>
      <c r="W24" s="86">
        <f t="shared" si="8"/>
        <v>818.58100000000013</v>
      </c>
      <c r="X24" s="86">
        <f t="shared" si="8"/>
        <v>799.63700000000006</v>
      </c>
      <c r="Y24" s="86">
        <f t="shared" si="8"/>
        <v>827.38700000000006</v>
      </c>
      <c r="Z24" s="86">
        <f t="shared" si="8"/>
        <v>0</v>
      </c>
      <c r="AA24" s="86">
        <f t="shared" si="8"/>
        <v>0</v>
      </c>
      <c r="AB24" s="86">
        <f t="shared" si="8"/>
        <v>0</v>
      </c>
      <c r="AC24" s="86">
        <f t="shared" si="8"/>
        <v>0</v>
      </c>
      <c r="AD24" s="86">
        <f t="shared" si="8"/>
        <v>0</v>
      </c>
      <c r="AE24" s="85">
        <f t="shared" si="10"/>
        <v>5616.933</v>
      </c>
    </row>
    <row r="25" spans="2:31">
      <c r="B25" s="25" t="s">
        <v>20</v>
      </c>
      <c r="C25" s="84">
        <f>'Cre-Charagua'!C25+'Cre-Chiquitos'!C25+'Cre-Espino'!C25+'Cre-GermanBush'!C25+'Cre-SanIgnacio'!C25+'Cre-Valles'!C25</f>
        <v>1762.6039999999998</v>
      </c>
      <c r="D25" s="84">
        <f>'Cre-Charagua'!D25+'Cre-Chiquitos'!D25+'Cre-Espino'!D25+'Cre-GermanBush'!D25+'Cre-SanIgnacio'!D25+'Cre-Valles'!D25</f>
        <v>1561.0070000000001</v>
      </c>
      <c r="E25" s="84">
        <f>'Cre-Charagua'!E25+'Cre-Chiquitos'!E25+'Cre-Espino'!E25+'Cre-GermanBush'!E25+'Cre-SanIgnacio'!E25+'Cre-Valles'!E25</f>
        <v>1552.2189999999998</v>
      </c>
      <c r="F25" s="84">
        <f>'Cre-Charagua'!F25+'Cre-Chiquitos'!F25+'Cre-Espino'!F25+'Cre-GermanBush'!F25+'Cre-SanIgnacio'!F25+'Cre-Valles'!F25</f>
        <v>1385.088</v>
      </c>
      <c r="G25" s="84">
        <f>'Cre-Charagua'!G25+'Cre-Chiquitos'!G25+'Cre-Espino'!G25+'Cre-GermanBush'!G25+'Cre-SanIgnacio'!G25+'Cre-Valles'!G25</f>
        <v>1439.7640000000001</v>
      </c>
      <c r="H25" s="84">
        <f>'Cre-Charagua'!H25+'Cre-Chiquitos'!H25+'Cre-Espino'!H25+'Cre-GermanBush'!H25+'Cre-SanIgnacio'!H25+'Cre-Valles'!H25</f>
        <v>1529.3090000000002</v>
      </c>
      <c r="I25" s="84">
        <f>'Cre-Charagua'!I25+'Cre-Chiquitos'!I25+'Cre-Espino'!I25+'Cre-GermanBush'!I25+'Cre-SanIgnacio'!I25+'Cre-Valles'!I25</f>
        <v>1520.5550000000001</v>
      </c>
      <c r="J25" s="84">
        <f>'Cre-Charagua'!J25+'Cre-Chiquitos'!J25+'Cre-Espino'!J25+'Cre-GermanBush'!J25+'Cre-SanIgnacio'!J25+'Cre-Valles'!J25</f>
        <v>0</v>
      </c>
      <c r="K25" s="84">
        <f>'Cre-Charagua'!K25+'Cre-Chiquitos'!K25+'Cre-Espino'!K25+'Cre-GermanBush'!K25+'Cre-SanIgnacio'!K25+'Cre-Valles'!K25</f>
        <v>0</v>
      </c>
      <c r="L25" s="84">
        <f>'Cre-Charagua'!L25+'Cre-Chiquitos'!L25+'Cre-Espino'!L25+'Cre-GermanBush'!L25+'Cre-SanIgnacio'!L25+'Cre-Valles'!L25</f>
        <v>0</v>
      </c>
      <c r="M25" s="84">
        <f>'Cre-Charagua'!M25+'Cre-Chiquitos'!M25+'Cre-Espino'!M25+'Cre-GermanBush'!M25+'Cre-SanIgnacio'!M25+'Cre-Valles'!M25</f>
        <v>0</v>
      </c>
      <c r="N25" s="84">
        <f>'Cre-Charagua'!N25+'Cre-Chiquitos'!N25+'Cre-Espino'!N25+'Cre-GermanBush'!N25+'Cre-SanIgnacio'!N25+'Cre-Valles'!N25</f>
        <v>0</v>
      </c>
      <c r="O25" s="85">
        <f t="shared" si="7"/>
        <v>10750.546</v>
      </c>
      <c r="P25" s="43"/>
      <c r="Q25" s="43"/>
      <c r="R25" s="17" t="s">
        <v>20</v>
      </c>
      <c r="S25" s="86">
        <f t="shared" si="9"/>
        <v>1762.6039999999998</v>
      </c>
      <c r="T25" s="86">
        <f t="shared" si="9"/>
        <v>1561.0070000000001</v>
      </c>
      <c r="U25" s="86">
        <f t="shared" si="9"/>
        <v>1552.2189999999998</v>
      </c>
      <c r="V25" s="86">
        <f t="shared" si="8"/>
        <v>1385.088</v>
      </c>
      <c r="W25" s="86">
        <f t="shared" si="8"/>
        <v>1439.7640000000001</v>
      </c>
      <c r="X25" s="86">
        <f t="shared" si="8"/>
        <v>1529.3090000000002</v>
      </c>
      <c r="Y25" s="86">
        <f t="shared" si="8"/>
        <v>1520.5550000000001</v>
      </c>
      <c r="Z25" s="86">
        <f t="shared" si="8"/>
        <v>0</v>
      </c>
      <c r="AA25" s="86">
        <f t="shared" si="8"/>
        <v>0</v>
      </c>
      <c r="AB25" s="86">
        <f t="shared" si="8"/>
        <v>0</v>
      </c>
      <c r="AC25" s="86">
        <f t="shared" si="8"/>
        <v>0</v>
      </c>
      <c r="AD25" s="86">
        <f t="shared" si="8"/>
        <v>0</v>
      </c>
      <c r="AE25" s="85">
        <f t="shared" si="10"/>
        <v>10750.546</v>
      </c>
    </row>
    <row r="26" spans="2:31">
      <c r="B26" s="26" t="s">
        <v>14</v>
      </c>
      <c r="C26" s="87">
        <f>SUM(C21:C25)</f>
        <v>14030.743</v>
      </c>
      <c r="D26" s="87">
        <f>SUM(D21:D25)</f>
        <v>13751.507000000001</v>
      </c>
      <c r="E26" s="87">
        <f>SUM(E21:E25)</f>
        <v>14653.406999999999</v>
      </c>
      <c r="F26" s="87">
        <f t="shared" ref="F26:N26" si="11">SUM(F21:F25)</f>
        <v>14328.991999999998</v>
      </c>
      <c r="G26" s="87">
        <f t="shared" si="11"/>
        <v>14616.633000000002</v>
      </c>
      <c r="H26" s="87">
        <f t="shared" si="11"/>
        <v>13497.514999999999</v>
      </c>
      <c r="I26" s="87">
        <f t="shared" si="11"/>
        <v>12935.517000000002</v>
      </c>
      <c r="J26" s="87">
        <f t="shared" si="11"/>
        <v>0</v>
      </c>
      <c r="K26" s="87">
        <f t="shared" si="11"/>
        <v>0</v>
      </c>
      <c r="L26" s="87">
        <f t="shared" si="11"/>
        <v>0</v>
      </c>
      <c r="M26" s="87">
        <f t="shared" si="11"/>
        <v>0</v>
      </c>
      <c r="N26" s="87">
        <f t="shared" si="11"/>
        <v>0</v>
      </c>
      <c r="O26" s="87">
        <f t="shared" si="7"/>
        <v>97814.314000000013</v>
      </c>
      <c r="P26" s="43"/>
      <c r="Q26" s="43"/>
      <c r="R26" s="26" t="s">
        <v>14</v>
      </c>
      <c r="S26" s="88">
        <f t="shared" ref="S26:AD26" si="12">SUM(S21:S25)</f>
        <v>14030.743</v>
      </c>
      <c r="T26" s="89">
        <f t="shared" si="12"/>
        <v>13751.507000000001</v>
      </c>
      <c r="U26" s="89">
        <f t="shared" si="12"/>
        <v>14653.406999999999</v>
      </c>
      <c r="V26" s="89">
        <f t="shared" si="12"/>
        <v>14328.991999999998</v>
      </c>
      <c r="W26" s="89">
        <f t="shared" si="12"/>
        <v>14616.633000000002</v>
      </c>
      <c r="X26" s="89">
        <f t="shared" si="12"/>
        <v>13497.514999999999</v>
      </c>
      <c r="Y26" s="89">
        <f t="shared" si="12"/>
        <v>12935.517000000002</v>
      </c>
      <c r="Z26" s="89">
        <f t="shared" si="12"/>
        <v>0</v>
      </c>
      <c r="AA26" s="89">
        <f t="shared" si="12"/>
        <v>0</v>
      </c>
      <c r="AB26" s="89">
        <f t="shared" si="12"/>
        <v>0</v>
      </c>
      <c r="AC26" s="89">
        <f t="shared" si="12"/>
        <v>0</v>
      </c>
      <c r="AD26" s="89">
        <f t="shared" si="12"/>
        <v>0</v>
      </c>
      <c r="AE26" s="87">
        <f>SUM(S26:AD26)</f>
        <v>97814.314000000013</v>
      </c>
    </row>
    <row r="27" spans="2:31">
      <c r="C27" s="51">
        <f>C26/1000</f>
        <v>14.030743000000001</v>
      </c>
      <c r="D27" s="51">
        <f t="shared" ref="D27:F27" si="13">D26/1000</f>
        <v>13.751507000000002</v>
      </c>
      <c r="E27" s="51">
        <f t="shared" si="13"/>
        <v>14.653407</v>
      </c>
      <c r="F27" s="51">
        <f t="shared" si="13"/>
        <v>14.328991999999998</v>
      </c>
      <c r="G27" s="51">
        <f t="shared" ref="G27" si="14">G26/1000</f>
        <v>14.616633000000002</v>
      </c>
      <c r="H27" s="51">
        <f t="shared" ref="H27:I27" si="15">H26/1000</f>
        <v>13.497515</v>
      </c>
      <c r="I27" s="51">
        <f t="shared" si="15"/>
        <v>12.935517000000001</v>
      </c>
      <c r="J27" s="51">
        <f t="shared" ref="J27" si="16">J26/1000</f>
        <v>0</v>
      </c>
      <c r="K27" s="51">
        <f t="shared" ref="K27:L27" si="17">K26/1000</f>
        <v>0</v>
      </c>
      <c r="L27" s="51">
        <f t="shared" si="17"/>
        <v>0</v>
      </c>
      <c r="M27" s="51">
        <f t="shared" ref="M27" si="18">M26/1000</f>
        <v>0</v>
      </c>
      <c r="N27" s="51">
        <f t="shared" ref="N27" si="19">N26/1000</f>
        <v>0</v>
      </c>
      <c r="O27" s="51"/>
      <c r="P27" s="43"/>
      <c r="Q27" s="43"/>
      <c r="S27" s="43"/>
      <c r="T27" s="43"/>
      <c r="U27" s="43"/>
      <c r="V27" s="52"/>
      <c r="W27" s="43"/>
      <c r="X27" s="43"/>
      <c r="Y27" s="43"/>
      <c r="Z27" s="43"/>
      <c r="AA27" s="43"/>
      <c r="AB27" s="43"/>
      <c r="AC27" s="43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54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11" t="s">
        <v>1</v>
      </c>
      <c r="C30" s="12" t="s">
        <v>2</v>
      </c>
      <c r="D30" s="13" t="s">
        <v>3</v>
      </c>
      <c r="E30" s="13" t="s">
        <v>4</v>
      </c>
      <c r="F30" s="13" t="s">
        <v>5</v>
      </c>
      <c r="G30" s="13" t="s">
        <v>6</v>
      </c>
      <c r="H30" s="13" t="s">
        <v>7</v>
      </c>
      <c r="I30" s="13" t="s">
        <v>8</v>
      </c>
      <c r="J30" s="13" t="s">
        <v>9</v>
      </c>
      <c r="K30" s="13" t="s">
        <v>10</v>
      </c>
      <c r="L30" s="13" t="s">
        <v>11</v>
      </c>
      <c r="M30" s="13" t="s">
        <v>12</v>
      </c>
      <c r="N30" s="13" t="s">
        <v>13</v>
      </c>
      <c r="O30" s="14" t="s">
        <v>14</v>
      </c>
      <c r="Q30" s="43"/>
      <c r="R30" s="80" t="s">
        <v>1</v>
      </c>
      <c r="S30" s="81" t="s">
        <v>2</v>
      </c>
      <c r="T30" s="81" t="s">
        <v>3</v>
      </c>
      <c r="U30" s="81" t="s">
        <v>4</v>
      </c>
      <c r="V30" s="81" t="s">
        <v>5</v>
      </c>
      <c r="W30" s="81" t="s">
        <v>6</v>
      </c>
      <c r="X30" s="81" t="s">
        <v>7</v>
      </c>
      <c r="Y30" s="81" t="s">
        <v>8</v>
      </c>
      <c r="Z30" s="81" t="s">
        <v>9</v>
      </c>
      <c r="AA30" s="81" t="s">
        <v>10</v>
      </c>
      <c r="AB30" s="81" t="s">
        <v>11</v>
      </c>
      <c r="AC30" s="81" t="s">
        <v>12</v>
      </c>
      <c r="AD30" s="81" t="s">
        <v>13</v>
      </c>
      <c r="AE30" s="82" t="s">
        <v>14</v>
      </c>
    </row>
    <row r="31" spans="2:31">
      <c r="B31" s="15"/>
      <c r="C31" s="16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17"/>
      <c r="P31" s="52"/>
      <c r="Q31" s="43"/>
      <c r="R31" s="15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18"/>
    </row>
    <row r="32" spans="2:31">
      <c r="B32" s="20" t="s">
        <v>16</v>
      </c>
      <c r="C32" s="84">
        <f>'Cre-Charagua'!C32+'Cre-Chiquitos'!C32+'Cre-Espino'!C32+'Cre-GermanBush'!C32+'Cre-SanIgnacio'!C32+'Cre-Valles'!C32</f>
        <v>6114.7291390804594</v>
      </c>
      <c r="D32" s="84">
        <f>'Cre-Charagua'!D32+'Cre-Chiquitos'!D32+'Cre-Espino'!D32+'Cre-GermanBush'!D32+'Cre-SanIgnacio'!D32+'Cre-Valles'!D32</f>
        <v>6084.760722988507</v>
      </c>
      <c r="E32" s="84">
        <f>'Cre-Charagua'!E32+'Cre-Chiquitos'!E32+'Cre-Espino'!E32+'Cre-GermanBush'!E32+'Cre-SanIgnacio'!E32+'Cre-Valles'!E32</f>
        <v>5841.1632045977021</v>
      </c>
      <c r="F32" s="84">
        <f>'Cre-Charagua'!F32+'Cre-Chiquitos'!F32+'Cre-Espino'!F32+'Cre-GermanBush'!F32+'Cre-SanIgnacio'!F32+'Cre-Valles'!F32</f>
        <v>5339.7209229885066</v>
      </c>
      <c r="G32" s="84">
        <f>'Cre-Charagua'!G32+'Cre-Chiquitos'!G32+'Cre-Espino'!G32+'Cre-GermanBush'!G32+'Cre-SanIgnacio'!G32+'Cre-Valles'!G32</f>
        <v>5273.6514114942538</v>
      </c>
      <c r="H32" s="84">
        <f>'Cre-Charagua'!H32+'Cre-Chiquitos'!H32+'Cre-Espino'!H32+'Cre-GermanBush'!H32+'Cre-SanIgnacio'!H32+'Cre-Valles'!H32</f>
        <v>4880.6432482758619</v>
      </c>
      <c r="I32" s="84">
        <f>'Cre-Charagua'!I32+'Cre-Chiquitos'!I32+'Cre-Espino'!I32+'Cre-GermanBush'!I32+'Cre-SanIgnacio'!I32+'Cre-Valles'!I32</f>
        <v>4444.381952873563</v>
      </c>
      <c r="J32" s="84">
        <f>'Cre-Charagua'!J32+'Cre-Chiquitos'!J32+'Cre-Espino'!J32+'Cre-GermanBush'!J32+'Cre-SanIgnacio'!J32+'Cre-Valles'!J32</f>
        <v>0</v>
      </c>
      <c r="K32" s="84">
        <f>'Cre-Charagua'!K32+'Cre-Chiquitos'!K32+'Cre-Espino'!K32+'Cre-GermanBush'!K32+'Cre-SanIgnacio'!K32+'Cre-Valles'!K32</f>
        <v>0</v>
      </c>
      <c r="L32" s="84">
        <f>'Cre-Charagua'!L32+'Cre-Chiquitos'!L32+'Cre-Espino'!L32+'Cre-GermanBush'!L32+'Cre-SanIgnacio'!L32+'Cre-Valles'!L32</f>
        <v>0</v>
      </c>
      <c r="M32" s="84">
        <f>'Cre-Charagua'!M32+'Cre-Chiquitos'!M32+'Cre-Espino'!M32+'Cre-GermanBush'!M32+'Cre-SanIgnacio'!M32+'Cre-Valles'!M32</f>
        <v>0</v>
      </c>
      <c r="N32" s="84">
        <f>'Cre-Charagua'!N32+'Cre-Chiquitos'!N32+'Cre-Espino'!N32+'Cre-GermanBush'!N32+'Cre-SanIgnacio'!N32+'Cre-Valles'!N32</f>
        <v>0</v>
      </c>
      <c r="O32" s="85">
        <f>SUM(C32:N32)</f>
        <v>37979.050602298856</v>
      </c>
      <c r="P32" s="52"/>
      <c r="Q32" s="43"/>
      <c r="R32" s="17" t="s">
        <v>16</v>
      </c>
      <c r="S32" s="86">
        <f>+C32*0.87</f>
        <v>5319.814351</v>
      </c>
      <c r="T32" s="86">
        <f>+D32*0.87</f>
        <v>5293.7418290000014</v>
      </c>
      <c r="U32" s="86">
        <f>+E32*0.87</f>
        <v>5081.8119880000004</v>
      </c>
      <c r="V32" s="86">
        <f t="shared" ref="V32:AD36" si="20">+F32*0.87</f>
        <v>4645.5572030000003</v>
      </c>
      <c r="W32" s="86">
        <f t="shared" si="20"/>
        <v>4588.0767280000009</v>
      </c>
      <c r="X32" s="86">
        <f t="shared" si="20"/>
        <v>4246.1596259999997</v>
      </c>
      <c r="Y32" s="86">
        <f t="shared" si="20"/>
        <v>3866.6122989999999</v>
      </c>
      <c r="Z32" s="86">
        <f t="shared" si="20"/>
        <v>0</v>
      </c>
      <c r="AA32" s="86">
        <f t="shared" si="20"/>
        <v>0</v>
      </c>
      <c r="AB32" s="86">
        <f t="shared" si="20"/>
        <v>0</v>
      </c>
      <c r="AC32" s="86">
        <f t="shared" si="20"/>
        <v>0</v>
      </c>
      <c r="AD32" s="86">
        <f t="shared" si="20"/>
        <v>0</v>
      </c>
      <c r="AE32" s="85">
        <f t="shared" ref="AE32:AE36" si="21">SUM(S32:AD32)</f>
        <v>33041.774023999998</v>
      </c>
    </row>
    <row r="33" spans="2:33">
      <c r="B33" s="20" t="s">
        <v>17</v>
      </c>
      <c r="C33" s="84">
        <f>'Cre-Charagua'!C33+'Cre-Chiquitos'!C33+'Cre-Espino'!C33+'Cre-GermanBush'!C33+'Cre-SanIgnacio'!C33+'Cre-Valles'!C33</f>
        <v>4442.1579356321845</v>
      </c>
      <c r="D33" s="84">
        <f>'Cre-Charagua'!D33+'Cre-Chiquitos'!D33+'Cre-Espino'!D33+'Cre-GermanBush'!D33+'Cre-SanIgnacio'!D33+'Cre-Valles'!D33</f>
        <v>4402.3387459770111</v>
      </c>
      <c r="E33" s="84">
        <f>'Cre-Charagua'!E33+'Cre-Chiquitos'!E33+'Cre-Espino'!E33+'Cre-GermanBush'!E33+'Cre-SanIgnacio'!E33+'Cre-Valles'!E33</f>
        <v>4406.8712068965515</v>
      </c>
      <c r="F33" s="84">
        <f>'Cre-Charagua'!F33+'Cre-Chiquitos'!F33+'Cre-Espino'!F33+'Cre-GermanBush'!F33+'Cre-SanIgnacio'!F33+'Cre-Valles'!F33</f>
        <v>4065.0306022988507</v>
      </c>
      <c r="G33" s="84">
        <f>'Cre-Charagua'!G33+'Cre-Chiquitos'!G33+'Cre-Espino'!G33+'Cre-GermanBush'!G33+'Cre-SanIgnacio'!G33+'Cre-Valles'!G33</f>
        <v>4089.4173942528737</v>
      </c>
      <c r="H33" s="84">
        <f>'Cre-Charagua'!H33+'Cre-Chiquitos'!H33+'Cre-Espino'!H33+'Cre-GermanBush'!H33+'Cre-SanIgnacio'!H33+'Cre-Valles'!H33</f>
        <v>3890.6867091954023</v>
      </c>
      <c r="I33" s="84">
        <f>'Cre-Charagua'!I33+'Cre-Chiquitos'!I33+'Cre-Espino'!I33+'Cre-GermanBush'!I33+'Cre-SanIgnacio'!I33+'Cre-Valles'!I33</f>
        <v>3539.1891620689657</v>
      </c>
      <c r="J33" s="84">
        <f>'Cre-Charagua'!J33+'Cre-Chiquitos'!J33+'Cre-Espino'!J33+'Cre-GermanBush'!J33+'Cre-SanIgnacio'!J33+'Cre-Valles'!J33</f>
        <v>0</v>
      </c>
      <c r="K33" s="84">
        <f>'Cre-Charagua'!K33+'Cre-Chiquitos'!K33+'Cre-Espino'!K33+'Cre-GermanBush'!K33+'Cre-SanIgnacio'!K33+'Cre-Valles'!K33</f>
        <v>0</v>
      </c>
      <c r="L33" s="84">
        <f>'Cre-Charagua'!L33+'Cre-Chiquitos'!L33+'Cre-Espino'!L33+'Cre-GermanBush'!L33+'Cre-SanIgnacio'!L33+'Cre-Valles'!L33</f>
        <v>0</v>
      </c>
      <c r="M33" s="84">
        <f>'Cre-Charagua'!M33+'Cre-Chiquitos'!M33+'Cre-Espino'!M33+'Cre-GermanBush'!M33+'Cre-SanIgnacio'!M33+'Cre-Valles'!M33</f>
        <v>0</v>
      </c>
      <c r="N33" s="84">
        <f>'Cre-Charagua'!N33+'Cre-Chiquitos'!N33+'Cre-Espino'!N33+'Cre-GermanBush'!N33+'Cre-SanIgnacio'!N33+'Cre-Valles'!N33</f>
        <v>0</v>
      </c>
      <c r="O33" s="85">
        <f t="shared" ref="O33:O36" si="22">SUM(C33:N33)</f>
        <v>28835.691756321838</v>
      </c>
      <c r="P33" s="52"/>
      <c r="Q33" s="43"/>
      <c r="R33" s="17" t="s">
        <v>17</v>
      </c>
      <c r="S33" s="86">
        <f t="shared" ref="S33:T36" si="23">+C33*0.87</f>
        <v>3864.6774040000005</v>
      </c>
      <c r="T33" s="86">
        <f>+D33*0.87</f>
        <v>3830.0347089999996</v>
      </c>
      <c r="U33" s="86">
        <f t="shared" ref="U33:U36" si="24">+E33*0.87</f>
        <v>3833.97795</v>
      </c>
      <c r="V33" s="86">
        <f t="shared" si="20"/>
        <v>3536.5766240000003</v>
      </c>
      <c r="W33" s="86">
        <f t="shared" si="20"/>
        <v>3557.7931330000001</v>
      </c>
      <c r="X33" s="86">
        <f t="shared" si="20"/>
        <v>3384.8974370000001</v>
      </c>
      <c r="Y33" s="86">
        <f t="shared" si="20"/>
        <v>3079.0945710000001</v>
      </c>
      <c r="Z33" s="86">
        <f t="shared" si="20"/>
        <v>0</v>
      </c>
      <c r="AA33" s="86">
        <f t="shared" si="20"/>
        <v>0</v>
      </c>
      <c r="AB33" s="86">
        <f t="shared" si="20"/>
        <v>0</v>
      </c>
      <c r="AC33" s="86">
        <f t="shared" si="20"/>
        <v>0</v>
      </c>
      <c r="AD33" s="86">
        <f t="shared" si="20"/>
        <v>0</v>
      </c>
      <c r="AE33" s="85">
        <f t="shared" si="21"/>
        <v>25087.051828</v>
      </c>
    </row>
    <row r="34" spans="2:33">
      <c r="B34" s="20" t="s">
        <v>18</v>
      </c>
      <c r="C34" s="84">
        <f>'Cre-Charagua'!C34+'Cre-Chiquitos'!C34+'Cre-Espino'!C34+'Cre-GermanBush'!C34+'Cre-SanIgnacio'!C34+'Cre-Valles'!C34</f>
        <v>1655.7570666666668</v>
      </c>
      <c r="D34" s="84">
        <f>'Cre-Charagua'!D34+'Cre-Chiquitos'!D34+'Cre-Espino'!D34+'Cre-GermanBush'!D34+'Cre-SanIgnacio'!D34+'Cre-Valles'!D34</f>
        <v>1809.351989655172</v>
      </c>
      <c r="E34" s="84">
        <f>'Cre-Charagua'!E34+'Cre-Chiquitos'!E34+'Cre-Espino'!E34+'Cre-GermanBush'!E34+'Cre-SanIgnacio'!E34+'Cre-Valles'!E34</f>
        <v>2356.0951724137931</v>
      </c>
      <c r="F34" s="84">
        <f>'Cre-Charagua'!F34+'Cre-Chiquitos'!F34+'Cre-Espino'!F34+'Cre-GermanBush'!F34+'Cre-SanIgnacio'!F34+'Cre-Valles'!F34</f>
        <v>2702.7815850574711</v>
      </c>
      <c r="G34" s="84">
        <f>'Cre-Charagua'!G34+'Cre-Chiquitos'!G34+'Cre-Espino'!G34+'Cre-GermanBush'!G34+'Cre-SanIgnacio'!G34+'Cre-Valles'!G34</f>
        <v>2939.4969747126438</v>
      </c>
      <c r="H34" s="84">
        <f>'Cre-Charagua'!H34+'Cre-Chiquitos'!H34+'Cre-Espino'!H34+'Cre-GermanBush'!H34+'Cre-SanIgnacio'!H34+'Cre-Valles'!H34</f>
        <v>2764.0477413793101</v>
      </c>
      <c r="I34" s="84">
        <f>'Cre-Charagua'!I34+'Cre-Chiquitos'!I34+'Cre-Espino'!I34+'Cre-GermanBush'!I34+'Cre-SanIgnacio'!I34+'Cre-Valles'!I34</f>
        <v>2912.1144298850572</v>
      </c>
      <c r="J34" s="84">
        <f>'Cre-Charagua'!J34+'Cre-Chiquitos'!J34+'Cre-Espino'!J34+'Cre-GermanBush'!J34+'Cre-SanIgnacio'!J34+'Cre-Valles'!J34</f>
        <v>0</v>
      </c>
      <c r="K34" s="84">
        <f>'Cre-Charagua'!K34+'Cre-Chiquitos'!K34+'Cre-Espino'!K34+'Cre-GermanBush'!K34+'Cre-SanIgnacio'!K34+'Cre-Valles'!K34</f>
        <v>0</v>
      </c>
      <c r="L34" s="84">
        <f>'Cre-Charagua'!L34+'Cre-Chiquitos'!L34+'Cre-Espino'!L34+'Cre-GermanBush'!L34+'Cre-SanIgnacio'!L34+'Cre-Valles'!L34</f>
        <v>0</v>
      </c>
      <c r="M34" s="84">
        <f>'Cre-Charagua'!M34+'Cre-Chiquitos'!M34+'Cre-Espino'!M34+'Cre-GermanBush'!M34+'Cre-SanIgnacio'!M34+'Cre-Valles'!M34</f>
        <v>0</v>
      </c>
      <c r="N34" s="84">
        <f>'Cre-Charagua'!N34+'Cre-Chiquitos'!N34+'Cre-Espino'!N34+'Cre-GermanBush'!N34+'Cre-SanIgnacio'!N34+'Cre-Valles'!N34</f>
        <v>0</v>
      </c>
      <c r="O34" s="85">
        <f t="shared" si="22"/>
        <v>17139.644959770114</v>
      </c>
      <c r="P34" s="52"/>
      <c r="Q34" s="43"/>
      <c r="R34" s="17" t="s">
        <v>18</v>
      </c>
      <c r="S34" s="86">
        <f t="shared" si="23"/>
        <v>1440.508648</v>
      </c>
      <c r="T34" s="86">
        <f t="shared" si="23"/>
        <v>1574.1362309999997</v>
      </c>
      <c r="U34" s="86">
        <f t="shared" si="24"/>
        <v>2049.8027999999999</v>
      </c>
      <c r="V34" s="86">
        <f t="shared" si="20"/>
        <v>2351.4199789999998</v>
      </c>
      <c r="W34" s="86">
        <f t="shared" si="20"/>
        <v>2557.3623680000001</v>
      </c>
      <c r="X34" s="86">
        <f t="shared" si="20"/>
        <v>2404.7215349999997</v>
      </c>
      <c r="Y34" s="86">
        <f t="shared" si="20"/>
        <v>2533.539554</v>
      </c>
      <c r="Z34" s="86">
        <f t="shared" si="20"/>
        <v>0</v>
      </c>
      <c r="AA34" s="86">
        <f t="shared" si="20"/>
        <v>0</v>
      </c>
      <c r="AB34" s="86">
        <f t="shared" si="20"/>
        <v>0</v>
      </c>
      <c r="AC34" s="86">
        <f t="shared" si="20"/>
        <v>0</v>
      </c>
      <c r="AD34" s="86">
        <f t="shared" si="20"/>
        <v>0</v>
      </c>
      <c r="AE34" s="85">
        <f t="shared" si="21"/>
        <v>14911.491114999997</v>
      </c>
    </row>
    <row r="35" spans="2:33">
      <c r="B35" s="20" t="s">
        <v>19</v>
      </c>
      <c r="C35" s="84">
        <f>'Cre-Charagua'!C35+'Cre-Chiquitos'!C35+'Cre-Espino'!C35+'Cre-GermanBush'!C35+'Cre-SanIgnacio'!C35+'Cre-Valles'!C35</f>
        <v>982.24188735632174</v>
      </c>
      <c r="D35" s="84">
        <f>'Cre-Charagua'!D35+'Cre-Chiquitos'!D35+'Cre-Espino'!D35+'Cre-GermanBush'!D35+'Cre-SanIgnacio'!D35+'Cre-Valles'!D35</f>
        <v>879.38885172413802</v>
      </c>
      <c r="E35" s="84">
        <f>'Cre-Charagua'!E35+'Cre-Chiquitos'!E35+'Cre-Espino'!E35+'Cre-GermanBush'!E35+'Cre-SanIgnacio'!E35+'Cre-Valles'!E35</f>
        <v>981.03652183908036</v>
      </c>
      <c r="F35" s="84">
        <f>'Cre-Charagua'!F35+'Cre-Chiquitos'!F35+'Cre-Espino'!F35+'Cre-GermanBush'!F35+'Cre-SanIgnacio'!F35+'Cre-Valles'!F35</f>
        <v>959.76941839080473</v>
      </c>
      <c r="G35" s="84">
        <f>'Cre-Charagua'!G35+'Cre-Chiquitos'!G35+'Cre-Espino'!G35+'Cre-GermanBush'!G35+'Cre-SanIgnacio'!G35+'Cre-Valles'!G35</f>
        <v>1011.7664965517242</v>
      </c>
      <c r="H35" s="84">
        <f>'Cre-Charagua'!H35+'Cre-Chiquitos'!H35+'Cre-Espino'!H35+'Cre-GermanBush'!H35+'Cre-SanIgnacio'!H35+'Cre-Valles'!H35</f>
        <v>992.34927471264382</v>
      </c>
      <c r="I35" s="84">
        <f>'Cre-Charagua'!I35+'Cre-Chiquitos'!I35+'Cre-Espino'!I35+'Cre-GermanBush'!I35+'Cre-SanIgnacio'!I35+'Cre-Valles'!I35</f>
        <v>1044.162367816092</v>
      </c>
      <c r="J35" s="84">
        <f>'Cre-Charagua'!J35+'Cre-Chiquitos'!J35+'Cre-Espino'!J35+'Cre-GermanBush'!J35+'Cre-SanIgnacio'!J35+'Cre-Valles'!J35</f>
        <v>0</v>
      </c>
      <c r="K35" s="84">
        <f>'Cre-Charagua'!K35+'Cre-Chiquitos'!K35+'Cre-Espino'!K35+'Cre-GermanBush'!K35+'Cre-SanIgnacio'!K35+'Cre-Valles'!K35</f>
        <v>0</v>
      </c>
      <c r="L35" s="84">
        <f>'Cre-Charagua'!L35+'Cre-Chiquitos'!L35+'Cre-Espino'!L35+'Cre-GermanBush'!L35+'Cre-SanIgnacio'!L35+'Cre-Valles'!L35</f>
        <v>0</v>
      </c>
      <c r="M35" s="84">
        <f>'Cre-Charagua'!M35+'Cre-Chiquitos'!M35+'Cre-Espino'!M35+'Cre-GermanBush'!M35+'Cre-SanIgnacio'!M35+'Cre-Valles'!M35</f>
        <v>0</v>
      </c>
      <c r="N35" s="84">
        <f>'Cre-Charagua'!N35+'Cre-Chiquitos'!N35+'Cre-Espino'!N35+'Cre-GermanBush'!N35+'Cre-SanIgnacio'!N35+'Cre-Valles'!N35</f>
        <v>0</v>
      </c>
      <c r="O35" s="85">
        <f t="shared" si="22"/>
        <v>6850.7148183908048</v>
      </c>
      <c r="P35" s="52"/>
      <c r="Q35" s="43"/>
      <c r="R35" s="17" t="s">
        <v>19</v>
      </c>
      <c r="S35" s="86">
        <f t="shared" si="23"/>
        <v>854.55044199999986</v>
      </c>
      <c r="T35" s="86">
        <f t="shared" si="23"/>
        <v>765.06830100000002</v>
      </c>
      <c r="U35" s="86">
        <f t="shared" si="24"/>
        <v>853.50177399999995</v>
      </c>
      <c r="V35" s="86">
        <f t="shared" si="20"/>
        <v>834.99939400000017</v>
      </c>
      <c r="W35" s="86">
        <f t="shared" si="20"/>
        <v>880.23685200000011</v>
      </c>
      <c r="X35" s="86">
        <f t="shared" si="20"/>
        <v>863.34386900000015</v>
      </c>
      <c r="Y35" s="86">
        <f t="shared" si="20"/>
        <v>908.42126000000007</v>
      </c>
      <c r="Z35" s="86">
        <f t="shared" si="20"/>
        <v>0</v>
      </c>
      <c r="AA35" s="86">
        <f t="shared" si="20"/>
        <v>0</v>
      </c>
      <c r="AB35" s="86">
        <f t="shared" si="20"/>
        <v>0</v>
      </c>
      <c r="AC35" s="86">
        <f t="shared" si="20"/>
        <v>0</v>
      </c>
      <c r="AD35" s="86">
        <f t="shared" si="20"/>
        <v>0</v>
      </c>
      <c r="AE35" s="85">
        <f t="shared" si="21"/>
        <v>5960.1218920000001</v>
      </c>
    </row>
    <row r="36" spans="2:33">
      <c r="B36" s="25" t="s">
        <v>20</v>
      </c>
      <c r="C36" s="84">
        <f>'Cre-Charagua'!C36+'Cre-Chiquitos'!C36+'Cre-Espino'!C36+'Cre-GermanBush'!C36+'Cre-SanIgnacio'!C36+'Cre-Valles'!C36</f>
        <v>1182.1590574712645</v>
      </c>
      <c r="D36" s="84">
        <f>'Cre-Charagua'!D36+'Cre-Chiquitos'!D36+'Cre-Espino'!D36+'Cre-GermanBush'!D36+'Cre-SanIgnacio'!D36+'Cre-Valles'!D36</f>
        <v>1118.1654747126436</v>
      </c>
      <c r="E36" s="84">
        <f>'Cre-Charagua'!E36+'Cre-Chiquitos'!E36+'Cre-Espino'!E36+'Cre-GermanBush'!E36+'Cre-SanIgnacio'!E36+'Cre-Valles'!E36</f>
        <v>1131.3117436781608</v>
      </c>
      <c r="F36" s="84">
        <f>'Cre-Charagua'!F36+'Cre-Chiquitos'!F36+'Cre-Espino'!F36+'Cre-GermanBush'!F36+'Cre-SanIgnacio'!F36+'Cre-Valles'!F36</f>
        <v>1080.0263747126437</v>
      </c>
      <c r="G36" s="84">
        <f>'Cre-Charagua'!G36+'Cre-Chiquitos'!G36+'Cre-Espino'!G36+'Cre-GermanBush'!G36+'Cre-SanIgnacio'!G36+'Cre-Valles'!G36</f>
        <v>1128.6830816091954</v>
      </c>
      <c r="H36" s="84">
        <f>'Cre-Charagua'!H36+'Cre-Chiquitos'!H36+'Cre-Espino'!H36+'Cre-GermanBush'!H36+'Cre-SanIgnacio'!H36+'Cre-Valles'!H36</f>
        <v>1139.2836172413793</v>
      </c>
      <c r="I36" s="84">
        <f>'Cre-Charagua'!I36+'Cre-Chiquitos'!I36+'Cre-Espino'!I36+'Cre-GermanBush'!I36+'Cre-SanIgnacio'!I36+'Cre-Valles'!I36</f>
        <v>1150.8288942528734</v>
      </c>
      <c r="J36" s="84">
        <f>'Cre-Charagua'!J36+'Cre-Chiquitos'!J36+'Cre-Espino'!J36+'Cre-GermanBush'!J36+'Cre-SanIgnacio'!J36+'Cre-Valles'!J36</f>
        <v>0</v>
      </c>
      <c r="K36" s="84">
        <f>'Cre-Charagua'!K36+'Cre-Chiquitos'!K36+'Cre-Espino'!K36+'Cre-GermanBush'!K36+'Cre-SanIgnacio'!K36+'Cre-Valles'!K36</f>
        <v>0</v>
      </c>
      <c r="L36" s="84">
        <f>'Cre-Charagua'!L36+'Cre-Chiquitos'!L36+'Cre-Espino'!L36+'Cre-GermanBush'!L36+'Cre-SanIgnacio'!L36+'Cre-Valles'!L36</f>
        <v>0</v>
      </c>
      <c r="M36" s="84">
        <f>'Cre-Charagua'!M36+'Cre-Chiquitos'!M36+'Cre-Espino'!M36+'Cre-GermanBush'!M36+'Cre-SanIgnacio'!M36+'Cre-Valles'!M36</f>
        <v>0</v>
      </c>
      <c r="N36" s="84">
        <f>'Cre-Charagua'!N36+'Cre-Chiquitos'!N36+'Cre-Espino'!N36+'Cre-GermanBush'!N36+'Cre-SanIgnacio'!N36+'Cre-Valles'!N36</f>
        <v>0</v>
      </c>
      <c r="O36" s="85">
        <f t="shared" si="22"/>
        <v>7930.4582436781602</v>
      </c>
      <c r="P36" s="52"/>
      <c r="Q36" s="43"/>
      <c r="R36" s="17" t="s">
        <v>20</v>
      </c>
      <c r="S36" s="86">
        <f t="shared" si="23"/>
        <v>1028.4783800000002</v>
      </c>
      <c r="T36" s="86">
        <f t="shared" si="23"/>
        <v>972.80396299999995</v>
      </c>
      <c r="U36" s="86">
        <f t="shared" si="24"/>
        <v>984.24121699999989</v>
      </c>
      <c r="V36" s="86">
        <f t="shared" si="20"/>
        <v>939.62294600000007</v>
      </c>
      <c r="W36" s="86">
        <f t="shared" si="20"/>
        <v>981.95428099999992</v>
      </c>
      <c r="X36" s="86">
        <f t="shared" si="20"/>
        <v>991.17674699999998</v>
      </c>
      <c r="Y36" s="86">
        <f t="shared" si="20"/>
        <v>1001.2211379999999</v>
      </c>
      <c r="Z36" s="86">
        <f t="shared" si="20"/>
        <v>0</v>
      </c>
      <c r="AA36" s="86">
        <f t="shared" si="20"/>
        <v>0</v>
      </c>
      <c r="AB36" s="86">
        <f t="shared" si="20"/>
        <v>0</v>
      </c>
      <c r="AC36" s="86">
        <f t="shared" si="20"/>
        <v>0</v>
      </c>
      <c r="AD36" s="86">
        <f t="shared" si="20"/>
        <v>0</v>
      </c>
      <c r="AE36" s="85">
        <f t="shared" si="21"/>
        <v>6899.4986720000006</v>
      </c>
    </row>
    <row r="37" spans="2:33">
      <c r="B37" s="26" t="s">
        <v>14</v>
      </c>
      <c r="C37" s="87">
        <f>SUM(C32:C36)</f>
        <v>14377.045086206897</v>
      </c>
      <c r="D37" s="87">
        <f>SUM(D32:D36)</f>
        <v>14294.00578505747</v>
      </c>
      <c r="E37" s="87">
        <f>SUM(E32:E36)</f>
        <v>14716.477849425286</v>
      </c>
      <c r="F37" s="87">
        <f>SUM(F32:F36)</f>
        <v>14147.328903448277</v>
      </c>
      <c r="G37" s="87">
        <f t="shared" ref="G37:N37" si="25">SUM(G32:G36)</f>
        <v>14443.015358620689</v>
      </c>
      <c r="H37" s="87">
        <f t="shared" si="25"/>
        <v>13667.010590804597</v>
      </c>
      <c r="I37" s="87">
        <f t="shared" si="25"/>
        <v>13090.67680689655</v>
      </c>
      <c r="J37" s="87">
        <f t="shared" si="25"/>
        <v>0</v>
      </c>
      <c r="K37" s="87">
        <f t="shared" si="25"/>
        <v>0</v>
      </c>
      <c r="L37" s="87">
        <f t="shared" si="25"/>
        <v>0</v>
      </c>
      <c r="M37" s="87">
        <f t="shared" si="25"/>
        <v>0</v>
      </c>
      <c r="N37" s="87">
        <f t="shared" si="25"/>
        <v>0</v>
      </c>
      <c r="O37" s="87">
        <f>SUM(C37:N37)</f>
        <v>98735.560380459763</v>
      </c>
      <c r="P37" s="52"/>
      <c r="Q37" s="43"/>
      <c r="R37" s="26" t="s">
        <v>14</v>
      </c>
      <c r="S37" s="88">
        <f t="shared" ref="S37:AD37" si="26">SUM(S32:S36)</f>
        <v>12508.029225000002</v>
      </c>
      <c r="T37" s="89">
        <f t="shared" si="26"/>
        <v>12435.785033000002</v>
      </c>
      <c r="U37" s="89">
        <f t="shared" si="26"/>
        <v>12803.335729</v>
      </c>
      <c r="V37" s="89">
        <f t="shared" si="26"/>
        <v>12308.176146</v>
      </c>
      <c r="W37" s="89">
        <f t="shared" si="26"/>
        <v>12565.423362000001</v>
      </c>
      <c r="X37" s="89">
        <f t="shared" si="26"/>
        <v>11890.299214000001</v>
      </c>
      <c r="Y37" s="89">
        <f t="shared" si="26"/>
        <v>11388.888822000001</v>
      </c>
      <c r="Z37" s="89">
        <f t="shared" si="26"/>
        <v>0</v>
      </c>
      <c r="AA37" s="89">
        <f t="shared" si="26"/>
        <v>0</v>
      </c>
      <c r="AB37" s="89">
        <f t="shared" si="26"/>
        <v>0</v>
      </c>
      <c r="AC37" s="89">
        <f t="shared" si="26"/>
        <v>0</v>
      </c>
      <c r="AD37" s="89">
        <f t="shared" si="26"/>
        <v>0</v>
      </c>
      <c r="AE37" s="87">
        <f>SUM(S37:AD37)</f>
        <v>85899.937531000003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161">
        <f>+AE37/0.87</f>
        <v>98735.560380459778</v>
      </c>
      <c r="AF38" s="56">
        <f>+AE38-O37</f>
        <v>0</v>
      </c>
      <c r="AG38" s="3" t="s">
        <v>24</v>
      </c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15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15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8" si="27">C32/C$149*100</f>
        <v>#DIV/0!</v>
      </c>
      <c r="D44" s="38" t="e">
        <f t="shared" si="27"/>
        <v>#DIV/0!</v>
      </c>
      <c r="E44" s="38" t="e">
        <f t="shared" si="27"/>
        <v>#DIV/0!</v>
      </c>
      <c r="F44" s="38" t="e">
        <f t="shared" si="27"/>
        <v>#DIV/0!</v>
      </c>
      <c r="G44" s="38" t="e">
        <f t="shared" si="27"/>
        <v>#DIV/0!</v>
      </c>
      <c r="H44" s="38" t="e">
        <f t="shared" si="27"/>
        <v>#DIV/0!</v>
      </c>
      <c r="I44" s="38" t="e">
        <f t="shared" si="27"/>
        <v>#DIV/0!</v>
      </c>
      <c r="J44" s="38" t="e">
        <f t="shared" si="27"/>
        <v>#DIV/0!</v>
      </c>
      <c r="K44" s="38" t="e">
        <f t="shared" si="27"/>
        <v>#DIV/0!</v>
      </c>
      <c r="L44" s="38" t="e">
        <f t="shared" si="27"/>
        <v>#DIV/0!</v>
      </c>
      <c r="M44" s="38" t="e">
        <f t="shared" si="27"/>
        <v>#DIV/0!</v>
      </c>
      <c r="N44" s="38" t="e">
        <f t="shared" si="27"/>
        <v>#DIV/0!</v>
      </c>
      <c r="O44" s="42" t="e">
        <f>SUM(C44:N44)</f>
        <v>#DIV/0!</v>
      </c>
      <c r="R44" s="58" t="s">
        <v>16</v>
      </c>
      <c r="S44" s="37" t="e">
        <f t="shared" ref="S44:V48" si="28">+S32/S$149*100</f>
        <v>#DIV/0!</v>
      </c>
      <c r="T44" s="38" t="e">
        <f t="shared" si="28"/>
        <v>#DIV/0!</v>
      </c>
      <c r="U44" s="38" t="e">
        <f t="shared" si="28"/>
        <v>#DIV/0!</v>
      </c>
      <c r="V44" s="38" t="e">
        <f t="shared" si="28"/>
        <v>#DIV/0!</v>
      </c>
      <c r="W44" s="38" t="e">
        <f t="shared" ref="W44:AD48" si="29">W32/W$149*100</f>
        <v>#DIV/0!</v>
      </c>
      <c r="X44" s="38" t="e">
        <f t="shared" si="29"/>
        <v>#DIV/0!</v>
      </c>
      <c r="Y44" s="38" t="e">
        <f t="shared" si="29"/>
        <v>#DIV/0!</v>
      </c>
      <c r="Z44" s="38" t="e">
        <f t="shared" si="29"/>
        <v>#DIV/0!</v>
      </c>
      <c r="AA44" s="38" t="e">
        <f t="shared" si="29"/>
        <v>#DIV/0!</v>
      </c>
      <c r="AB44" s="38" t="e">
        <f t="shared" si="29"/>
        <v>#DIV/0!</v>
      </c>
      <c r="AC44" s="38" t="e">
        <f t="shared" si="29"/>
        <v>#DIV/0!</v>
      </c>
      <c r="AD44" s="38" t="e">
        <f t="shared" si="29"/>
        <v>#DIV/0!</v>
      </c>
      <c r="AE44" s="42" t="e">
        <f t="shared" ref="AE44:AE52" si="30">SUM(S44:U44)</f>
        <v>#DIV/0!</v>
      </c>
    </row>
    <row r="45" spans="2:33" hidden="1">
      <c r="B45" s="58" t="s">
        <v>29</v>
      </c>
      <c r="C45" s="37" t="e">
        <f t="shared" si="27"/>
        <v>#DIV/0!</v>
      </c>
      <c r="D45" s="38" t="e">
        <f t="shared" si="27"/>
        <v>#DIV/0!</v>
      </c>
      <c r="E45" s="38" t="e">
        <f t="shared" si="27"/>
        <v>#DIV/0!</v>
      </c>
      <c r="F45" s="38" t="e">
        <f t="shared" si="27"/>
        <v>#DIV/0!</v>
      </c>
      <c r="G45" s="38" t="e">
        <f t="shared" si="27"/>
        <v>#DIV/0!</v>
      </c>
      <c r="H45" s="38" t="e">
        <f t="shared" si="27"/>
        <v>#DIV/0!</v>
      </c>
      <c r="I45" s="38" t="e">
        <f t="shared" si="27"/>
        <v>#DIV/0!</v>
      </c>
      <c r="J45" s="38" t="e">
        <f t="shared" si="27"/>
        <v>#DIV/0!</v>
      </c>
      <c r="K45" s="38" t="e">
        <f t="shared" si="27"/>
        <v>#DIV/0!</v>
      </c>
      <c r="L45" s="38" t="e">
        <f t="shared" si="27"/>
        <v>#DIV/0!</v>
      </c>
      <c r="M45" s="38" t="e">
        <f t="shared" si="27"/>
        <v>#DIV/0!</v>
      </c>
      <c r="N45" s="38" t="e">
        <f t="shared" si="27"/>
        <v>#DIV/0!</v>
      </c>
      <c r="O45" s="42" t="e">
        <f t="shared" ref="O45:O55" si="31">SUM(C45:N45)</f>
        <v>#DIV/0!</v>
      </c>
      <c r="R45" s="58" t="s">
        <v>29</v>
      </c>
      <c r="S45" s="37" t="e">
        <f t="shared" si="28"/>
        <v>#DIV/0!</v>
      </c>
      <c r="T45" s="38" t="e">
        <f t="shared" si="28"/>
        <v>#DIV/0!</v>
      </c>
      <c r="U45" s="38" t="e">
        <f t="shared" si="28"/>
        <v>#DIV/0!</v>
      </c>
      <c r="V45" s="38" t="e">
        <f t="shared" si="28"/>
        <v>#DIV/0!</v>
      </c>
      <c r="W45" s="38" t="e">
        <f t="shared" si="29"/>
        <v>#DIV/0!</v>
      </c>
      <c r="X45" s="38" t="e">
        <f t="shared" si="29"/>
        <v>#DIV/0!</v>
      </c>
      <c r="Y45" s="38" t="e">
        <f t="shared" si="29"/>
        <v>#DIV/0!</v>
      </c>
      <c r="Z45" s="38" t="e">
        <f t="shared" si="29"/>
        <v>#DIV/0!</v>
      </c>
      <c r="AA45" s="38" t="e">
        <f t="shared" si="29"/>
        <v>#DIV/0!</v>
      </c>
      <c r="AB45" s="38" t="e">
        <f t="shared" si="29"/>
        <v>#DIV/0!</v>
      </c>
      <c r="AC45" s="38" t="e">
        <f t="shared" si="29"/>
        <v>#DIV/0!</v>
      </c>
      <c r="AD45" s="38" t="e">
        <f t="shared" si="29"/>
        <v>#DIV/0!</v>
      </c>
      <c r="AE45" s="42" t="e">
        <f t="shared" si="30"/>
        <v>#DIV/0!</v>
      </c>
    </row>
    <row r="46" spans="2:33" hidden="1">
      <c r="B46" s="58" t="s">
        <v>30</v>
      </c>
      <c r="C46" s="37" t="e">
        <f t="shared" si="27"/>
        <v>#DIV/0!</v>
      </c>
      <c r="D46" s="38" t="e">
        <f t="shared" si="27"/>
        <v>#DIV/0!</v>
      </c>
      <c r="E46" s="38" t="e">
        <f t="shared" si="27"/>
        <v>#DIV/0!</v>
      </c>
      <c r="F46" s="38" t="e">
        <f t="shared" si="27"/>
        <v>#DIV/0!</v>
      </c>
      <c r="G46" s="38" t="e">
        <f t="shared" si="27"/>
        <v>#DIV/0!</v>
      </c>
      <c r="H46" s="38" t="e">
        <f t="shared" si="27"/>
        <v>#DIV/0!</v>
      </c>
      <c r="I46" s="38" t="e">
        <f t="shared" si="27"/>
        <v>#DIV/0!</v>
      </c>
      <c r="J46" s="38" t="e">
        <f t="shared" si="27"/>
        <v>#DIV/0!</v>
      </c>
      <c r="K46" s="38" t="e">
        <f t="shared" si="27"/>
        <v>#DIV/0!</v>
      </c>
      <c r="L46" s="38" t="e">
        <f t="shared" si="27"/>
        <v>#DIV/0!</v>
      </c>
      <c r="M46" s="38" t="e">
        <f t="shared" si="27"/>
        <v>#DIV/0!</v>
      </c>
      <c r="N46" s="38" t="e">
        <f t="shared" si="27"/>
        <v>#DIV/0!</v>
      </c>
      <c r="O46" s="42" t="e">
        <f t="shared" si="31"/>
        <v>#DIV/0!</v>
      </c>
      <c r="R46" s="58" t="s">
        <v>30</v>
      </c>
      <c r="S46" s="37" t="e">
        <f t="shared" si="28"/>
        <v>#DIV/0!</v>
      </c>
      <c r="T46" s="38" t="e">
        <f t="shared" si="28"/>
        <v>#DIV/0!</v>
      </c>
      <c r="U46" s="38" t="e">
        <f t="shared" si="28"/>
        <v>#DIV/0!</v>
      </c>
      <c r="V46" s="38" t="e">
        <f t="shared" si="28"/>
        <v>#DIV/0!</v>
      </c>
      <c r="W46" s="38" t="e">
        <f t="shared" si="29"/>
        <v>#DIV/0!</v>
      </c>
      <c r="X46" s="38" t="e">
        <f t="shared" si="29"/>
        <v>#DIV/0!</v>
      </c>
      <c r="Y46" s="38" t="e">
        <f t="shared" si="29"/>
        <v>#DIV/0!</v>
      </c>
      <c r="Z46" s="38" t="e">
        <f t="shared" si="29"/>
        <v>#DIV/0!</v>
      </c>
      <c r="AA46" s="38" t="e">
        <f t="shared" si="29"/>
        <v>#DIV/0!</v>
      </c>
      <c r="AB46" s="38" t="e">
        <f t="shared" si="29"/>
        <v>#DIV/0!</v>
      </c>
      <c r="AC46" s="38" t="e">
        <f t="shared" si="29"/>
        <v>#DIV/0!</v>
      </c>
      <c r="AD46" s="38" t="e">
        <f t="shared" si="29"/>
        <v>#DIV/0!</v>
      </c>
      <c r="AE46" s="42" t="e">
        <f t="shared" si="30"/>
        <v>#DIV/0!</v>
      </c>
    </row>
    <row r="47" spans="2:33" hidden="1">
      <c r="B47" s="58" t="s">
        <v>31</v>
      </c>
      <c r="C47" s="37" t="e">
        <f t="shared" si="27"/>
        <v>#DIV/0!</v>
      </c>
      <c r="D47" s="38" t="e">
        <f t="shared" si="27"/>
        <v>#DIV/0!</v>
      </c>
      <c r="E47" s="38" t="e">
        <f t="shared" si="27"/>
        <v>#DIV/0!</v>
      </c>
      <c r="F47" s="38" t="e">
        <f t="shared" si="27"/>
        <v>#DIV/0!</v>
      </c>
      <c r="G47" s="38" t="e">
        <f t="shared" si="27"/>
        <v>#DIV/0!</v>
      </c>
      <c r="H47" s="38" t="e">
        <f t="shared" si="27"/>
        <v>#DIV/0!</v>
      </c>
      <c r="I47" s="38" t="e">
        <f t="shared" si="27"/>
        <v>#DIV/0!</v>
      </c>
      <c r="J47" s="38" t="e">
        <f t="shared" si="27"/>
        <v>#DIV/0!</v>
      </c>
      <c r="K47" s="38" t="e">
        <f t="shared" si="27"/>
        <v>#DIV/0!</v>
      </c>
      <c r="L47" s="38" t="e">
        <f t="shared" si="27"/>
        <v>#DIV/0!</v>
      </c>
      <c r="M47" s="38" t="e">
        <f t="shared" si="27"/>
        <v>#DIV/0!</v>
      </c>
      <c r="N47" s="38" t="e">
        <f t="shared" si="27"/>
        <v>#DIV/0!</v>
      </c>
      <c r="O47" s="42" t="e">
        <f t="shared" si="31"/>
        <v>#DIV/0!</v>
      </c>
      <c r="R47" s="58" t="s">
        <v>31</v>
      </c>
      <c r="S47" s="37" t="e">
        <f t="shared" si="28"/>
        <v>#DIV/0!</v>
      </c>
      <c r="T47" s="38" t="e">
        <f t="shared" si="28"/>
        <v>#DIV/0!</v>
      </c>
      <c r="U47" s="38" t="e">
        <f t="shared" si="28"/>
        <v>#DIV/0!</v>
      </c>
      <c r="V47" s="38" t="e">
        <f t="shared" si="28"/>
        <v>#DIV/0!</v>
      </c>
      <c r="W47" s="38" t="e">
        <f t="shared" si="29"/>
        <v>#DIV/0!</v>
      </c>
      <c r="X47" s="38" t="e">
        <f t="shared" si="29"/>
        <v>#DIV/0!</v>
      </c>
      <c r="Y47" s="38" t="e">
        <f t="shared" si="29"/>
        <v>#DIV/0!</v>
      </c>
      <c r="Z47" s="38" t="e">
        <f t="shared" si="29"/>
        <v>#DIV/0!</v>
      </c>
      <c r="AA47" s="38" t="e">
        <f t="shared" si="29"/>
        <v>#DIV/0!</v>
      </c>
      <c r="AB47" s="38" t="e">
        <f t="shared" si="29"/>
        <v>#DIV/0!</v>
      </c>
      <c r="AC47" s="38" t="e">
        <f t="shared" si="29"/>
        <v>#DIV/0!</v>
      </c>
      <c r="AD47" s="38" t="e">
        <f t="shared" si="29"/>
        <v>#DIV/0!</v>
      </c>
      <c r="AE47" s="42" t="e">
        <f t="shared" si="30"/>
        <v>#DIV/0!</v>
      </c>
    </row>
    <row r="48" spans="2:33" hidden="1">
      <c r="B48" s="58" t="s">
        <v>32</v>
      </c>
      <c r="C48" s="37" t="e">
        <f t="shared" si="27"/>
        <v>#DIV/0!</v>
      </c>
      <c r="D48" s="38" t="e">
        <f t="shared" si="27"/>
        <v>#DIV/0!</v>
      </c>
      <c r="E48" s="38" t="e">
        <f t="shared" si="27"/>
        <v>#DIV/0!</v>
      </c>
      <c r="F48" s="38" t="e">
        <f t="shared" si="27"/>
        <v>#DIV/0!</v>
      </c>
      <c r="G48" s="38" t="e">
        <f t="shared" si="27"/>
        <v>#DIV/0!</v>
      </c>
      <c r="H48" s="38" t="e">
        <f t="shared" si="27"/>
        <v>#DIV/0!</v>
      </c>
      <c r="I48" s="38" t="e">
        <f t="shared" si="27"/>
        <v>#DIV/0!</v>
      </c>
      <c r="J48" s="38" t="e">
        <f t="shared" si="27"/>
        <v>#DIV/0!</v>
      </c>
      <c r="K48" s="38" t="e">
        <f t="shared" si="27"/>
        <v>#DIV/0!</v>
      </c>
      <c r="L48" s="38" t="e">
        <f t="shared" si="27"/>
        <v>#DIV/0!</v>
      </c>
      <c r="M48" s="38" t="e">
        <f t="shared" si="27"/>
        <v>#DIV/0!</v>
      </c>
      <c r="N48" s="38" t="e">
        <f t="shared" si="27"/>
        <v>#DIV/0!</v>
      </c>
      <c r="O48" s="42" t="e">
        <f t="shared" si="31"/>
        <v>#DIV/0!</v>
      </c>
      <c r="R48" s="58" t="s">
        <v>32</v>
      </c>
      <c r="S48" s="37" t="e">
        <f t="shared" si="28"/>
        <v>#DIV/0!</v>
      </c>
      <c r="T48" s="38" t="e">
        <f t="shared" si="28"/>
        <v>#DIV/0!</v>
      </c>
      <c r="U48" s="38" t="e">
        <f t="shared" si="28"/>
        <v>#DIV/0!</v>
      </c>
      <c r="V48" s="38" t="e">
        <f t="shared" si="28"/>
        <v>#DIV/0!</v>
      </c>
      <c r="W48" s="38" t="e">
        <f t="shared" si="29"/>
        <v>#DIV/0!</v>
      </c>
      <c r="X48" s="38" t="e">
        <f t="shared" si="29"/>
        <v>#DIV/0!</v>
      </c>
      <c r="Y48" s="38" t="e">
        <f t="shared" si="29"/>
        <v>#DIV/0!</v>
      </c>
      <c r="Z48" s="38" t="e">
        <f t="shared" si="29"/>
        <v>#DIV/0!</v>
      </c>
      <c r="AA48" s="38" t="e">
        <f t="shared" si="29"/>
        <v>#DIV/0!</v>
      </c>
      <c r="AB48" s="38" t="e">
        <f t="shared" si="29"/>
        <v>#DIV/0!</v>
      </c>
      <c r="AC48" s="38" t="e">
        <f t="shared" si="29"/>
        <v>#DIV/0!</v>
      </c>
      <c r="AD48" s="38" t="e">
        <f t="shared" si="29"/>
        <v>#DIV/0!</v>
      </c>
      <c r="AE48" s="42" t="e">
        <f t="shared" si="30"/>
        <v>#DIV/0!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31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30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31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30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31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30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31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30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31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32">C37/C$149*100</f>
        <v>#DIV/0!</v>
      </c>
      <c r="D55" s="62" t="e">
        <f t="shared" si="32"/>
        <v>#DIV/0!</v>
      </c>
      <c r="E55" s="62" t="e">
        <f t="shared" si="32"/>
        <v>#DIV/0!</v>
      </c>
      <c r="F55" s="62" t="e">
        <f t="shared" si="32"/>
        <v>#DIV/0!</v>
      </c>
      <c r="G55" s="62" t="e">
        <f t="shared" si="32"/>
        <v>#DIV/0!</v>
      </c>
      <c r="H55" s="62" t="e">
        <f t="shared" si="32"/>
        <v>#DIV/0!</v>
      </c>
      <c r="I55" s="62" t="e">
        <f t="shared" si="32"/>
        <v>#DIV/0!</v>
      </c>
      <c r="J55" s="62" t="e">
        <f t="shared" si="32"/>
        <v>#DIV/0!</v>
      </c>
      <c r="K55" s="62" t="e">
        <f t="shared" si="32"/>
        <v>#DIV/0!</v>
      </c>
      <c r="L55" s="62" t="e">
        <f t="shared" si="32"/>
        <v>#DIV/0!</v>
      </c>
      <c r="M55" s="62" t="e">
        <f t="shared" si="32"/>
        <v>#DIV/0!</v>
      </c>
      <c r="N55" s="62" t="e">
        <f t="shared" si="32"/>
        <v>#DIV/0!</v>
      </c>
      <c r="O55" s="47" t="e">
        <f t="shared" si="31"/>
        <v>#DIV/0!</v>
      </c>
      <c r="R55" s="61" t="s">
        <v>14</v>
      </c>
      <c r="S55" s="46" t="e">
        <f>+SUM(S44:S53)</f>
        <v>#DIV/0!</v>
      </c>
      <c r="T55" s="62" t="e">
        <f>+SUM(T44:T53)</f>
        <v>#DIV/0!</v>
      </c>
      <c r="U55" s="62" t="e">
        <f>+SUM(U44:U53)</f>
        <v>#DIV/0!</v>
      </c>
      <c r="V55" s="62" t="e">
        <f>+SUM(V44:V53)</f>
        <v>#DIV/0!</v>
      </c>
      <c r="W55" s="62" t="e">
        <f t="shared" ref="W55:AD55" si="33">W37/W$149*100</f>
        <v>#DIV/0!</v>
      </c>
      <c r="X55" s="62" t="e">
        <f t="shared" si="33"/>
        <v>#DIV/0!</v>
      </c>
      <c r="Y55" s="62" t="e">
        <f t="shared" si="33"/>
        <v>#DIV/0!</v>
      </c>
      <c r="Z55" s="62" t="e">
        <f t="shared" si="33"/>
        <v>#DIV/0!</v>
      </c>
      <c r="AA55" s="62" t="e">
        <f t="shared" si="33"/>
        <v>#DIV/0!</v>
      </c>
      <c r="AB55" s="62" t="e">
        <f t="shared" si="33"/>
        <v>#DIV/0!</v>
      </c>
      <c r="AC55" s="62" t="e">
        <f t="shared" si="33"/>
        <v>#DIV/0!</v>
      </c>
      <c r="AD55" s="62" t="e">
        <f t="shared" si="33"/>
        <v>#DIV/0!</v>
      </c>
      <c r="AE55" s="47" t="e">
        <f>SUM(S55:U55)</f>
        <v>#DIV/0!</v>
      </c>
    </row>
    <row r="56" spans="2:31" hidden="1"/>
    <row r="58" spans="2:31">
      <c r="B58" s="215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15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11" t="s">
        <v>1</v>
      </c>
      <c r="C60" s="12" t="s">
        <v>2</v>
      </c>
      <c r="D60" s="13" t="s">
        <v>3</v>
      </c>
      <c r="E60" s="13" t="s">
        <v>4</v>
      </c>
      <c r="F60" s="13" t="s">
        <v>5</v>
      </c>
      <c r="G60" s="13" t="s">
        <v>6</v>
      </c>
      <c r="H60" s="13" t="s">
        <v>7</v>
      </c>
      <c r="I60" s="13" t="s">
        <v>8</v>
      </c>
      <c r="J60" s="13" t="s">
        <v>9</v>
      </c>
      <c r="K60" s="13" t="s">
        <v>10</v>
      </c>
      <c r="L60" s="13" t="s">
        <v>11</v>
      </c>
      <c r="M60" s="13" t="s">
        <v>12</v>
      </c>
      <c r="N60" s="13" t="s">
        <v>13</v>
      </c>
      <c r="O60" s="14" t="s">
        <v>14</v>
      </c>
      <c r="R60" s="80" t="s">
        <v>1</v>
      </c>
      <c r="S60" s="81" t="s">
        <v>2</v>
      </c>
      <c r="T60" s="81" t="s">
        <v>3</v>
      </c>
      <c r="U60" s="81" t="s">
        <v>4</v>
      </c>
      <c r="V60" s="81" t="s">
        <v>5</v>
      </c>
      <c r="W60" s="81" t="s">
        <v>6</v>
      </c>
      <c r="X60" s="81" t="s">
        <v>7</v>
      </c>
      <c r="Y60" s="81" t="s">
        <v>8</v>
      </c>
      <c r="Z60" s="81" t="s">
        <v>9</v>
      </c>
      <c r="AA60" s="81" t="s">
        <v>10</v>
      </c>
      <c r="AB60" s="81" t="s">
        <v>11</v>
      </c>
      <c r="AC60" s="81" t="s">
        <v>12</v>
      </c>
      <c r="AD60" s="81" t="s">
        <v>13</v>
      </c>
      <c r="AE60" s="82" t="s">
        <v>14</v>
      </c>
    </row>
    <row r="61" spans="2:31">
      <c r="B61" s="15"/>
      <c r="C61" s="16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17"/>
      <c r="R61" s="15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18"/>
    </row>
    <row r="62" spans="2:31">
      <c r="B62" s="20" t="s">
        <v>16</v>
      </c>
      <c r="C62" s="84">
        <f>C32/C$150</f>
        <v>878.55303722420399</v>
      </c>
      <c r="D62" s="84">
        <f t="shared" ref="C62:N66" si="34">D32/D$150</f>
        <v>874.24723031444069</v>
      </c>
      <c r="E62" s="84">
        <f t="shared" si="34"/>
        <v>839.24758686748589</v>
      </c>
      <c r="F62" s="84">
        <f t="shared" si="34"/>
        <v>767.20128203857848</v>
      </c>
      <c r="G62" s="84">
        <f t="shared" si="34"/>
        <v>757.70853613423185</v>
      </c>
      <c r="H62" s="84">
        <f t="shared" si="34"/>
        <v>701.24184601664683</v>
      </c>
      <c r="I62" s="84">
        <f t="shared" si="34"/>
        <v>638.56062541286826</v>
      </c>
      <c r="J62" s="84">
        <f t="shared" si="34"/>
        <v>0</v>
      </c>
      <c r="K62" s="84">
        <f t="shared" si="34"/>
        <v>0</v>
      </c>
      <c r="L62" s="84">
        <f t="shared" si="34"/>
        <v>0</v>
      </c>
      <c r="M62" s="84">
        <f t="shared" si="34"/>
        <v>0</v>
      </c>
      <c r="N62" s="84">
        <f t="shared" si="34"/>
        <v>0</v>
      </c>
      <c r="O62" s="85">
        <f>SUM(C62:N62)</f>
        <v>5456.7601440084554</v>
      </c>
      <c r="R62" s="17" t="s">
        <v>16</v>
      </c>
      <c r="S62" s="86">
        <f t="shared" ref="S62:AD66" si="35">+S32/S$150</f>
        <v>764.34114238505742</v>
      </c>
      <c r="T62" s="86">
        <f t="shared" si="35"/>
        <v>760.59509037356338</v>
      </c>
      <c r="U62" s="86">
        <f t="shared" si="35"/>
        <v>730.14540057471265</v>
      </c>
      <c r="V62" s="86">
        <f t="shared" si="35"/>
        <v>667.46511537356332</v>
      </c>
      <c r="W62" s="86">
        <f t="shared" si="35"/>
        <v>659.20642643678173</v>
      </c>
      <c r="X62" s="86">
        <f t="shared" si="35"/>
        <v>610.08040603448273</v>
      </c>
      <c r="Y62" s="86">
        <f t="shared" si="35"/>
        <v>555.54774410919538</v>
      </c>
      <c r="Z62" s="86">
        <f t="shared" si="35"/>
        <v>0</v>
      </c>
      <c r="AA62" s="86">
        <f t="shared" si="35"/>
        <v>0</v>
      </c>
      <c r="AB62" s="86">
        <f t="shared" si="35"/>
        <v>0</v>
      </c>
      <c r="AC62" s="86">
        <f t="shared" si="35"/>
        <v>0</v>
      </c>
      <c r="AD62" s="86">
        <f t="shared" si="35"/>
        <v>0</v>
      </c>
      <c r="AE62" s="85">
        <f t="shared" ref="AE62:AE66" si="36">SUM(S62:AD62)</f>
        <v>4747.381325287357</v>
      </c>
    </row>
    <row r="63" spans="2:31">
      <c r="B63" s="20" t="s">
        <v>17</v>
      </c>
      <c r="C63" s="84">
        <f t="shared" si="34"/>
        <v>638.24108270577369</v>
      </c>
      <c r="D63" s="84">
        <f t="shared" si="34"/>
        <v>632.51993476681196</v>
      </c>
      <c r="E63" s="84">
        <f t="shared" si="34"/>
        <v>633.17115041617114</v>
      </c>
      <c r="F63" s="84">
        <f t="shared" si="34"/>
        <v>584.05612101994984</v>
      </c>
      <c r="G63" s="84">
        <f t="shared" si="34"/>
        <v>587.55997043863124</v>
      </c>
      <c r="H63" s="84">
        <f t="shared" si="34"/>
        <v>559.00671109129348</v>
      </c>
      <c r="I63" s="84">
        <f t="shared" si="34"/>
        <v>508.50418995243763</v>
      </c>
      <c r="J63" s="84">
        <f t="shared" si="34"/>
        <v>0</v>
      </c>
      <c r="K63" s="84">
        <f t="shared" si="34"/>
        <v>0</v>
      </c>
      <c r="L63" s="84">
        <f t="shared" si="34"/>
        <v>0</v>
      </c>
      <c r="M63" s="84">
        <f t="shared" si="34"/>
        <v>0</v>
      </c>
      <c r="N63" s="84">
        <f t="shared" si="34"/>
        <v>0</v>
      </c>
      <c r="O63" s="85">
        <f>SUM(C63:N63)</f>
        <v>4143.0591603910689</v>
      </c>
      <c r="R63" s="17" t="s">
        <v>17</v>
      </c>
      <c r="S63" s="86">
        <f t="shared" si="35"/>
        <v>555.26974195402306</v>
      </c>
      <c r="T63" s="86">
        <f t="shared" si="35"/>
        <v>550.29234324712638</v>
      </c>
      <c r="U63" s="86">
        <f t="shared" si="35"/>
        <v>550.85890086206894</v>
      </c>
      <c r="V63" s="86">
        <f t="shared" si="35"/>
        <v>508.12882528735634</v>
      </c>
      <c r="W63" s="86">
        <f t="shared" si="35"/>
        <v>511.17717428160921</v>
      </c>
      <c r="X63" s="86">
        <f t="shared" si="35"/>
        <v>486.33583864942528</v>
      </c>
      <c r="Y63" s="86">
        <f t="shared" si="35"/>
        <v>442.39864525862072</v>
      </c>
      <c r="Z63" s="86">
        <f t="shared" si="35"/>
        <v>0</v>
      </c>
      <c r="AA63" s="86">
        <f t="shared" si="35"/>
        <v>0</v>
      </c>
      <c r="AB63" s="86">
        <f t="shared" si="35"/>
        <v>0</v>
      </c>
      <c r="AC63" s="86">
        <f t="shared" si="35"/>
        <v>0</v>
      </c>
      <c r="AD63" s="86">
        <f t="shared" si="35"/>
        <v>0</v>
      </c>
      <c r="AE63" s="85">
        <f t="shared" si="36"/>
        <v>3604.4614695402297</v>
      </c>
    </row>
    <row r="64" spans="2:31">
      <c r="B64" s="20" t="s">
        <v>18</v>
      </c>
      <c r="C64" s="84">
        <f t="shared" si="34"/>
        <v>237.89613026819924</v>
      </c>
      <c r="D64" s="84">
        <f t="shared" si="34"/>
        <v>259.96436632976611</v>
      </c>
      <c r="E64" s="84">
        <f t="shared" si="34"/>
        <v>338.51942132382084</v>
      </c>
      <c r="F64" s="84">
        <f t="shared" si="34"/>
        <v>388.33068750825737</v>
      </c>
      <c r="G64" s="84">
        <f t="shared" si="34"/>
        <v>422.34151935526489</v>
      </c>
      <c r="H64" s="84">
        <f t="shared" si="34"/>
        <v>397.13329617518821</v>
      </c>
      <c r="I64" s="84">
        <f t="shared" si="34"/>
        <v>418.40724567314044</v>
      </c>
      <c r="J64" s="84">
        <f t="shared" si="34"/>
        <v>0</v>
      </c>
      <c r="K64" s="84">
        <f t="shared" si="34"/>
        <v>0</v>
      </c>
      <c r="L64" s="84">
        <f t="shared" si="34"/>
        <v>0</v>
      </c>
      <c r="M64" s="84">
        <f t="shared" si="34"/>
        <v>0</v>
      </c>
      <c r="N64" s="84">
        <f t="shared" si="34"/>
        <v>0</v>
      </c>
      <c r="O64" s="85">
        <f t="shared" ref="O64:O66" si="37">SUM(C64:N64)</f>
        <v>2462.5926666336372</v>
      </c>
      <c r="R64" s="17" t="s">
        <v>18</v>
      </c>
      <c r="S64" s="86">
        <f t="shared" si="35"/>
        <v>206.96963333333332</v>
      </c>
      <c r="T64" s="86">
        <f t="shared" si="35"/>
        <v>226.1689987068965</v>
      </c>
      <c r="U64" s="86">
        <f t="shared" si="35"/>
        <v>294.51189655172413</v>
      </c>
      <c r="V64" s="86">
        <f t="shared" si="35"/>
        <v>337.84769813218389</v>
      </c>
      <c r="W64" s="86">
        <f t="shared" si="35"/>
        <v>367.43712183908048</v>
      </c>
      <c r="X64" s="86">
        <f t="shared" si="35"/>
        <v>345.50596767241376</v>
      </c>
      <c r="Y64" s="86">
        <f t="shared" si="35"/>
        <v>364.01430373563215</v>
      </c>
      <c r="Z64" s="86">
        <f t="shared" si="35"/>
        <v>0</v>
      </c>
      <c r="AA64" s="86">
        <f t="shared" si="35"/>
        <v>0</v>
      </c>
      <c r="AB64" s="86">
        <f t="shared" si="35"/>
        <v>0</v>
      </c>
      <c r="AC64" s="86">
        <f t="shared" si="35"/>
        <v>0</v>
      </c>
      <c r="AD64" s="86">
        <f t="shared" si="35"/>
        <v>0</v>
      </c>
      <c r="AE64" s="85">
        <f t="shared" si="36"/>
        <v>2142.4556199712642</v>
      </c>
    </row>
    <row r="65" spans="2:31">
      <c r="B65" s="20" t="s">
        <v>19</v>
      </c>
      <c r="C65" s="84">
        <f t="shared" si="34"/>
        <v>141.1267079534945</v>
      </c>
      <c r="D65" s="84">
        <f t="shared" si="34"/>
        <v>126.34897294887041</v>
      </c>
      <c r="E65" s="84">
        <f t="shared" si="34"/>
        <v>140.95352325274143</v>
      </c>
      <c r="F65" s="84">
        <f t="shared" si="34"/>
        <v>137.89790494120757</v>
      </c>
      <c r="G65" s="84">
        <f t="shared" si="34"/>
        <v>145.36874950455808</v>
      </c>
      <c r="H65" s="84">
        <f t="shared" si="34"/>
        <v>142.57891878055227</v>
      </c>
      <c r="I65" s="84">
        <f t="shared" si="34"/>
        <v>150.02332870920861</v>
      </c>
      <c r="J65" s="84">
        <f t="shared" si="34"/>
        <v>0</v>
      </c>
      <c r="K65" s="84">
        <f t="shared" si="34"/>
        <v>0</v>
      </c>
      <c r="L65" s="84">
        <f t="shared" si="34"/>
        <v>0</v>
      </c>
      <c r="M65" s="84">
        <f t="shared" si="34"/>
        <v>0</v>
      </c>
      <c r="N65" s="84">
        <f t="shared" si="34"/>
        <v>0</v>
      </c>
      <c r="O65" s="85">
        <f t="shared" si="37"/>
        <v>984.29810609063293</v>
      </c>
      <c r="R65" s="17" t="s">
        <v>19</v>
      </c>
      <c r="S65" s="86">
        <f t="shared" si="35"/>
        <v>122.78023591954022</v>
      </c>
      <c r="T65" s="86">
        <f t="shared" si="35"/>
        <v>109.92360646551724</v>
      </c>
      <c r="U65" s="86">
        <f t="shared" si="35"/>
        <v>122.62956522988505</v>
      </c>
      <c r="V65" s="86">
        <f t="shared" si="35"/>
        <v>119.97117729885061</v>
      </c>
      <c r="W65" s="86">
        <f t="shared" si="35"/>
        <v>126.47081206896553</v>
      </c>
      <c r="X65" s="86">
        <f t="shared" si="35"/>
        <v>124.04365933908048</v>
      </c>
      <c r="Y65" s="86">
        <f t="shared" si="35"/>
        <v>130.5202959770115</v>
      </c>
      <c r="Z65" s="86">
        <f t="shared" si="35"/>
        <v>0</v>
      </c>
      <c r="AA65" s="86">
        <f t="shared" si="35"/>
        <v>0</v>
      </c>
      <c r="AB65" s="86">
        <f t="shared" si="35"/>
        <v>0</v>
      </c>
      <c r="AC65" s="86">
        <f t="shared" si="35"/>
        <v>0</v>
      </c>
      <c r="AD65" s="86">
        <f t="shared" si="35"/>
        <v>0</v>
      </c>
      <c r="AE65" s="85">
        <f t="shared" si="36"/>
        <v>856.3393522988506</v>
      </c>
    </row>
    <row r="66" spans="2:31">
      <c r="B66" s="25" t="s">
        <v>20</v>
      </c>
      <c r="C66" s="84">
        <f t="shared" si="34"/>
        <v>169.85043929184835</v>
      </c>
      <c r="D66" s="84">
        <f t="shared" si="34"/>
        <v>160.6559590104373</v>
      </c>
      <c r="E66" s="84">
        <f t="shared" si="34"/>
        <v>162.54479075835644</v>
      </c>
      <c r="F66" s="84">
        <f t="shared" si="34"/>
        <v>155.17620326331087</v>
      </c>
      <c r="G66" s="84">
        <f t="shared" si="34"/>
        <v>162.16710942660853</v>
      </c>
      <c r="H66" s="84">
        <f t="shared" si="34"/>
        <v>163.69017489100275</v>
      </c>
      <c r="I66" s="84">
        <f t="shared" si="34"/>
        <v>165.3489790593209</v>
      </c>
      <c r="J66" s="84">
        <f t="shared" si="34"/>
        <v>0</v>
      </c>
      <c r="K66" s="84">
        <f t="shared" si="34"/>
        <v>0</v>
      </c>
      <c r="L66" s="84">
        <f t="shared" si="34"/>
        <v>0</v>
      </c>
      <c r="M66" s="84">
        <f t="shared" si="34"/>
        <v>0</v>
      </c>
      <c r="N66" s="84">
        <f t="shared" si="34"/>
        <v>0</v>
      </c>
      <c r="O66" s="85">
        <f t="shared" si="37"/>
        <v>1139.4336557008851</v>
      </c>
      <c r="R66" s="17" t="s">
        <v>20</v>
      </c>
      <c r="S66" s="86">
        <f t="shared" si="35"/>
        <v>147.76988218390809</v>
      </c>
      <c r="T66" s="86">
        <f t="shared" si="35"/>
        <v>139.77068433908045</v>
      </c>
      <c r="U66" s="86">
        <f t="shared" si="35"/>
        <v>141.4139679597701</v>
      </c>
      <c r="V66" s="86">
        <f t="shared" si="35"/>
        <v>135.00329683908046</v>
      </c>
      <c r="W66" s="86">
        <f t="shared" si="35"/>
        <v>141.08538520114942</v>
      </c>
      <c r="X66" s="86">
        <f t="shared" si="35"/>
        <v>142.41045215517241</v>
      </c>
      <c r="Y66" s="86">
        <f t="shared" si="35"/>
        <v>143.85361178160917</v>
      </c>
      <c r="Z66" s="86">
        <f t="shared" si="35"/>
        <v>0</v>
      </c>
      <c r="AA66" s="86">
        <f t="shared" si="35"/>
        <v>0</v>
      </c>
      <c r="AB66" s="86">
        <f t="shared" si="35"/>
        <v>0</v>
      </c>
      <c r="AC66" s="86">
        <f t="shared" si="35"/>
        <v>0</v>
      </c>
      <c r="AD66" s="86">
        <f t="shared" si="35"/>
        <v>0</v>
      </c>
      <c r="AE66" s="85">
        <f t="shared" si="36"/>
        <v>991.30728045977014</v>
      </c>
    </row>
    <row r="67" spans="2:31">
      <c r="B67" s="26" t="s">
        <v>14</v>
      </c>
      <c r="C67" s="87">
        <f t="shared" ref="C67:N67" si="38">+SUM(C62:C66)</f>
        <v>2065.6673974435198</v>
      </c>
      <c r="D67" s="87">
        <f t="shared" si="38"/>
        <v>2053.7364633703264</v>
      </c>
      <c r="E67" s="87">
        <f>+SUM(E62:E66)</f>
        <v>2114.4364726185759</v>
      </c>
      <c r="F67" s="87">
        <f t="shared" si="38"/>
        <v>2032.6621987713042</v>
      </c>
      <c r="G67" s="87">
        <f t="shared" si="38"/>
        <v>2075.1458848592947</v>
      </c>
      <c r="H67" s="87">
        <f t="shared" si="38"/>
        <v>1963.6509469546836</v>
      </c>
      <c r="I67" s="87">
        <f t="shared" si="38"/>
        <v>1880.8443688069763</v>
      </c>
      <c r="J67" s="87">
        <f t="shared" si="38"/>
        <v>0</v>
      </c>
      <c r="K67" s="87">
        <f t="shared" si="38"/>
        <v>0</v>
      </c>
      <c r="L67" s="87">
        <f t="shared" si="38"/>
        <v>0</v>
      </c>
      <c r="M67" s="87">
        <f t="shared" si="38"/>
        <v>0</v>
      </c>
      <c r="N67" s="87">
        <f t="shared" si="38"/>
        <v>0</v>
      </c>
      <c r="O67" s="87">
        <f>SUM(C67:N67)</f>
        <v>14186.143732824681</v>
      </c>
      <c r="R67" s="26" t="s">
        <v>14</v>
      </c>
      <c r="S67" s="88">
        <f t="shared" ref="S67:AD67" si="39">+SUM(S62:S66)</f>
        <v>1797.1306357758622</v>
      </c>
      <c r="T67" s="89">
        <f t="shared" si="39"/>
        <v>1786.7507231321838</v>
      </c>
      <c r="U67" s="89">
        <f t="shared" si="39"/>
        <v>1839.5597311781607</v>
      </c>
      <c r="V67" s="89">
        <f t="shared" si="39"/>
        <v>1768.4161129310346</v>
      </c>
      <c r="W67" s="89">
        <f t="shared" si="39"/>
        <v>1805.3769198275861</v>
      </c>
      <c r="X67" s="89">
        <f t="shared" si="39"/>
        <v>1708.3763238505746</v>
      </c>
      <c r="Y67" s="89">
        <f t="shared" si="39"/>
        <v>1636.3346008620688</v>
      </c>
      <c r="Z67" s="89">
        <f t="shared" si="39"/>
        <v>0</v>
      </c>
      <c r="AA67" s="89">
        <f t="shared" si="39"/>
        <v>0</v>
      </c>
      <c r="AB67" s="89">
        <f t="shared" si="39"/>
        <v>0</v>
      </c>
      <c r="AC67" s="89">
        <f t="shared" si="39"/>
        <v>0</v>
      </c>
      <c r="AD67" s="89">
        <f t="shared" si="39"/>
        <v>0</v>
      </c>
      <c r="AE67" s="87">
        <f>SUM(S67:AD67)</f>
        <v>12341.94504755747</v>
      </c>
    </row>
    <row r="68" spans="2:31" hidden="1"/>
    <row r="69" spans="2:31" hidden="1"/>
    <row r="70" spans="2:31" hidden="1">
      <c r="B70" s="215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15" t="s">
        <v>38</v>
      </c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13" t="s">
        <v>2</v>
      </c>
      <c r="T72" s="13" t="s">
        <v>3</v>
      </c>
      <c r="U72" s="13" t="s">
        <v>4</v>
      </c>
      <c r="V72" s="13" t="s">
        <v>5</v>
      </c>
      <c r="W72" s="13" t="s">
        <v>6</v>
      </c>
      <c r="X72" s="13" t="s">
        <v>7</v>
      </c>
      <c r="Y72" s="13" t="s">
        <v>8</v>
      </c>
      <c r="Z72" s="13" t="s">
        <v>9</v>
      </c>
      <c r="AA72" s="13" t="s">
        <v>10</v>
      </c>
      <c r="AB72" s="13" t="s">
        <v>11</v>
      </c>
      <c r="AC72" s="13" t="s">
        <v>12</v>
      </c>
      <c r="AD72" s="13" t="s">
        <v>13</v>
      </c>
      <c r="AE72" s="13" t="s">
        <v>14</v>
      </c>
    </row>
    <row r="73" spans="2:31" hidden="1">
      <c r="B73" s="17"/>
      <c r="R73" s="17"/>
    </row>
    <row r="74" spans="2:31" hidden="1">
      <c r="B74" s="64" t="s">
        <v>39</v>
      </c>
      <c r="C74" s="31" t="e">
        <f t="shared" ref="C74:N83" si="40">+C44/C$150</f>
        <v>#DIV/0!</v>
      </c>
      <c r="D74" s="31" t="e">
        <f t="shared" si="40"/>
        <v>#DIV/0!</v>
      </c>
      <c r="E74" s="31" t="e">
        <f t="shared" si="40"/>
        <v>#DIV/0!</v>
      </c>
      <c r="F74" s="31" t="e">
        <f t="shared" si="40"/>
        <v>#DIV/0!</v>
      </c>
      <c r="G74" s="31" t="e">
        <f t="shared" si="40"/>
        <v>#DIV/0!</v>
      </c>
      <c r="H74" s="31" t="e">
        <f t="shared" si="40"/>
        <v>#DIV/0!</v>
      </c>
      <c r="I74" s="31" t="e">
        <f t="shared" si="40"/>
        <v>#DIV/0!</v>
      </c>
      <c r="J74" s="31" t="e">
        <f t="shared" si="40"/>
        <v>#DIV/0!</v>
      </c>
      <c r="K74" s="31" t="e">
        <f t="shared" si="40"/>
        <v>#DIV/0!</v>
      </c>
      <c r="L74" s="31" t="e">
        <f t="shared" si="40"/>
        <v>#DIV/0!</v>
      </c>
      <c r="M74" s="31" t="e">
        <f t="shared" si="40"/>
        <v>#DIV/0!</v>
      </c>
      <c r="N74" s="31" t="e">
        <f t="shared" si="40"/>
        <v>#DIV/0!</v>
      </c>
      <c r="O74" s="65" t="e">
        <f>SUM(C74:N74)</f>
        <v>#DIV/0!</v>
      </c>
      <c r="R74" s="64" t="s">
        <v>39</v>
      </c>
      <c r="S74" s="31" t="e">
        <f t="shared" ref="S74:AD83" si="41">+S44/S$150</f>
        <v>#DIV/0!</v>
      </c>
      <c r="T74" s="31" t="e">
        <f t="shared" si="41"/>
        <v>#DIV/0!</v>
      </c>
      <c r="U74" s="31" t="e">
        <f t="shared" si="41"/>
        <v>#DIV/0!</v>
      </c>
      <c r="V74" s="31" t="e">
        <f t="shared" si="41"/>
        <v>#DIV/0!</v>
      </c>
      <c r="W74" s="31" t="e">
        <f t="shared" si="41"/>
        <v>#DIV/0!</v>
      </c>
      <c r="X74" s="31" t="e">
        <f t="shared" si="41"/>
        <v>#DIV/0!</v>
      </c>
      <c r="Y74" s="31" t="e">
        <f t="shared" si="41"/>
        <v>#DIV/0!</v>
      </c>
      <c r="Z74" s="31" t="e">
        <f t="shared" si="41"/>
        <v>#DIV/0!</v>
      </c>
      <c r="AA74" s="31" t="e">
        <f t="shared" si="41"/>
        <v>#DIV/0!</v>
      </c>
      <c r="AB74" s="31" t="e">
        <f t="shared" si="41"/>
        <v>#DIV/0!</v>
      </c>
      <c r="AC74" s="31" t="e">
        <f t="shared" si="41"/>
        <v>#DIV/0!</v>
      </c>
      <c r="AD74" s="31" t="e">
        <f t="shared" si="41"/>
        <v>#DIV/0!</v>
      </c>
      <c r="AE74" s="65" t="e">
        <f t="shared" ref="AE74:AE85" si="42">SUM(S74:U74)</f>
        <v>#DIV/0!</v>
      </c>
    </row>
    <row r="75" spans="2:31" hidden="1">
      <c r="B75" s="64" t="s">
        <v>40</v>
      </c>
      <c r="C75" s="31" t="e">
        <f t="shared" si="40"/>
        <v>#DIV/0!</v>
      </c>
      <c r="D75" s="31" t="e">
        <f t="shared" si="40"/>
        <v>#DIV/0!</v>
      </c>
      <c r="E75" s="31" t="e">
        <f t="shared" si="40"/>
        <v>#DIV/0!</v>
      </c>
      <c r="F75" s="31" t="e">
        <f t="shared" si="40"/>
        <v>#DIV/0!</v>
      </c>
      <c r="G75" s="31" t="e">
        <f t="shared" si="40"/>
        <v>#DIV/0!</v>
      </c>
      <c r="H75" s="31" t="e">
        <f t="shared" si="40"/>
        <v>#DIV/0!</v>
      </c>
      <c r="I75" s="31" t="e">
        <f t="shared" si="40"/>
        <v>#DIV/0!</v>
      </c>
      <c r="J75" s="31" t="e">
        <f t="shared" si="40"/>
        <v>#DIV/0!</v>
      </c>
      <c r="K75" s="31" t="e">
        <f t="shared" si="40"/>
        <v>#DIV/0!</v>
      </c>
      <c r="L75" s="31" t="e">
        <f t="shared" si="40"/>
        <v>#DIV/0!</v>
      </c>
      <c r="M75" s="31" t="e">
        <f t="shared" si="40"/>
        <v>#DIV/0!</v>
      </c>
      <c r="N75" s="31" t="e">
        <f t="shared" si="40"/>
        <v>#DIV/0!</v>
      </c>
      <c r="O75" s="65" t="e">
        <f t="shared" ref="O75:O85" si="43">SUM(C75:N75)</f>
        <v>#DIV/0!</v>
      </c>
      <c r="R75" s="64" t="s">
        <v>40</v>
      </c>
      <c r="S75" s="31" t="e">
        <f t="shared" si="41"/>
        <v>#DIV/0!</v>
      </c>
      <c r="T75" s="31" t="e">
        <f t="shared" si="41"/>
        <v>#DIV/0!</v>
      </c>
      <c r="U75" s="31" t="e">
        <f t="shared" si="41"/>
        <v>#DIV/0!</v>
      </c>
      <c r="V75" s="31" t="e">
        <f t="shared" si="41"/>
        <v>#DIV/0!</v>
      </c>
      <c r="W75" s="31" t="e">
        <f t="shared" si="41"/>
        <v>#DIV/0!</v>
      </c>
      <c r="X75" s="31" t="e">
        <f t="shared" si="41"/>
        <v>#DIV/0!</v>
      </c>
      <c r="Y75" s="31" t="e">
        <f t="shared" si="41"/>
        <v>#DIV/0!</v>
      </c>
      <c r="Z75" s="31" t="e">
        <f t="shared" si="41"/>
        <v>#DIV/0!</v>
      </c>
      <c r="AA75" s="31" t="e">
        <f t="shared" si="41"/>
        <v>#DIV/0!</v>
      </c>
      <c r="AB75" s="31" t="e">
        <f t="shared" si="41"/>
        <v>#DIV/0!</v>
      </c>
      <c r="AC75" s="31" t="e">
        <f t="shared" si="41"/>
        <v>#DIV/0!</v>
      </c>
      <c r="AD75" s="31" t="e">
        <f t="shared" si="41"/>
        <v>#DIV/0!</v>
      </c>
      <c r="AE75" s="65" t="e">
        <f t="shared" si="42"/>
        <v>#DIV/0!</v>
      </c>
    </row>
    <row r="76" spans="2:31" hidden="1">
      <c r="B76" s="64" t="s">
        <v>41</v>
      </c>
      <c r="C76" s="31" t="e">
        <f t="shared" si="40"/>
        <v>#DIV/0!</v>
      </c>
      <c r="D76" s="31" t="e">
        <f t="shared" si="40"/>
        <v>#DIV/0!</v>
      </c>
      <c r="E76" s="31" t="e">
        <f t="shared" si="40"/>
        <v>#DIV/0!</v>
      </c>
      <c r="F76" s="31" t="e">
        <f t="shared" si="40"/>
        <v>#DIV/0!</v>
      </c>
      <c r="G76" s="31" t="e">
        <f t="shared" si="40"/>
        <v>#DIV/0!</v>
      </c>
      <c r="H76" s="31" t="e">
        <f t="shared" si="40"/>
        <v>#DIV/0!</v>
      </c>
      <c r="I76" s="31" t="e">
        <f t="shared" si="40"/>
        <v>#DIV/0!</v>
      </c>
      <c r="J76" s="31" t="e">
        <f t="shared" si="40"/>
        <v>#DIV/0!</v>
      </c>
      <c r="K76" s="31" t="e">
        <f t="shared" si="40"/>
        <v>#DIV/0!</v>
      </c>
      <c r="L76" s="31" t="e">
        <f t="shared" si="40"/>
        <v>#DIV/0!</v>
      </c>
      <c r="M76" s="31" t="e">
        <f t="shared" si="40"/>
        <v>#DIV/0!</v>
      </c>
      <c r="N76" s="31" t="e">
        <f t="shared" si="40"/>
        <v>#DIV/0!</v>
      </c>
      <c r="O76" s="65" t="e">
        <f t="shared" si="43"/>
        <v>#DIV/0!</v>
      </c>
      <c r="R76" s="64" t="s">
        <v>41</v>
      </c>
      <c r="S76" s="31" t="e">
        <f t="shared" si="41"/>
        <v>#DIV/0!</v>
      </c>
      <c r="T76" s="31" t="e">
        <f t="shared" si="41"/>
        <v>#DIV/0!</v>
      </c>
      <c r="U76" s="31" t="e">
        <f t="shared" si="41"/>
        <v>#DIV/0!</v>
      </c>
      <c r="V76" s="31" t="e">
        <f t="shared" si="41"/>
        <v>#DIV/0!</v>
      </c>
      <c r="W76" s="31" t="e">
        <f t="shared" si="41"/>
        <v>#DIV/0!</v>
      </c>
      <c r="X76" s="31" t="e">
        <f t="shared" si="41"/>
        <v>#DIV/0!</v>
      </c>
      <c r="Y76" s="31" t="e">
        <f t="shared" si="41"/>
        <v>#DIV/0!</v>
      </c>
      <c r="Z76" s="31" t="e">
        <f t="shared" si="41"/>
        <v>#DIV/0!</v>
      </c>
      <c r="AA76" s="31" t="e">
        <f t="shared" si="41"/>
        <v>#DIV/0!</v>
      </c>
      <c r="AB76" s="31" t="e">
        <f t="shared" si="41"/>
        <v>#DIV/0!</v>
      </c>
      <c r="AC76" s="31" t="e">
        <f t="shared" si="41"/>
        <v>#DIV/0!</v>
      </c>
      <c r="AD76" s="31" t="e">
        <f t="shared" si="41"/>
        <v>#DIV/0!</v>
      </c>
      <c r="AE76" s="65" t="e">
        <f t="shared" si="42"/>
        <v>#DIV/0!</v>
      </c>
    </row>
    <row r="77" spans="2:31" hidden="1">
      <c r="B77" s="64" t="s">
        <v>42</v>
      </c>
      <c r="C77" s="31" t="e">
        <f t="shared" si="40"/>
        <v>#DIV/0!</v>
      </c>
      <c r="D77" s="31" t="e">
        <f t="shared" si="40"/>
        <v>#DIV/0!</v>
      </c>
      <c r="E77" s="31" t="e">
        <f t="shared" si="40"/>
        <v>#DIV/0!</v>
      </c>
      <c r="F77" s="31" t="e">
        <f t="shared" si="40"/>
        <v>#DIV/0!</v>
      </c>
      <c r="G77" s="31" t="e">
        <f t="shared" si="40"/>
        <v>#DIV/0!</v>
      </c>
      <c r="H77" s="31" t="e">
        <f t="shared" si="40"/>
        <v>#DIV/0!</v>
      </c>
      <c r="I77" s="31" t="e">
        <f t="shared" si="40"/>
        <v>#DIV/0!</v>
      </c>
      <c r="J77" s="31" t="e">
        <f t="shared" si="40"/>
        <v>#DIV/0!</v>
      </c>
      <c r="K77" s="31" t="e">
        <f t="shared" si="40"/>
        <v>#DIV/0!</v>
      </c>
      <c r="L77" s="31" t="e">
        <f t="shared" si="40"/>
        <v>#DIV/0!</v>
      </c>
      <c r="M77" s="31" t="e">
        <f t="shared" si="40"/>
        <v>#DIV/0!</v>
      </c>
      <c r="N77" s="31" t="e">
        <f t="shared" si="40"/>
        <v>#DIV/0!</v>
      </c>
      <c r="O77" s="65" t="e">
        <f t="shared" si="43"/>
        <v>#DIV/0!</v>
      </c>
      <c r="R77" s="64" t="s">
        <v>42</v>
      </c>
      <c r="S77" s="31" t="e">
        <f t="shared" si="41"/>
        <v>#DIV/0!</v>
      </c>
      <c r="T77" s="31" t="e">
        <f t="shared" si="41"/>
        <v>#DIV/0!</v>
      </c>
      <c r="U77" s="31" t="e">
        <f t="shared" si="41"/>
        <v>#DIV/0!</v>
      </c>
      <c r="V77" s="31" t="e">
        <f t="shared" si="41"/>
        <v>#DIV/0!</v>
      </c>
      <c r="W77" s="31" t="e">
        <f t="shared" si="41"/>
        <v>#DIV/0!</v>
      </c>
      <c r="X77" s="31" t="e">
        <f t="shared" si="41"/>
        <v>#DIV/0!</v>
      </c>
      <c r="Y77" s="31" t="e">
        <f t="shared" si="41"/>
        <v>#DIV/0!</v>
      </c>
      <c r="Z77" s="31" t="e">
        <f t="shared" si="41"/>
        <v>#DIV/0!</v>
      </c>
      <c r="AA77" s="31" t="e">
        <f t="shared" si="41"/>
        <v>#DIV/0!</v>
      </c>
      <c r="AB77" s="31" t="e">
        <f t="shared" si="41"/>
        <v>#DIV/0!</v>
      </c>
      <c r="AC77" s="31" t="e">
        <f t="shared" si="41"/>
        <v>#DIV/0!</v>
      </c>
      <c r="AD77" s="31" t="e">
        <f t="shared" si="41"/>
        <v>#DIV/0!</v>
      </c>
      <c r="AE77" s="65" t="e">
        <f t="shared" si="42"/>
        <v>#DIV/0!</v>
      </c>
    </row>
    <row r="78" spans="2:31" hidden="1">
      <c r="B78" s="64" t="s">
        <v>43</v>
      </c>
      <c r="C78" s="31" t="e">
        <f t="shared" si="40"/>
        <v>#DIV/0!</v>
      </c>
      <c r="D78" s="31" t="e">
        <f t="shared" si="40"/>
        <v>#DIV/0!</v>
      </c>
      <c r="E78" s="31" t="e">
        <f t="shared" si="40"/>
        <v>#DIV/0!</v>
      </c>
      <c r="F78" s="31" t="e">
        <f t="shared" si="40"/>
        <v>#DIV/0!</v>
      </c>
      <c r="G78" s="31" t="e">
        <f t="shared" si="40"/>
        <v>#DIV/0!</v>
      </c>
      <c r="H78" s="31" t="e">
        <f t="shared" si="40"/>
        <v>#DIV/0!</v>
      </c>
      <c r="I78" s="31" t="e">
        <f t="shared" si="40"/>
        <v>#DIV/0!</v>
      </c>
      <c r="J78" s="31" t="e">
        <f t="shared" si="40"/>
        <v>#DIV/0!</v>
      </c>
      <c r="K78" s="31" t="e">
        <f t="shared" si="40"/>
        <v>#DIV/0!</v>
      </c>
      <c r="L78" s="31" t="e">
        <f t="shared" si="40"/>
        <v>#DIV/0!</v>
      </c>
      <c r="M78" s="31" t="e">
        <f t="shared" si="40"/>
        <v>#DIV/0!</v>
      </c>
      <c r="N78" s="31" t="e">
        <f t="shared" si="40"/>
        <v>#DIV/0!</v>
      </c>
      <c r="O78" s="65" t="e">
        <f t="shared" si="43"/>
        <v>#DIV/0!</v>
      </c>
      <c r="R78" s="64" t="s">
        <v>43</v>
      </c>
      <c r="S78" s="31" t="e">
        <f t="shared" si="41"/>
        <v>#DIV/0!</v>
      </c>
      <c r="T78" s="31" t="e">
        <f t="shared" si="41"/>
        <v>#DIV/0!</v>
      </c>
      <c r="U78" s="31" t="e">
        <f t="shared" si="41"/>
        <v>#DIV/0!</v>
      </c>
      <c r="V78" s="31" t="e">
        <f t="shared" si="41"/>
        <v>#DIV/0!</v>
      </c>
      <c r="W78" s="31" t="e">
        <f t="shared" si="41"/>
        <v>#DIV/0!</v>
      </c>
      <c r="X78" s="31" t="e">
        <f t="shared" si="41"/>
        <v>#DIV/0!</v>
      </c>
      <c r="Y78" s="31" t="e">
        <f t="shared" si="41"/>
        <v>#DIV/0!</v>
      </c>
      <c r="Z78" s="31" t="e">
        <f t="shared" si="41"/>
        <v>#DIV/0!</v>
      </c>
      <c r="AA78" s="31" t="e">
        <f t="shared" si="41"/>
        <v>#DIV/0!</v>
      </c>
      <c r="AB78" s="31" t="e">
        <f t="shared" si="41"/>
        <v>#DIV/0!</v>
      </c>
      <c r="AC78" s="31" t="e">
        <f t="shared" si="41"/>
        <v>#DIV/0!</v>
      </c>
      <c r="AD78" s="31" t="e">
        <f t="shared" si="41"/>
        <v>#DIV/0!</v>
      </c>
      <c r="AE78" s="65" t="e">
        <f t="shared" si="42"/>
        <v>#DIV/0!</v>
      </c>
    </row>
    <row r="79" spans="2:31" hidden="1">
      <c r="B79" s="64" t="s">
        <v>44</v>
      </c>
      <c r="C79" s="31" t="e">
        <f t="shared" si="40"/>
        <v>#REF!</v>
      </c>
      <c r="D79" s="31" t="e">
        <f t="shared" si="40"/>
        <v>#REF!</v>
      </c>
      <c r="E79" s="31" t="e">
        <f t="shared" si="40"/>
        <v>#REF!</v>
      </c>
      <c r="F79" s="31" t="e">
        <f t="shared" si="40"/>
        <v>#REF!</v>
      </c>
      <c r="G79" s="31" t="e">
        <f t="shared" si="40"/>
        <v>#REF!</v>
      </c>
      <c r="H79" s="31" t="e">
        <f t="shared" si="40"/>
        <v>#REF!</v>
      </c>
      <c r="I79" s="31" t="e">
        <f t="shared" si="40"/>
        <v>#REF!</v>
      </c>
      <c r="J79" s="31" t="e">
        <f t="shared" si="40"/>
        <v>#REF!</v>
      </c>
      <c r="K79" s="31" t="e">
        <f t="shared" si="40"/>
        <v>#REF!</v>
      </c>
      <c r="L79" s="31" t="e">
        <f t="shared" si="40"/>
        <v>#REF!</v>
      </c>
      <c r="M79" s="31" t="e">
        <f t="shared" si="40"/>
        <v>#REF!</v>
      </c>
      <c r="N79" s="31" t="e">
        <f t="shared" si="40"/>
        <v>#REF!</v>
      </c>
      <c r="O79" s="65" t="e">
        <f t="shared" si="43"/>
        <v>#REF!</v>
      </c>
      <c r="R79" s="64" t="s">
        <v>44</v>
      </c>
      <c r="S79" s="31" t="e">
        <f t="shared" si="41"/>
        <v>#REF!</v>
      </c>
      <c r="T79" s="31" t="e">
        <f t="shared" si="41"/>
        <v>#REF!</v>
      </c>
      <c r="U79" s="31" t="e">
        <f t="shared" si="41"/>
        <v>#REF!</v>
      </c>
      <c r="V79" s="31" t="e">
        <f t="shared" si="41"/>
        <v>#REF!</v>
      </c>
      <c r="W79" s="31" t="e">
        <f t="shared" si="41"/>
        <v>#REF!</v>
      </c>
      <c r="X79" s="31" t="e">
        <f t="shared" si="41"/>
        <v>#REF!</v>
      </c>
      <c r="Y79" s="31" t="e">
        <f t="shared" si="41"/>
        <v>#REF!</v>
      </c>
      <c r="Z79" s="31" t="e">
        <f t="shared" si="41"/>
        <v>#REF!</v>
      </c>
      <c r="AA79" s="31" t="e">
        <f t="shared" si="41"/>
        <v>#REF!</v>
      </c>
      <c r="AB79" s="31" t="e">
        <f t="shared" si="41"/>
        <v>#REF!</v>
      </c>
      <c r="AC79" s="31" t="e">
        <f t="shared" si="41"/>
        <v>#REF!</v>
      </c>
      <c r="AD79" s="31" t="e">
        <f t="shared" si="41"/>
        <v>#REF!</v>
      </c>
      <c r="AE79" s="65" t="e">
        <f t="shared" si="42"/>
        <v>#REF!</v>
      </c>
    </row>
    <row r="80" spans="2:31" hidden="1">
      <c r="B80" s="64" t="s">
        <v>45</v>
      </c>
      <c r="C80" s="31" t="e">
        <f t="shared" si="40"/>
        <v>#REF!</v>
      </c>
      <c r="D80" s="31" t="e">
        <f t="shared" si="40"/>
        <v>#REF!</v>
      </c>
      <c r="E80" s="31" t="e">
        <f t="shared" si="40"/>
        <v>#REF!</v>
      </c>
      <c r="F80" s="31" t="e">
        <f t="shared" si="40"/>
        <v>#REF!</v>
      </c>
      <c r="G80" s="31" t="e">
        <f t="shared" si="40"/>
        <v>#REF!</v>
      </c>
      <c r="H80" s="31" t="e">
        <f t="shared" si="40"/>
        <v>#REF!</v>
      </c>
      <c r="I80" s="31" t="e">
        <f t="shared" si="40"/>
        <v>#REF!</v>
      </c>
      <c r="J80" s="31" t="e">
        <f t="shared" si="40"/>
        <v>#REF!</v>
      </c>
      <c r="K80" s="31" t="e">
        <f t="shared" si="40"/>
        <v>#REF!</v>
      </c>
      <c r="L80" s="31" t="e">
        <f t="shared" si="40"/>
        <v>#REF!</v>
      </c>
      <c r="M80" s="31" t="e">
        <f t="shared" si="40"/>
        <v>#REF!</v>
      </c>
      <c r="N80" s="31" t="e">
        <f t="shared" si="40"/>
        <v>#REF!</v>
      </c>
      <c r="O80" s="65" t="e">
        <f t="shared" si="43"/>
        <v>#REF!</v>
      </c>
      <c r="R80" s="64" t="s">
        <v>45</v>
      </c>
      <c r="S80" s="31" t="e">
        <f t="shared" si="41"/>
        <v>#REF!</v>
      </c>
      <c r="T80" s="31" t="e">
        <f t="shared" si="41"/>
        <v>#REF!</v>
      </c>
      <c r="U80" s="31" t="e">
        <f t="shared" si="41"/>
        <v>#REF!</v>
      </c>
      <c r="V80" s="31" t="e">
        <f t="shared" si="41"/>
        <v>#REF!</v>
      </c>
      <c r="W80" s="31" t="e">
        <f t="shared" si="41"/>
        <v>#REF!</v>
      </c>
      <c r="X80" s="31" t="e">
        <f t="shared" si="41"/>
        <v>#REF!</v>
      </c>
      <c r="Y80" s="31" t="e">
        <f t="shared" si="41"/>
        <v>#REF!</v>
      </c>
      <c r="Z80" s="31" t="e">
        <f t="shared" si="41"/>
        <v>#REF!</v>
      </c>
      <c r="AA80" s="31" t="e">
        <f t="shared" si="41"/>
        <v>#REF!</v>
      </c>
      <c r="AB80" s="31" t="e">
        <f t="shared" si="41"/>
        <v>#REF!</v>
      </c>
      <c r="AC80" s="31" t="e">
        <f t="shared" si="41"/>
        <v>#REF!</v>
      </c>
      <c r="AD80" s="31" t="e">
        <f t="shared" si="41"/>
        <v>#REF!</v>
      </c>
      <c r="AE80" s="65" t="e">
        <f t="shared" si="42"/>
        <v>#REF!</v>
      </c>
    </row>
    <row r="81" spans="2:31" hidden="1">
      <c r="B81" s="64" t="s">
        <v>46</v>
      </c>
      <c r="C81" s="31" t="e">
        <f t="shared" si="40"/>
        <v>#REF!</v>
      </c>
      <c r="D81" s="31" t="e">
        <f t="shared" si="40"/>
        <v>#REF!</v>
      </c>
      <c r="E81" s="31" t="e">
        <f t="shared" si="40"/>
        <v>#REF!</v>
      </c>
      <c r="F81" s="31" t="e">
        <f t="shared" si="40"/>
        <v>#REF!</v>
      </c>
      <c r="G81" s="31" t="e">
        <f t="shared" si="40"/>
        <v>#REF!</v>
      </c>
      <c r="H81" s="31" t="e">
        <f t="shared" si="40"/>
        <v>#REF!</v>
      </c>
      <c r="I81" s="31" t="e">
        <f t="shared" si="40"/>
        <v>#REF!</v>
      </c>
      <c r="J81" s="31" t="e">
        <f t="shared" si="40"/>
        <v>#REF!</v>
      </c>
      <c r="K81" s="31" t="e">
        <f t="shared" si="40"/>
        <v>#REF!</v>
      </c>
      <c r="L81" s="31" t="e">
        <f t="shared" si="40"/>
        <v>#REF!</v>
      </c>
      <c r="M81" s="31" t="e">
        <f t="shared" si="40"/>
        <v>#REF!</v>
      </c>
      <c r="N81" s="31" t="e">
        <f t="shared" si="40"/>
        <v>#REF!</v>
      </c>
      <c r="O81" s="65" t="e">
        <f t="shared" si="43"/>
        <v>#REF!</v>
      </c>
      <c r="R81" s="64" t="s">
        <v>46</v>
      </c>
      <c r="S81" s="31" t="e">
        <f t="shared" si="41"/>
        <v>#REF!</v>
      </c>
      <c r="T81" s="31" t="e">
        <f t="shared" si="41"/>
        <v>#REF!</v>
      </c>
      <c r="U81" s="31" t="e">
        <f t="shared" si="41"/>
        <v>#REF!</v>
      </c>
      <c r="V81" s="31" t="e">
        <f t="shared" si="41"/>
        <v>#REF!</v>
      </c>
      <c r="W81" s="31" t="e">
        <f t="shared" si="41"/>
        <v>#REF!</v>
      </c>
      <c r="X81" s="31" t="e">
        <f t="shared" si="41"/>
        <v>#REF!</v>
      </c>
      <c r="Y81" s="31" t="e">
        <f t="shared" si="41"/>
        <v>#REF!</v>
      </c>
      <c r="Z81" s="31" t="e">
        <f t="shared" si="41"/>
        <v>#REF!</v>
      </c>
      <c r="AA81" s="31" t="e">
        <f t="shared" si="41"/>
        <v>#REF!</v>
      </c>
      <c r="AB81" s="31" t="e">
        <f t="shared" si="41"/>
        <v>#REF!</v>
      </c>
      <c r="AC81" s="31" t="e">
        <f t="shared" si="41"/>
        <v>#REF!</v>
      </c>
      <c r="AD81" s="31" t="e">
        <f t="shared" si="41"/>
        <v>#REF!</v>
      </c>
      <c r="AE81" s="65" t="e">
        <f t="shared" si="42"/>
        <v>#REF!</v>
      </c>
    </row>
    <row r="82" spans="2:31" hidden="1">
      <c r="B82" s="64" t="s">
        <v>47</v>
      </c>
      <c r="C82" s="31" t="e">
        <f t="shared" si="40"/>
        <v>#REF!</v>
      </c>
      <c r="D82" s="31" t="e">
        <f t="shared" si="40"/>
        <v>#REF!</v>
      </c>
      <c r="E82" s="31" t="e">
        <f t="shared" si="40"/>
        <v>#REF!</v>
      </c>
      <c r="F82" s="31" t="e">
        <f t="shared" si="40"/>
        <v>#REF!</v>
      </c>
      <c r="G82" s="31" t="e">
        <f t="shared" si="40"/>
        <v>#REF!</v>
      </c>
      <c r="H82" s="31" t="e">
        <f t="shared" si="40"/>
        <v>#REF!</v>
      </c>
      <c r="I82" s="31" t="e">
        <f t="shared" si="40"/>
        <v>#REF!</v>
      </c>
      <c r="J82" s="31" t="e">
        <f t="shared" si="40"/>
        <v>#REF!</v>
      </c>
      <c r="K82" s="31" t="e">
        <f t="shared" si="40"/>
        <v>#REF!</v>
      </c>
      <c r="L82" s="31" t="e">
        <f t="shared" si="40"/>
        <v>#REF!</v>
      </c>
      <c r="M82" s="31" t="e">
        <f t="shared" si="40"/>
        <v>#REF!</v>
      </c>
      <c r="N82" s="31" t="e">
        <f t="shared" si="40"/>
        <v>#REF!</v>
      </c>
      <c r="O82" s="65" t="e">
        <f t="shared" si="43"/>
        <v>#REF!</v>
      </c>
      <c r="R82" s="64" t="s">
        <v>47</v>
      </c>
      <c r="S82" s="31" t="e">
        <f t="shared" si="41"/>
        <v>#REF!</v>
      </c>
      <c r="T82" s="31" t="e">
        <f t="shared" si="41"/>
        <v>#REF!</v>
      </c>
      <c r="U82" s="31" t="e">
        <f t="shared" si="41"/>
        <v>#REF!</v>
      </c>
      <c r="V82" s="31" t="e">
        <f t="shared" si="41"/>
        <v>#REF!</v>
      </c>
      <c r="W82" s="31" t="e">
        <f t="shared" si="41"/>
        <v>#REF!</v>
      </c>
      <c r="X82" s="31" t="e">
        <f t="shared" si="41"/>
        <v>#REF!</v>
      </c>
      <c r="Y82" s="31" t="e">
        <f t="shared" si="41"/>
        <v>#REF!</v>
      </c>
      <c r="Z82" s="31" t="e">
        <f t="shared" si="41"/>
        <v>#REF!</v>
      </c>
      <c r="AA82" s="31" t="e">
        <f t="shared" si="41"/>
        <v>#REF!</v>
      </c>
      <c r="AB82" s="31" t="e">
        <f t="shared" si="41"/>
        <v>#REF!</v>
      </c>
      <c r="AC82" s="31" t="e">
        <f t="shared" si="41"/>
        <v>#REF!</v>
      </c>
      <c r="AD82" s="31" t="e">
        <f t="shared" si="41"/>
        <v>#REF!</v>
      </c>
      <c r="AE82" s="65" t="e">
        <f t="shared" si="42"/>
        <v>#REF!</v>
      </c>
    </row>
    <row r="83" spans="2:31" hidden="1">
      <c r="B83" s="64" t="s">
        <v>48</v>
      </c>
      <c r="C83" s="31" t="e">
        <f t="shared" si="40"/>
        <v>#REF!</v>
      </c>
      <c r="D83" s="31" t="e">
        <f t="shared" si="40"/>
        <v>#REF!</v>
      </c>
      <c r="E83" s="31" t="e">
        <f t="shared" si="40"/>
        <v>#REF!</v>
      </c>
      <c r="F83" s="31" t="e">
        <f t="shared" si="40"/>
        <v>#REF!</v>
      </c>
      <c r="G83" s="31" t="e">
        <f t="shared" si="40"/>
        <v>#REF!</v>
      </c>
      <c r="H83" s="31" t="e">
        <f t="shared" si="40"/>
        <v>#REF!</v>
      </c>
      <c r="I83" s="31" t="e">
        <f t="shared" si="40"/>
        <v>#REF!</v>
      </c>
      <c r="J83" s="31" t="e">
        <f t="shared" si="40"/>
        <v>#REF!</v>
      </c>
      <c r="K83" s="31" t="e">
        <f t="shared" si="40"/>
        <v>#REF!</v>
      </c>
      <c r="L83" s="31" t="e">
        <f t="shared" si="40"/>
        <v>#REF!</v>
      </c>
      <c r="M83" s="31" t="e">
        <f t="shared" si="40"/>
        <v>#REF!</v>
      </c>
      <c r="N83" s="31" t="e">
        <f t="shared" si="40"/>
        <v>#REF!</v>
      </c>
      <c r="O83" s="65" t="e">
        <f t="shared" si="43"/>
        <v>#REF!</v>
      </c>
      <c r="R83" s="64" t="s">
        <v>48</v>
      </c>
      <c r="S83" s="31"/>
      <c r="T83" s="31"/>
      <c r="U83" s="31"/>
      <c r="V83" s="31"/>
      <c r="W83" s="31">
        <f t="shared" si="41"/>
        <v>0</v>
      </c>
      <c r="X83" s="31">
        <f t="shared" si="41"/>
        <v>0</v>
      </c>
      <c r="Y83" s="31">
        <f t="shared" si="41"/>
        <v>0</v>
      </c>
      <c r="Z83" s="31">
        <f t="shared" si="41"/>
        <v>0</v>
      </c>
      <c r="AA83" s="31">
        <f t="shared" si="41"/>
        <v>0</v>
      </c>
      <c r="AB83" s="31">
        <f t="shared" si="41"/>
        <v>0</v>
      </c>
      <c r="AC83" s="31">
        <f t="shared" si="41"/>
        <v>0</v>
      </c>
      <c r="AD83" s="31">
        <f t="shared" si="41"/>
        <v>0</v>
      </c>
      <c r="AE83" s="65">
        <f t="shared" si="42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43"/>
        <v>0</v>
      </c>
      <c r="R84" s="17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65">
        <f t="shared" si="42"/>
        <v>0</v>
      </c>
    </row>
    <row r="85" spans="2:31" hidden="1">
      <c r="B85" s="26" t="s">
        <v>14</v>
      </c>
      <c r="C85" s="66" t="e">
        <f>+SUM(C74:C83)</f>
        <v>#DIV/0!</v>
      </c>
      <c r="D85" s="66" t="e">
        <f>+SUM(D74:D83)</f>
        <v>#DIV/0!</v>
      </c>
      <c r="E85" s="66" t="e">
        <f>+SUM(E74:E83)</f>
        <v>#DIV/0!</v>
      </c>
      <c r="F85" s="66" t="e">
        <f>+SUM(F74:F83)</f>
        <v>#DIV/0!</v>
      </c>
      <c r="G85" s="66" t="e">
        <f t="shared" ref="G85:N85" si="44">+SUM(G74:G83)</f>
        <v>#DIV/0!</v>
      </c>
      <c r="H85" s="66" t="e">
        <f t="shared" si="44"/>
        <v>#DIV/0!</v>
      </c>
      <c r="I85" s="66" t="e">
        <f t="shared" si="44"/>
        <v>#DIV/0!</v>
      </c>
      <c r="J85" s="66" t="e">
        <f t="shared" si="44"/>
        <v>#DIV/0!</v>
      </c>
      <c r="K85" s="66" t="e">
        <f t="shared" si="44"/>
        <v>#DIV/0!</v>
      </c>
      <c r="L85" s="66" t="e">
        <f t="shared" si="44"/>
        <v>#DIV/0!</v>
      </c>
      <c r="M85" s="66" t="e">
        <f t="shared" si="44"/>
        <v>#DIV/0!</v>
      </c>
      <c r="N85" s="66" t="e">
        <f t="shared" si="44"/>
        <v>#DIV/0!</v>
      </c>
      <c r="O85" s="67" t="e">
        <f t="shared" si="43"/>
        <v>#DIV/0!</v>
      </c>
      <c r="R85" s="26" t="s">
        <v>14</v>
      </c>
      <c r="S85" s="66" t="e">
        <f t="shared" ref="S85:AD85" si="45">+SUM(S74:S83)</f>
        <v>#DIV/0!</v>
      </c>
      <c r="T85" s="66" t="e">
        <f t="shared" si="45"/>
        <v>#DIV/0!</v>
      </c>
      <c r="U85" s="66" t="e">
        <f t="shared" si="45"/>
        <v>#DIV/0!</v>
      </c>
      <c r="V85" s="66" t="e">
        <f t="shared" si="45"/>
        <v>#DIV/0!</v>
      </c>
      <c r="W85" s="66" t="e">
        <f t="shared" si="45"/>
        <v>#DIV/0!</v>
      </c>
      <c r="X85" s="66" t="e">
        <f t="shared" si="45"/>
        <v>#DIV/0!</v>
      </c>
      <c r="Y85" s="66" t="e">
        <f t="shared" si="45"/>
        <v>#DIV/0!</v>
      </c>
      <c r="Z85" s="66" t="e">
        <f t="shared" si="45"/>
        <v>#DIV/0!</v>
      </c>
      <c r="AA85" s="66" t="e">
        <f t="shared" si="45"/>
        <v>#DIV/0!</v>
      </c>
      <c r="AB85" s="66" t="e">
        <f t="shared" si="45"/>
        <v>#DIV/0!</v>
      </c>
      <c r="AC85" s="66" t="e">
        <f t="shared" si="45"/>
        <v>#DIV/0!</v>
      </c>
      <c r="AD85" s="66" t="e">
        <f t="shared" si="45"/>
        <v>#DIV/0!</v>
      </c>
      <c r="AE85" s="67" t="e">
        <f t="shared" si="42"/>
        <v>#DIV/0!</v>
      </c>
    </row>
    <row r="86" spans="2:31">
      <c r="AE86" s="68">
        <f>+AE67/0.87</f>
        <v>14186.143732824679</v>
      </c>
    </row>
    <row r="88" spans="2:31">
      <c r="B88" s="215" t="s">
        <v>49</v>
      </c>
      <c r="R88" s="215" t="s">
        <v>49</v>
      </c>
    </row>
    <row r="89" spans="2:31">
      <c r="B89" s="57"/>
      <c r="R89" s="57"/>
    </row>
    <row r="90" spans="2:31">
      <c r="B90" s="11" t="s">
        <v>1</v>
      </c>
      <c r="C90" s="12" t="s">
        <v>2</v>
      </c>
      <c r="D90" s="13" t="s">
        <v>3</v>
      </c>
      <c r="E90" s="13" t="s">
        <v>4</v>
      </c>
      <c r="F90" s="13" t="s">
        <v>5</v>
      </c>
      <c r="G90" s="13" t="s">
        <v>6</v>
      </c>
      <c r="H90" s="13" t="s">
        <v>7</v>
      </c>
      <c r="I90" s="13" t="s">
        <v>8</v>
      </c>
      <c r="J90" s="13" t="s">
        <v>9</v>
      </c>
      <c r="K90" s="13" t="s">
        <v>10</v>
      </c>
      <c r="L90" s="13" t="s">
        <v>11</v>
      </c>
      <c r="M90" s="13" t="s">
        <v>12</v>
      </c>
      <c r="N90" s="13" t="s">
        <v>13</v>
      </c>
      <c r="O90" s="14" t="s">
        <v>14</v>
      </c>
      <c r="R90" s="80" t="s">
        <v>1</v>
      </c>
      <c r="S90" s="81" t="s">
        <v>2</v>
      </c>
      <c r="T90" s="81" t="s">
        <v>3</v>
      </c>
      <c r="U90" s="81" t="s">
        <v>4</v>
      </c>
      <c r="V90" s="81" t="s">
        <v>5</v>
      </c>
      <c r="W90" s="81" t="s">
        <v>6</v>
      </c>
      <c r="X90" s="81" t="s">
        <v>7</v>
      </c>
      <c r="Y90" s="81" t="s">
        <v>8</v>
      </c>
      <c r="Z90" s="81" t="s">
        <v>9</v>
      </c>
      <c r="AA90" s="81" t="s">
        <v>10</v>
      </c>
      <c r="AB90" s="81" t="s">
        <v>11</v>
      </c>
      <c r="AC90" s="81" t="s">
        <v>12</v>
      </c>
      <c r="AD90" s="81" t="s">
        <v>13</v>
      </c>
      <c r="AE90" s="82" t="s">
        <v>14</v>
      </c>
    </row>
    <row r="91" spans="2:31">
      <c r="B91" s="15"/>
      <c r="C91" s="16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17"/>
      <c r="R91" s="15"/>
      <c r="S91" s="83"/>
      <c r="T91" s="83"/>
      <c r="U91" s="83"/>
      <c r="V91" s="83"/>
      <c r="W91" s="83"/>
      <c r="X91" s="83"/>
      <c r="Y91" s="83"/>
      <c r="Z91" s="83"/>
      <c r="AA91" s="83"/>
      <c r="AB91" s="83"/>
      <c r="AC91" s="83"/>
      <c r="AD91" s="83"/>
      <c r="AE91" s="18"/>
    </row>
    <row r="92" spans="2:31">
      <c r="B92" s="20" t="s">
        <v>16</v>
      </c>
      <c r="C92" s="84">
        <f t="shared" ref="C92:O94" si="46">C32/C21*100</f>
        <v>90.039034925508858</v>
      </c>
      <c r="D92" s="84">
        <f t="shared" si="46"/>
        <v>90.663831709815838</v>
      </c>
      <c r="E92" s="84">
        <f t="shared" si="46"/>
        <v>90.95350436969008</v>
      </c>
      <c r="F92" s="84">
        <f t="shared" si="46"/>
        <v>90.895612389081236</v>
      </c>
      <c r="G92" s="84">
        <f t="shared" si="46"/>
        <v>92.172564099371414</v>
      </c>
      <c r="H92" s="84">
        <f t="shared" si="46"/>
        <v>92.105177955188481</v>
      </c>
      <c r="I92" s="84">
        <f t="shared" si="46"/>
        <v>92.904844535172103</v>
      </c>
      <c r="J92" s="84" t="e">
        <f t="shared" si="46"/>
        <v>#DIV/0!</v>
      </c>
      <c r="K92" s="84" t="e">
        <f t="shared" si="46"/>
        <v>#DIV/0!</v>
      </c>
      <c r="L92" s="84" t="e">
        <f t="shared" si="46"/>
        <v>#DIV/0!</v>
      </c>
      <c r="M92" s="84" t="e">
        <f t="shared" si="46"/>
        <v>#DIV/0!</v>
      </c>
      <c r="N92" s="84" t="e">
        <f t="shared" si="46"/>
        <v>#DIV/0!</v>
      </c>
      <c r="O92" s="85">
        <f t="shared" si="46"/>
        <v>91.288039622544687</v>
      </c>
      <c r="R92" s="17" t="s">
        <v>16</v>
      </c>
      <c r="S92" s="86">
        <f>+S32/S21*100</f>
        <v>78.333960385192711</v>
      </c>
      <c r="T92" s="86">
        <f t="shared" ref="S92:AD96" si="47">+T32/T21*100</f>
        <v>78.877533587539801</v>
      </c>
      <c r="U92" s="86">
        <f t="shared" si="47"/>
        <v>79.129548801630364</v>
      </c>
      <c r="V92" s="86">
        <f t="shared" si="47"/>
        <v>79.079182778500666</v>
      </c>
      <c r="W92" s="86">
        <f t="shared" si="47"/>
        <v>80.190130766453123</v>
      </c>
      <c r="X92" s="86">
        <f t="shared" si="47"/>
        <v>80.131504821013962</v>
      </c>
      <c r="Y92" s="86">
        <f t="shared" si="47"/>
        <v>80.827214745599733</v>
      </c>
      <c r="Z92" s="86" t="e">
        <f t="shared" si="47"/>
        <v>#DIV/0!</v>
      </c>
      <c r="AA92" s="86" t="e">
        <f t="shared" si="47"/>
        <v>#DIV/0!</v>
      </c>
      <c r="AB92" s="86" t="e">
        <f t="shared" si="47"/>
        <v>#DIV/0!</v>
      </c>
      <c r="AC92" s="86" t="e">
        <f t="shared" si="47"/>
        <v>#DIV/0!</v>
      </c>
      <c r="AD92" s="86" t="e">
        <f t="shared" si="47"/>
        <v>#DIV/0!</v>
      </c>
      <c r="AE92" s="85">
        <f>AE32/AE21*100</f>
        <v>79.420594471613853</v>
      </c>
    </row>
    <row r="93" spans="2:31">
      <c r="B93" s="20" t="s">
        <v>17</v>
      </c>
      <c r="C93" s="84">
        <f t="shared" si="46"/>
        <v>138.42797702688918</v>
      </c>
      <c r="D93" s="84">
        <f t="shared" si="46"/>
        <v>138.67027099658236</v>
      </c>
      <c r="E93" s="84">
        <f t="shared" si="46"/>
        <v>141.05499567241228</v>
      </c>
      <c r="F93" s="84">
        <f t="shared" si="46"/>
        <v>143.42941569797031</v>
      </c>
      <c r="G93" s="84">
        <f t="shared" si="46"/>
        <v>146.42489371056212</v>
      </c>
      <c r="H93" s="84">
        <f t="shared" si="46"/>
        <v>148.16871454510147</v>
      </c>
      <c r="I93" s="84">
        <f t="shared" si="46"/>
        <v>152.84739882094686</v>
      </c>
      <c r="J93" s="84" t="e">
        <f t="shared" si="46"/>
        <v>#DIV/0!</v>
      </c>
      <c r="K93" s="84" t="e">
        <f t="shared" si="46"/>
        <v>#DIV/0!</v>
      </c>
      <c r="L93" s="84" t="e">
        <f t="shared" si="46"/>
        <v>#DIV/0!</v>
      </c>
      <c r="M93" s="84" t="e">
        <f t="shared" si="46"/>
        <v>#DIV/0!</v>
      </c>
      <c r="N93" s="84" t="e">
        <f t="shared" si="46"/>
        <v>#DIV/0!</v>
      </c>
      <c r="O93" s="85">
        <f t="shared" si="46"/>
        <v>143.63071586512174</v>
      </c>
      <c r="R93" s="17" t="s">
        <v>17</v>
      </c>
      <c r="S93" s="86">
        <f t="shared" si="47"/>
        <v>120.4323400133936</v>
      </c>
      <c r="T93" s="86">
        <f t="shared" si="47"/>
        <v>120.64313576702665</v>
      </c>
      <c r="U93" s="86">
        <f t="shared" si="47"/>
        <v>122.71784623499869</v>
      </c>
      <c r="V93" s="86">
        <f t="shared" si="47"/>
        <v>124.78359165723418</v>
      </c>
      <c r="W93" s="86">
        <f t="shared" si="47"/>
        <v>127.38965752818902</v>
      </c>
      <c r="X93" s="86">
        <f t="shared" si="47"/>
        <v>128.90678165423827</v>
      </c>
      <c r="Y93" s="86">
        <f t="shared" si="47"/>
        <v>132.97723697422376</v>
      </c>
      <c r="Z93" s="86" t="e">
        <f t="shared" si="47"/>
        <v>#DIV/0!</v>
      </c>
      <c r="AA93" s="86" t="e">
        <f t="shared" si="47"/>
        <v>#DIV/0!</v>
      </c>
      <c r="AB93" s="86" t="e">
        <f t="shared" si="47"/>
        <v>#DIV/0!</v>
      </c>
      <c r="AC93" s="86" t="e">
        <f t="shared" si="47"/>
        <v>#DIV/0!</v>
      </c>
      <c r="AD93" s="86" t="e">
        <f t="shared" si="47"/>
        <v>#DIV/0!</v>
      </c>
      <c r="AE93" s="85">
        <f>AE33/AE22*100</f>
        <v>124.95872280265591</v>
      </c>
    </row>
    <row r="94" spans="2:31">
      <c r="B94" s="20" t="s">
        <v>18</v>
      </c>
      <c r="C94" s="84">
        <f>C34/C23*100</f>
        <v>114.94816622906829</v>
      </c>
      <c r="D94" s="84">
        <f>D34/D23*100</f>
        <v>115.44005364813852</v>
      </c>
      <c r="E94" s="84">
        <f t="shared" si="46"/>
        <v>85.988592461331081</v>
      </c>
      <c r="F94" s="84">
        <f t="shared" si="46"/>
        <v>78.494320247783023</v>
      </c>
      <c r="G94" s="84">
        <f t="shared" si="46"/>
        <v>76.470798757439781</v>
      </c>
      <c r="H94" s="84">
        <f t="shared" si="46"/>
        <v>85.211990185971317</v>
      </c>
      <c r="I94" s="84">
        <f t="shared" si="46"/>
        <v>83.483056927504393</v>
      </c>
      <c r="J94" s="84" t="e">
        <f t="shared" si="46"/>
        <v>#DIV/0!</v>
      </c>
      <c r="K94" s="84" t="e">
        <f t="shared" si="46"/>
        <v>#DIV/0!</v>
      </c>
      <c r="L94" s="84" t="e">
        <f t="shared" si="46"/>
        <v>#DIV/0!</v>
      </c>
      <c r="M94" s="84" t="e">
        <f t="shared" si="46"/>
        <v>#DIV/0!</v>
      </c>
      <c r="N94" s="84" t="e">
        <f t="shared" si="46"/>
        <v>#DIV/0!</v>
      </c>
      <c r="O94" s="85">
        <f>O34/O23*100</f>
        <v>86.708245800052481</v>
      </c>
      <c r="R94" s="17" t="s">
        <v>18</v>
      </c>
      <c r="S94" s="86">
        <f t="shared" si="47"/>
        <v>100.00490461928939</v>
      </c>
      <c r="T94" s="86">
        <f t="shared" si="47"/>
        <v>100.4328466738805</v>
      </c>
      <c r="U94" s="86">
        <f t="shared" si="47"/>
        <v>74.810075441358038</v>
      </c>
      <c r="V94" s="86">
        <f t="shared" si="47"/>
        <v>68.290058615571226</v>
      </c>
      <c r="W94" s="86">
        <f t="shared" si="47"/>
        <v>66.529594918972606</v>
      </c>
      <c r="X94" s="86">
        <f t="shared" si="47"/>
        <v>74.134431461795046</v>
      </c>
      <c r="Y94" s="86">
        <f t="shared" si="47"/>
        <v>72.630259526928825</v>
      </c>
      <c r="Z94" s="86" t="e">
        <f t="shared" si="47"/>
        <v>#DIV/0!</v>
      </c>
      <c r="AA94" s="86" t="e">
        <f t="shared" si="47"/>
        <v>#DIV/0!</v>
      </c>
      <c r="AB94" s="86" t="e">
        <f t="shared" si="47"/>
        <v>#DIV/0!</v>
      </c>
      <c r="AC94" s="86" t="e">
        <f t="shared" si="47"/>
        <v>#DIV/0!</v>
      </c>
      <c r="AD94" s="86" t="e">
        <f t="shared" si="47"/>
        <v>#DIV/0!</v>
      </c>
      <c r="AE94" s="85">
        <f t="shared" ref="AE94:AE96" si="48">AE34/AE23*100</f>
        <v>75.436173846045634</v>
      </c>
    </row>
    <row r="95" spans="2:31">
      <c r="B95" s="20" t="s">
        <v>19</v>
      </c>
      <c r="C95" s="84">
        <f>C35/C24*100</f>
        <v>118.69992596451017</v>
      </c>
      <c r="D95" s="84">
        <f t="shared" ref="D95:N96" si="49">D35/D24*100</f>
        <v>119.29998910958508</v>
      </c>
      <c r="E95" s="84">
        <f t="shared" si="49"/>
        <v>120.3999094075441</v>
      </c>
      <c r="F95" s="84">
        <f t="shared" si="49"/>
        <v>121.1999937353347</v>
      </c>
      <c r="G95" s="84">
        <f t="shared" si="49"/>
        <v>123.60004648919582</v>
      </c>
      <c r="H95" s="84">
        <f t="shared" si="49"/>
        <v>124.099969700332</v>
      </c>
      <c r="I95" s="84">
        <f t="shared" si="49"/>
        <v>126.19999683534935</v>
      </c>
      <c r="J95" s="84" t="e">
        <f t="shared" si="49"/>
        <v>#DIV/0!</v>
      </c>
      <c r="K95" s="84" t="e">
        <f t="shared" si="49"/>
        <v>#DIV/0!</v>
      </c>
      <c r="L95" s="84" t="e">
        <f t="shared" si="49"/>
        <v>#DIV/0!</v>
      </c>
      <c r="M95" s="84" t="e">
        <f t="shared" si="49"/>
        <v>#DIV/0!</v>
      </c>
      <c r="N95" s="84" t="e">
        <f t="shared" si="49"/>
        <v>#DIV/0!</v>
      </c>
      <c r="O95" s="85">
        <f>O35/O24*100</f>
        <v>121.96540030637368</v>
      </c>
      <c r="R95" s="17" t="s">
        <v>19</v>
      </c>
      <c r="S95" s="86">
        <f t="shared" si="47"/>
        <v>103.26893558912384</v>
      </c>
      <c r="T95" s="86">
        <f t="shared" si="47"/>
        <v>103.79099052533903</v>
      </c>
      <c r="U95" s="86">
        <f t="shared" si="47"/>
        <v>104.74792118456338</v>
      </c>
      <c r="V95" s="86">
        <f t="shared" si="47"/>
        <v>105.44399454974118</v>
      </c>
      <c r="W95" s="86">
        <f t="shared" si="47"/>
        <v>107.53204044560036</v>
      </c>
      <c r="X95" s="86">
        <f t="shared" si="47"/>
        <v>107.96697363928884</v>
      </c>
      <c r="Y95" s="86">
        <f t="shared" si="47"/>
        <v>109.79399724675393</v>
      </c>
      <c r="Z95" s="86" t="e">
        <f t="shared" si="47"/>
        <v>#DIV/0!</v>
      </c>
      <c r="AA95" s="86" t="e">
        <f t="shared" si="47"/>
        <v>#DIV/0!</v>
      </c>
      <c r="AB95" s="86" t="e">
        <f t="shared" si="47"/>
        <v>#DIV/0!</v>
      </c>
      <c r="AC95" s="86" t="e">
        <f t="shared" si="47"/>
        <v>#DIV/0!</v>
      </c>
      <c r="AD95" s="86" t="e">
        <f t="shared" si="47"/>
        <v>#DIV/0!</v>
      </c>
      <c r="AE95" s="85">
        <f t="shared" si="48"/>
        <v>106.10989826654512</v>
      </c>
    </row>
    <row r="96" spans="2:31">
      <c r="B96" s="25" t="s">
        <v>20</v>
      </c>
      <c r="C96" s="84">
        <f>C36/C25*100</f>
        <v>67.068896784034564</v>
      </c>
      <c r="D96" s="84">
        <f t="shared" si="49"/>
        <v>71.631035268428874</v>
      </c>
      <c r="E96" s="84">
        <f t="shared" si="49"/>
        <v>72.883513452557978</v>
      </c>
      <c r="F96" s="84">
        <f t="shared" si="49"/>
        <v>77.975289274951749</v>
      </c>
      <c r="G96" s="84">
        <f t="shared" si="49"/>
        <v>78.393617399045624</v>
      </c>
      <c r="H96" s="84">
        <f t="shared" si="49"/>
        <v>74.496626727586062</v>
      </c>
      <c r="I96" s="84">
        <f t="shared" si="49"/>
        <v>75.684792345746999</v>
      </c>
      <c r="J96" s="84" t="e">
        <f t="shared" si="49"/>
        <v>#DIV/0!</v>
      </c>
      <c r="K96" s="84" t="e">
        <f t="shared" si="49"/>
        <v>#DIV/0!</v>
      </c>
      <c r="L96" s="84" t="e">
        <f t="shared" si="49"/>
        <v>#DIV/0!</v>
      </c>
      <c r="M96" s="84" t="e">
        <f t="shared" si="49"/>
        <v>#DIV/0!</v>
      </c>
      <c r="N96" s="84" t="e">
        <f t="shared" si="49"/>
        <v>#DIV/0!</v>
      </c>
      <c r="O96" s="85">
        <f t="shared" ref="O96" si="50">O36/O24*100</f>
        <v>141.1884073332931</v>
      </c>
      <c r="R96" s="17" t="s">
        <v>20</v>
      </c>
      <c r="S96" s="86">
        <f t="shared" si="47"/>
        <v>58.349940202110083</v>
      </c>
      <c r="T96" s="86">
        <f t="shared" si="47"/>
        <v>62.319000683533119</v>
      </c>
      <c r="U96" s="86">
        <f t="shared" si="47"/>
        <v>63.408656703725441</v>
      </c>
      <c r="V96" s="86">
        <f t="shared" si="47"/>
        <v>67.838501669208028</v>
      </c>
      <c r="W96" s="86">
        <f t="shared" si="47"/>
        <v>68.202447137169685</v>
      </c>
      <c r="X96" s="86">
        <f t="shared" si="47"/>
        <v>64.812065252999872</v>
      </c>
      <c r="Y96" s="86">
        <f t="shared" si="47"/>
        <v>65.845769340799905</v>
      </c>
      <c r="Z96" s="86" t="e">
        <f t="shared" si="47"/>
        <v>#DIV/0!</v>
      </c>
      <c r="AA96" s="86" t="e">
        <f t="shared" si="47"/>
        <v>#DIV/0!</v>
      </c>
      <c r="AB96" s="86" t="e">
        <f t="shared" si="47"/>
        <v>#DIV/0!</v>
      </c>
      <c r="AC96" s="86" t="e">
        <f t="shared" si="47"/>
        <v>#DIV/0!</v>
      </c>
      <c r="AD96" s="86" t="e">
        <f t="shared" si="47"/>
        <v>#DIV/0!</v>
      </c>
      <c r="AE96" s="85">
        <f t="shared" si="48"/>
        <v>64.178123343688782</v>
      </c>
    </row>
    <row r="97" spans="2:31">
      <c r="B97" s="26" t="s">
        <v>14</v>
      </c>
      <c r="C97" s="87">
        <f t="shared" ref="C97:O97" si="51">C37/C26*100</f>
        <v>102.46816641290413</v>
      </c>
      <c r="D97" s="87">
        <f t="shared" si="51"/>
        <v>103.94501333604724</v>
      </c>
      <c r="E97" s="87">
        <f t="shared" si="51"/>
        <v>100.43041764570715</v>
      </c>
      <c r="F97" s="87">
        <f t="shared" si="51"/>
        <v>98.732199051044759</v>
      </c>
      <c r="G97" s="87">
        <f t="shared" si="51"/>
        <v>98.812191279761123</v>
      </c>
      <c r="H97" s="87">
        <f t="shared" si="51"/>
        <v>101.25575404661227</v>
      </c>
      <c r="I97" s="87">
        <f t="shared" si="51"/>
        <v>101.19948670699863</v>
      </c>
      <c r="J97" s="87" t="e">
        <f t="shared" si="51"/>
        <v>#DIV/0!</v>
      </c>
      <c r="K97" s="87" t="e">
        <f t="shared" si="51"/>
        <v>#DIV/0!</v>
      </c>
      <c r="L97" s="87" t="e">
        <f t="shared" si="51"/>
        <v>#DIV/0!</v>
      </c>
      <c r="M97" s="87" t="e">
        <f t="shared" si="51"/>
        <v>#DIV/0!</v>
      </c>
      <c r="N97" s="87" t="e">
        <f t="shared" si="51"/>
        <v>#DIV/0!</v>
      </c>
      <c r="O97" s="87">
        <f t="shared" si="51"/>
        <v>100.9418318677364</v>
      </c>
      <c r="R97" s="26" t="s">
        <v>14</v>
      </c>
      <c r="S97" s="88">
        <f>+S37/S26*100</f>
        <v>89.147304779226602</v>
      </c>
      <c r="T97" s="89">
        <f>+T37/T26*100</f>
        <v>90.43216160236112</v>
      </c>
      <c r="U97" s="89">
        <f>+U37/U26*100</f>
        <v>87.374463351765229</v>
      </c>
      <c r="V97" s="89">
        <f>+V37/V26*100</f>
        <v>85.897013174408926</v>
      </c>
      <c r="W97" s="89">
        <f t="shared" ref="W97:AB97" si="52">W37/W26*100</f>
        <v>85.966606413392199</v>
      </c>
      <c r="X97" s="89">
        <f t="shared" si="52"/>
        <v>88.09250602055269</v>
      </c>
      <c r="Y97" s="89">
        <f t="shared" si="52"/>
        <v>88.043553435088825</v>
      </c>
      <c r="Z97" s="89" t="e">
        <f t="shared" si="52"/>
        <v>#DIV/0!</v>
      </c>
      <c r="AA97" s="89" t="e">
        <f t="shared" si="52"/>
        <v>#DIV/0!</v>
      </c>
      <c r="AB97" s="89" t="e">
        <f t="shared" si="52"/>
        <v>#DIV/0!</v>
      </c>
      <c r="AC97" s="89" t="e">
        <f>+AC37/AC26*100</f>
        <v>#DIV/0!</v>
      </c>
      <c r="AD97" s="89" t="e">
        <f>AD37/AD26*100</f>
        <v>#DIV/0!</v>
      </c>
      <c r="AE97" s="87">
        <f>AE37/AE26*100</f>
        <v>87.819393724930677</v>
      </c>
    </row>
    <row r="98" spans="2:31" hidden="1"/>
    <row r="99" spans="2:31" hidden="1"/>
    <row r="100" spans="2:31" hidden="1">
      <c r="B100" s="215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15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5" si="53">+C44/C21*100</f>
        <v>#DIV/0!</v>
      </c>
      <c r="D104" s="68" t="e">
        <f t="shared" si="53"/>
        <v>#DIV/0!</v>
      </c>
      <c r="E104" s="68" t="e">
        <f t="shared" si="53"/>
        <v>#DIV/0!</v>
      </c>
      <c r="F104" s="68" t="e">
        <f t="shared" si="53"/>
        <v>#DIV/0!</v>
      </c>
      <c r="G104" s="68" t="e">
        <f t="shared" si="53"/>
        <v>#DIV/0!</v>
      </c>
      <c r="H104" s="68" t="e">
        <f t="shared" si="53"/>
        <v>#DIV/0!</v>
      </c>
      <c r="I104" s="68" t="e">
        <f t="shared" si="53"/>
        <v>#DIV/0!</v>
      </c>
      <c r="J104" s="68" t="e">
        <f t="shared" si="53"/>
        <v>#DIV/0!</v>
      </c>
      <c r="K104" s="68" t="e">
        <f t="shared" si="53"/>
        <v>#DIV/0!</v>
      </c>
      <c r="L104" s="68" t="e">
        <f t="shared" si="53"/>
        <v>#DIV/0!</v>
      </c>
      <c r="M104" s="68" t="e">
        <f t="shared" si="53"/>
        <v>#DIV/0!</v>
      </c>
      <c r="N104" s="68" t="e">
        <f t="shared" si="53"/>
        <v>#DIV/0!</v>
      </c>
      <c r="O104" s="68" t="e">
        <f t="shared" si="53"/>
        <v>#DIV/0!</v>
      </c>
      <c r="R104" s="64" t="s">
        <v>39</v>
      </c>
      <c r="S104" s="68" t="e">
        <f t="shared" ref="S104:AE105" si="54">+S44/S21*100</f>
        <v>#DIV/0!</v>
      </c>
      <c r="T104" s="68" t="e">
        <f t="shared" si="54"/>
        <v>#DIV/0!</v>
      </c>
      <c r="U104" s="68" t="e">
        <f t="shared" si="54"/>
        <v>#DIV/0!</v>
      </c>
      <c r="V104" s="68" t="e">
        <f t="shared" si="54"/>
        <v>#DIV/0!</v>
      </c>
      <c r="W104" s="68" t="e">
        <f t="shared" si="54"/>
        <v>#DIV/0!</v>
      </c>
      <c r="X104" s="68" t="e">
        <f t="shared" si="54"/>
        <v>#DIV/0!</v>
      </c>
      <c r="Y104" s="68" t="e">
        <f t="shared" si="54"/>
        <v>#DIV/0!</v>
      </c>
      <c r="Z104" s="68" t="e">
        <f t="shared" si="54"/>
        <v>#DIV/0!</v>
      </c>
      <c r="AA104" s="68" t="e">
        <f t="shared" si="54"/>
        <v>#DIV/0!</v>
      </c>
      <c r="AB104" s="68" t="e">
        <f t="shared" si="54"/>
        <v>#DIV/0!</v>
      </c>
      <c r="AC104" s="68" t="e">
        <f t="shared" si="54"/>
        <v>#DIV/0!</v>
      </c>
      <c r="AD104" s="68" t="e">
        <f t="shared" si="54"/>
        <v>#DIV/0!</v>
      </c>
      <c r="AE104" s="68" t="e">
        <f t="shared" si="54"/>
        <v>#DIV/0!</v>
      </c>
    </row>
    <row r="105" spans="2:31" hidden="1">
      <c r="B105" s="64" t="s">
        <v>40</v>
      </c>
      <c r="C105" s="68" t="e">
        <f t="shared" si="53"/>
        <v>#DIV/0!</v>
      </c>
      <c r="D105" s="68" t="e">
        <f t="shared" si="53"/>
        <v>#DIV/0!</v>
      </c>
      <c r="E105" s="68" t="e">
        <f t="shared" si="53"/>
        <v>#DIV/0!</v>
      </c>
      <c r="F105" s="68" t="e">
        <f t="shared" si="53"/>
        <v>#DIV/0!</v>
      </c>
      <c r="G105" s="68" t="e">
        <f t="shared" si="53"/>
        <v>#DIV/0!</v>
      </c>
      <c r="H105" s="68" t="e">
        <f t="shared" si="53"/>
        <v>#DIV/0!</v>
      </c>
      <c r="I105" s="68" t="e">
        <f t="shared" si="53"/>
        <v>#DIV/0!</v>
      </c>
      <c r="J105" s="68" t="e">
        <f t="shared" si="53"/>
        <v>#DIV/0!</v>
      </c>
      <c r="K105" s="68" t="e">
        <f t="shared" si="53"/>
        <v>#DIV/0!</v>
      </c>
      <c r="L105" s="68" t="e">
        <f t="shared" si="53"/>
        <v>#DIV/0!</v>
      </c>
      <c r="M105" s="68" t="e">
        <f t="shared" si="53"/>
        <v>#DIV/0!</v>
      </c>
      <c r="N105" s="68" t="e">
        <f t="shared" si="53"/>
        <v>#DIV/0!</v>
      </c>
      <c r="O105" s="68" t="e">
        <f t="shared" si="53"/>
        <v>#DIV/0!</v>
      </c>
      <c r="R105" s="64" t="s">
        <v>40</v>
      </c>
      <c r="S105" s="68" t="e">
        <f t="shared" si="54"/>
        <v>#DIV/0!</v>
      </c>
      <c r="T105" s="68" t="e">
        <f t="shared" si="54"/>
        <v>#DIV/0!</v>
      </c>
      <c r="U105" s="68" t="e">
        <f t="shared" si="54"/>
        <v>#DIV/0!</v>
      </c>
      <c r="V105" s="68" t="e">
        <f t="shared" si="54"/>
        <v>#DIV/0!</v>
      </c>
      <c r="W105" s="68" t="e">
        <f t="shared" si="54"/>
        <v>#DIV/0!</v>
      </c>
      <c r="X105" s="68" t="e">
        <f t="shared" si="54"/>
        <v>#DIV/0!</v>
      </c>
      <c r="Y105" s="68" t="e">
        <f t="shared" si="54"/>
        <v>#DIV/0!</v>
      </c>
      <c r="Z105" s="68" t="e">
        <f t="shared" si="54"/>
        <v>#DIV/0!</v>
      </c>
      <c r="AA105" s="68" t="e">
        <f t="shared" si="54"/>
        <v>#DIV/0!</v>
      </c>
      <c r="AB105" s="68" t="e">
        <f t="shared" si="54"/>
        <v>#DIV/0!</v>
      </c>
      <c r="AC105" s="68" t="e">
        <f t="shared" si="54"/>
        <v>#DIV/0!</v>
      </c>
      <c r="AD105" s="68" t="e">
        <f t="shared" si="54"/>
        <v>#DIV/0!</v>
      </c>
      <c r="AE105" s="68" t="e">
        <f t="shared" si="54"/>
        <v>#DIV/0!</v>
      </c>
    </row>
    <row r="106" spans="2:31" hidden="1">
      <c r="B106" s="64" t="s">
        <v>41</v>
      </c>
      <c r="C106" s="68" t="e">
        <f>+C46/#REF!*100</f>
        <v>#DIV/0!</v>
      </c>
      <c r="D106" s="68" t="e">
        <f>+D46/#REF!*100</f>
        <v>#DIV/0!</v>
      </c>
      <c r="E106" s="68" t="e">
        <f>+E46/#REF!*100</f>
        <v>#DIV/0!</v>
      </c>
      <c r="F106" s="68" t="e">
        <f>+F46/#REF!*100</f>
        <v>#DIV/0!</v>
      </c>
      <c r="G106" s="68" t="e">
        <f>+G46/#REF!*100</f>
        <v>#DIV/0!</v>
      </c>
      <c r="H106" s="68" t="e">
        <f>+H46/#REF!*100</f>
        <v>#DIV/0!</v>
      </c>
      <c r="I106" s="68" t="e">
        <f>+I46/#REF!*100</f>
        <v>#DIV/0!</v>
      </c>
      <c r="J106" s="68" t="e">
        <f>+J46/#REF!*100</f>
        <v>#DIV/0!</v>
      </c>
      <c r="K106" s="68" t="e">
        <f>+K46/#REF!*100</f>
        <v>#DIV/0!</v>
      </c>
      <c r="L106" s="68" t="e">
        <f>+L46/#REF!*100</f>
        <v>#DIV/0!</v>
      </c>
      <c r="M106" s="68" t="e">
        <f>+M46/#REF!*100</f>
        <v>#DIV/0!</v>
      </c>
      <c r="N106" s="68" t="e">
        <f>+N46/#REF!*100</f>
        <v>#DIV/0!</v>
      </c>
      <c r="O106" s="68" t="e">
        <f>+O46/#REF!*100</f>
        <v>#DIV/0!</v>
      </c>
      <c r="P106" s="68"/>
      <c r="R106" s="64" t="s">
        <v>41</v>
      </c>
      <c r="S106" s="68" t="e">
        <f>+S46/#REF!*100</f>
        <v>#DIV/0!</v>
      </c>
      <c r="T106" s="68" t="e">
        <f>+T46/#REF!*100</f>
        <v>#DIV/0!</v>
      </c>
      <c r="U106" s="68" t="e">
        <f>+U46/#REF!*100</f>
        <v>#DIV/0!</v>
      </c>
      <c r="V106" s="68" t="e">
        <f>+V46/#REF!*100</f>
        <v>#DIV/0!</v>
      </c>
      <c r="W106" s="68" t="e">
        <f>+W46/#REF!*100</f>
        <v>#DIV/0!</v>
      </c>
      <c r="X106" s="68" t="e">
        <f>+X46/#REF!*100</f>
        <v>#DIV/0!</v>
      </c>
      <c r="Y106" s="68" t="e">
        <f>+Y46/#REF!*100</f>
        <v>#DIV/0!</v>
      </c>
      <c r="Z106" s="68" t="e">
        <f>+Z46/#REF!*100</f>
        <v>#DIV/0!</v>
      </c>
      <c r="AA106" s="68" t="e">
        <f>+AA46/#REF!*100</f>
        <v>#DIV/0!</v>
      </c>
      <c r="AB106" s="68" t="e">
        <f>+AB46/#REF!*100</f>
        <v>#DIV/0!</v>
      </c>
      <c r="AC106" s="68" t="e">
        <f>+AC46/#REF!*100</f>
        <v>#DIV/0!</v>
      </c>
      <c r="AD106" s="68" t="e">
        <f>+AD46/#REF!*100</f>
        <v>#DIV/0!</v>
      </c>
      <c r="AE106" s="68" t="e">
        <f>+AE46/#REF!*100</f>
        <v>#DIV/0!</v>
      </c>
    </row>
    <row r="107" spans="2:31" hidden="1">
      <c r="B107" s="64" t="s">
        <v>42</v>
      </c>
      <c r="C107" s="68" t="e">
        <f t="shared" ref="C107:O109" si="55">+C47/C23*100</f>
        <v>#DIV/0!</v>
      </c>
      <c r="D107" s="68" t="e">
        <f t="shared" si="55"/>
        <v>#DIV/0!</v>
      </c>
      <c r="E107" s="68" t="e">
        <f t="shared" si="55"/>
        <v>#DIV/0!</v>
      </c>
      <c r="F107" s="68" t="e">
        <f t="shared" si="55"/>
        <v>#DIV/0!</v>
      </c>
      <c r="G107" s="68" t="e">
        <f t="shared" si="55"/>
        <v>#DIV/0!</v>
      </c>
      <c r="H107" s="68" t="e">
        <f t="shared" si="55"/>
        <v>#DIV/0!</v>
      </c>
      <c r="I107" s="68" t="e">
        <f t="shared" si="55"/>
        <v>#DIV/0!</v>
      </c>
      <c r="J107" s="68" t="e">
        <f t="shared" si="55"/>
        <v>#DIV/0!</v>
      </c>
      <c r="K107" s="68" t="e">
        <f t="shared" si="55"/>
        <v>#DIV/0!</v>
      </c>
      <c r="L107" s="68" t="e">
        <f t="shared" si="55"/>
        <v>#DIV/0!</v>
      </c>
      <c r="M107" s="68" t="e">
        <f t="shared" si="55"/>
        <v>#DIV/0!</v>
      </c>
      <c r="N107" s="68" t="e">
        <f t="shared" si="55"/>
        <v>#DIV/0!</v>
      </c>
      <c r="O107" s="68" t="e">
        <f t="shared" si="55"/>
        <v>#DIV/0!</v>
      </c>
      <c r="P107" s="68"/>
      <c r="R107" s="64" t="s">
        <v>42</v>
      </c>
      <c r="S107" s="68" t="e">
        <f t="shared" ref="S107:AE109" si="56">+S47/S23*100</f>
        <v>#DIV/0!</v>
      </c>
      <c r="T107" s="68" t="e">
        <f t="shared" si="56"/>
        <v>#DIV/0!</v>
      </c>
      <c r="U107" s="68" t="e">
        <f t="shared" si="56"/>
        <v>#DIV/0!</v>
      </c>
      <c r="V107" s="68" t="e">
        <f t="shared" si="56"/>
        <v>#DIV/0!</v>
      </c>
      <c r="W107" s="68" t="e">
        <f t="shared" si="56"/>
        <v>#DIV/0!</v>
      </c>
      <c r="X107" s="68" t="e">
        <f t="shared" si="56"/>
        <v>#DIV/0!</v>
      </c>
      <c r="Y107" s="68" t="e">
        <f t="shared" si="56"/>
        <v>#DIV/0!</v>
      </c>
      <c r="Z107" s="68" t="e">
        <f t="shared" si="56"/>
        <v>#DIV/0!</v>
      </c>
      <c r="AA107" s="68" t="e">
        <f t="shared" si="56"/>
        <v>#DIV/0!</v>
      </c>
      <c r="AB107" s="68" t="e">
        <f t="shared" si="56"/>
        <v>#DIV/0!</v>
      </c>
      <c r="AC107" s="68" t="e">
        <f t="shared" si="56"/>
        <v>#DIV/0!</v>
      </c>
      <c r="AD107" s="68" t="e">
        <f t="shared" si="56"/>
        <v>#DIV/0!</v>
      </c>
      <c r="AE107" s="68" t="e">
        <f t="shared" si="56"/>
        <v>#DIV/0!</v>
      </c>
    </row>
    <row r="108" spans="2:31" hidden="1">
      <c r="B108" s="64" t="s">
        <v>43</v>
      </c>
      <c r="C108" s="68" t="e">
        <f t="shared" si="55"/>
        <v>#DIV/0!</v>
      </c>
      <c r="D108" s="68" t="e">
        <f t="shared" si="55"/>
        <v>#DIV/0!</v>
      </c>
      <c r="E108" s="68" t="e">
        <f t="shared" si="55"/>
        <v>#DIV/0!</v>
      </c>
      <c r="F108" s="68" t="e">
        <f t="shared" si="55"/>
        <v>#DIV/0!</v>
      </c>
      <c r="G108" s="68" t="e">
        <f t="shared" si="55"/>
        <v>#DIV/0!</v>
      </c>
      <c r="H108" s="68" t="e">
        <f t="shared" si="55"/>
        <v>#DIV/0!</v>
      </c>
      <c r="I108" s="68" t="e">
        <f t="shared" si="55"/>
        <v>#DIV/0!</v>
      </c>
      <c r="J108" s="68" t="e">
        <f t="shared" si="55"/>
        <v>#DIV/0!</v>
      </c>
      <c r="K108" s="68" t="e">
        <f t="shared" si="55"/>
        <v>#DIV/0!</v>
      </c>
      <c r="L108" s="68" t="e">
        <f t="shared" si="55"/>
        <v>#DIV/0!</v>
      </c>
      <c r="M108" s="68" t="e">
        <f t="shared" si="55"/>
        <v>#DIV/0!</v>
      </c>
      <c r="N108" s="68" t="e">
        <f t="shared" si="55"/>
        <v>#DIV/0!</v>
      </c>
      <c r="O108" s="68" t="e">
        <f t="shared" si="55"/>
        <v>#DIV/0!</v>
      </c>
      <c r="R108" s="64" t="s">
        <v>43</v>
      </c>
      <c r="S108" s="68" t="e">
        <f t="shared" si="56"/>
        <v>#DIV/0!</v>
      </c>
      <c r="T108" s="68" t="e">
        <f t="shared" si="56"/>
        <v>#DIV/0!</v>
      </c>
      <c r="U108" s="68" t="e">
        <f t="shared" si="56"/>
        <v>#DIV/0!</v>
      </c>
      <c r="V108" s="68" t="e">
        <f t="shared" si="56"/>
        <v>#DIV/0!</v>
      </c>
      <c r="W108" s="68" t="e">
        <f t="shared" si="56"/>
        <v>#DIV/0!</v>
      </c>
      <c r="X108" s="68" t="e">
        <f t="shared" si="56"/>
        <v>#DIV/0!</v>
      </c>
      <c r="Y108" s="68" t="e">
        <f t="shared" si="56"/>
        <v>#DIV/0!</v>
      </c>
      <c r="Z108" s="68" t="e">
        <f t="shared" si="56"/>
        <v>#DIV/0!</v>
      </c>
      <c r="AA108" s="68" t="e">
        <f t="shared" si="56"/>
        <v>#DIV/0!</v>
      </c>
      <c r="AB108" s="68" t="e">
        <f t="shared" si="56"/>
        <v>#DIV/0!</v>
      </c>
      <c r="AC108" s="68" t="e">
        <f t="shared" si="56"/>
        <v>#DIV/0!</v>
      </c>
      <c r="AD108" s="68" t="e">
        <f t="shared" si="56"/>
        <v>#DIV/0!</v>
      </c>
      <c r="AE108" s="68" t="e">
        <f t="shared" si="56"/>
        <v>#DIV/0!</v>
      </c>
    </row>
    <row r="109" spans="2:31" hidden="1">
      <c r="B109" s="64" t="s">
        <v>44</v>
      </c>
      <c r="C109" s="68" t="e">
        <f t="shared" si="55"/>
        <v>#REF!</v>
      </c>
      <c r="D109" s="68" t="e">
        <f t="shared" si="55"/>
        <v>#REF!</v>
      </c>
      <c r="E109" s="68" t="e">
        <f t="shared" si="55"/>
        <v>#REF!</v>
      </c>
      <c r="F109" s="68" t="e">
        <f t="shared" si="55"/>
        <v>#REF!</v>
      </c>
      <c r="G109" s="68" t="e">
        <f t="shared" si="55"/>
        <v>#REF!</v>
      </c>
      <c r="H109" s="68" t="e">
        <f t="shared" si="55"/>
        <v>#REF!</v>
      </c>
      <c r="I109" s="68" t="e">
        <f t="shared" si="55"/>
        <v>#REF!</v>
      </c>
      <c r="J109" s="68" t="e">
        <f t="shared" si="55"/>
        <v>#REF!</v>
      </c>
      <c r="K109" s="68" t="e">
        <f t="shared" si="55"/>
        <v>#REF!</v>
      </c>
      <c r="L109" s="68" t="e">
        <f t="shared" si="55"/>
        <v>#REF!</v>
      </c>
      <c r="M109" s="68" t="e">
        <f t="shared" si="55"/>
        <v>#REF!</v>
      </c>
      <c r="N109" s="68" t="e">
        <f t="shared" si="55"/>
        <v>#REF!</v>
      </c>
      <c r="O109" s="68" t="e">
        <f t="shared" si="55"/>
        <v>#REF!</v>
      </c>
      <c r="R109" s="64" t="s">
        <v>44</v>
      </c>
      <c r="S109" s="68" t="e">
        <f t="shared" si="56"/>
        <v>#REF!</v>
      </c>
      <c r="T109" s="68" t="e">
        <f t="shared" si="56"/>
        <v>#REF!</v>
      </c>
      <c r="U109" s="68" t="e">
        <f t="shared" si="56"/>
        <v>#REF!</v>
      </c>
      <c r="V109" s="68" t="e">
        <f t="shared" si="56"/>
        <v>#REF!</v>
      </c>
      <c r="W109" s="68" t="e">
        <f t="shared" si="56"/>
        <v>#REF!</v>
      </c>
      <c r="X109" s="68" t="e">
        <f t="shared" si="56"/>
        <v>#REF!</v>
      </c>
      <c r="Y109" s="68" t="e">
        <f t="shared" si="56"/>
        <v>#REF!</v>
      </c>
      <c r="Z109" s="68" t="e">
        <f t="shared" si="56"/>
        <v>#REF!</v>
      </c>
      <c r="AA109" s="68" t="e">
        <f t="shared" si="56"/>
        <v>#REF!</v>
      </c>
      <c r="AB109" s="68" t="e">
        <f t="shared" si="56"/>
        <v>#REF!</v>
      </c>
      <c r="AC109" s="68" t="e">
        <f t="shared" si="56"/>
        <v>#REF!</v>
      </c>
      <c r="AD109" s="68" t="e">
        <f t="shared" si="56"/>
        <v>#REF!</v>
      </c>
      <c r="AE109" s="68" t="e">
        <f t="shared" si="56"/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57">+C55/C26*100</f>
        <v>#DIV/0!</v>
      </c>
      <c r="D115" s="71" t="e">
        <f t="shared" si="57"/>
        <v>#DIV/0!</v>
      </c>
      <c r="E115" s="71" t="e">
        <f t="shared" si="57"/>
        <v>#DIV/0!</v>
      </c>
      <c r="F115" s="71" t="e">
        <f t="shared" si="57"/>
        <v>#DIV/0!</v>
      </c>
      <c r="G115" s="71" t="e">
        <f t="shared" si="57"/>
        <v>#DIV/0!</v>
      </c>
      <c r="H115" s="71" t="e">
        <f t="shared" si="57"/>
        <v>#DIV/0!</v>
      </c>
      <c r="I115" s="71" t="e">
        <f t="shared" si="57"/>
        <v>#DIV/0!</v>
      </c>
      <c r="J115" s="71" t="e">
        <f t="shared" si="57"/>
        <v>#DIV/0!</v>
      </c>
      <c r="K115" s="71" t="e">
        <f t="shared" si="57"/>
        <v>#DIV/0!</v>
      </c>
      <c r="L115" s="71" t="e">
        <f t="shared" si="57"/>
        <v>#DIV/0!</v>
      </c>
      <c r="M115" s="71" t="e">
        <f t="shared" si="57"/>
        <v>#DIV/0!</v>
      </c>
      <c r="N115" s="71" t="e">
        <f t="shared" si="57"/>
        <v>#DIV/0!</v>
      </c>
      <c r="O115" s="71" t="e">
        <f t="shared" si="57"/>
        <v>#DIV/0!</v>
      </c>
      <c r="R115" s="69" t="s">
        <v>14</v>
      </c>
      <c r="S115" s="70" t="e">
        <f t="shared" ref="S115:AE115" si="58">+S55/S26*100</f>
        <v>#DIV/0!</v>
      </c>
      <c r="T115" s="71" t="e">
        <f t="shared" si="58"/>
        <v>#DIV/0!</v>
      </c>
      <c r="U115" s="71" t="e">
        <f t="shared" si="58"/>
        <v>#DIV/0!</v>
      </c>
      <c r="V115" s="71" t="e">
        <f t="shared" si="58"/>
        <v>#DIV/0!</v>
      </c>
      <c r="W115" s="71" t="e">
        <f t="shared" si="58"/>
        <v>#DIV/0!</v>
      </c>
      <c r="X115" s="71" t="e">
        <f t="shared" si="58"/>
        <v>#DIV/0!</v>
      </c>
      <c r="Y115" s="71" t="e">
        <f t="shared" si="58"/>
        <v>#DIV/0!</v>
      </c>
      <c r="Z115" s="71" t="e">
        <f t="shared" si="58"/>
        <v>#DIV/0!</v>
      </c>
      <c r="AA115" s="71" t="e">
        <f t="shared" si="58"/>
        <v>#DIV/0!</v>
      </c>
      <c r="AB115" s="71" t="e">
        <f t="shared" si="58"/>
        <v>#DIV/0!</v>
      </c>
      <c r="AC115" s="71" t="e">
        <f t="shared" si="58"/>
        <v>#DIV/0!</v>
      </c>
      <c r="AD115" s="71" t="e">
        <f t="shared" si="58"/>
        <v>#DIV/0!</v>
      </c>
      <c r="AE115" s="71" t="e">
        <f t="shared" si="58"/>
        <v>#DIV/0!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spans="2:31">
      <c r="B118" s="215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15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11" t="s">
        <v>1</v>
      </c>
      <c r="C120" s="12" t="s">
        <v>2</v>
      </c>
      <c r="D120" s="13" t="s">
        <v>3</v>
      </c>
      <c r="E120" s="13" t="s">
        <v>4</v>
      </c>
      <c r="F120" s="13" t="s">
        <v>5</v>
      </c>
      <c r="G120" s="13" t="s">
        <v>6</v>
      </c>
      <c r="H120" s="13" t="s">
        <v>7</v>
      </c>
      <c r="I120" s="13" t="s">
        <v>8</v>
      </c>
      <c r="J120" s="13" t="s">
        <v>9</v>
      </c>
      <c r="K120" s="13" t="s">
        <v>10</v>
      </c>
      <c r="L120" s="13" t="s">
        <v>11</v>
      </c>
      <c r="M120" s="13" t="s">
        <v>12</v>
      </c>
      <c r="N120" s="1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15"/>
      <c r="C121" s="16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16</v>
      </c>
      <c r="C122" s="84">
        <f t="shared" ref="C122:O126" si="59">+C62/C21*100</f>
        <v>12.936642949067364</v>
      </c>
      <c r="D122" s="84">
        <f t="shared" si="59"/>
        <v>13.026412601985035</v>
      </c>
      <c r="E122" s="84">
        <f t="shared" si="59"/>
        <v>13.068032237024438</v>
      </c>
      <c r="F122" s="84">
        <f t="shared" si="59"/>
        <v>13.059714423718569</v>
      </c>
      <c r="G122" s="84">
        <f t="shared" si="59"/>
        <v>13.243184497036124</v>
      </c>
      <c r="H122" s="84">
        <f t="shared" si="59"/>
        <v>13.233502579768459</v>
      </c>
      <c r="I122" s="84">
        <f t="shared" si="59"/>
        <v>13.348397203329323</v>
      </c>
      <c r="J122" s="84" t="e">
        <f t="shared" si="59"/>
        <v>#DIV/0!</v>
      </c>
      <c r="K122" s="84" t="e">
        <f t="shared" si="59"/>
        <v>#DIV/0!</v>
      </c>
      <c r="L122" s="84" t="e">
        <f t="shared" si="59"/>
        <v>#DIV/0!</v>
      </c>
      <c r="M122" s="84" t="e">
        <f t="shared" si="59"/>
        <v>#DIV/0!</v>
      </c>
      <c r="N122" s="84" t="e">
        <f t="shared" si="59"/>
        <v>#DIV/0!</v>
      </c>
      <c r="O122" s="85">
        <f t="shared" si="59"/>
        <v>13.116097646917337</v>
      </c>
      <c r="R122" s="17" t="s">
        <v>16</v>
      </c>
      <c r="S122" s="86">
        <f t="shared" ref="S122:AE127" si="60">+S62/S21*100</f>
        <v>11.254879365688607</v>
      </c>
      <c r="T122" s="86">
        <f t="shared" si="60"/>
        <v>11.33297896372698</v>
      </c>
      <c r="U122" s="86">
        <f t="shared" si="60"/>
        <v>11.36918804621126</v>
      </c>
      <c r="V122" s="86">
        <f t="shared" si="60"/>
        <v>11.361951548635155</v>
      </c>
      <c r="W122" s="86">
        <f t="shared" si="60"/>
        <v>11.521570512421427</v>
      </c>
      <c r="X122" s="86">
        <f t="shared" si="60"/>
        <v>11.51314724439856</v>
      </c>
      <c r="Y122" s="86">
        <f t="shared" si="60"/>
        <v>11.613105566896513</v>
      </c>
      <c r="Z122" s="86" t="e">
        <f t="shared" si="60"/>
        <v>#DIV/0!</v>
      </c>
      <c r="AA122" s="86" t="e">
        <f t="shared" si="60"/>
        <v>#DIV/0!</v>
      </c>
      <c r="AB122" s="86" t="e">
        <f t="shared" si="60"/>
        <v>#DIV/0!</v>
      </c>
      <c r="AC122" s="86" t="e">
        <f t="shared" si="60"/>
        <v>#DIV/0!</v>
      </c>
      <c r="AD122" s="86" t="e">
        <f t="shared" si="60"/>
        <v>#DIV/0!</v>
      </c>
      <c r="AE122" s="85">
        <f t="shared" si="60"/>
        <v>11.411004952818086</v>
      </c>
    </row>
    <row r="123" spans="2:31">
      <c r="B123" s="20" t="s">
        <v>17</v>
      </c>
      <c r="C123" s="84">
        <f t="shared" si="59"/>
        <v>19.889077159035807</v>
      </c>
      <c r="D123" s="84">
        <f t="shared" si="59"/>
        <v>19.923889511003214</v>
      </c>
      <c r="E123" s="84">
        <f t="shared" si="59"/>
        <v>20.266522366725901</v>
      </c>
      <c r="F123" s="84">
        <f t="shared" si="59"/>
        <v>20.60767466924861</v>
      </c>
      <c r="G123" s="84">
        <f t="shared" si="59"/>
        <v>21.038059441172717</v>
      </c>
      <c r="H123" s="84">
        <f t="shared" si="59"/>
        <v>21.288608411652511</v>
      </c>
      <c r="I123" s="84">
        <f t="shared" si="59"/>
        <v>21.960833163929149</v>
      </c>
      <c r="J123" s="84" t="e">
        <f t="shared" si="59"/>
        <v>#DIV/0!</v>
      </c>
      <c r="K123" s="84" t="e">
        <f t="shared" si="59"/>
        <v>#DIV/0!</v>
      </c>
      <c r="L123" s="84" t="e">
        <f t="shared" si="59"/>
        <v>#DIV/0!</v>
      </c>
      <c r="M123" s="84" t="e">
        <f t="shared" si="59"/>
        <v>#DIV/0!</v>
      </c>
      <c r="N123" s="84" t="e">
        <f t="shared" si="59"/>
        <v>#DIV/0!</v>
      </c>
      <c r="O123" s="85">
        <f t="shared" si="59"/>
        <v>20.636597107057725</v>
      </c>
      <c r="R123" s="17" t="s">
        <v>17</v>
      </c>
      <c r="S123" s="86">
        <f t="shared" si="60"/>
        <v>17.303497128361148</v>
      </c>
      <c r="T123" s="86">
        <f t="shared" si="60"/>
        <v>17.333783874572795</v>
      </c>
      <c r="U123" s="86">
        <f t="shared" si="60"/>
        <v>17.631874459051534</v>
      </c>
      <c r="V123" s="86">
        <f t="shared" si="60"/>
        <v>17.928676962246289</v>
      </c>
      <c r="W123" s="86">
        <f t="shared" si="60"/>
        <v>18.303111713820265</v>
      </c>
      <c r="X123" s="86">
        <f t="shared" si="60"/>
        <v>18.521089318137683</v>
      </c>
      <c r="Y123" s="86">
        <f t="shared" si="60"/>
        <v>19.105924852618358</v>
      </c>
      <c r="Z123" s="86" t="e">
        <f t="shared" si="60"/>
        <v>#DIV/0!</v>
      </c>
      <c r="AA123" s="86" t="e">
        <f t="shared" si="60"/>
        <v>#DIV/0!</v>
      </c>
      <c r="AB123" s="86" t="e">
        <f t="shared" si="60"/>
        <v>#DIV/0!</v>
      </c>
      <c r="AC123" s="86" t="e">
        <f t="shared" si="60"/>
        <v>#DIV/0!</v>
      </c>
      <c r="AD123" s="86" t="e">
        <f t="shared" si="60"/>
        <v>#DIV/0!</v>
      </c>
      <c r="AE123" s="85">
        <f t="shared" si="60"/>
        <v>17.953839483140218</v>
      </c>
    </row>
    <row r="124" spans="2:31">
      <c r="B124" s="20" t="s">
        <v>18</v>
      </c>
      <c r="C124" s="84">
        <f>+C64/C23*100</f>
        <v>16.515541124866132</v>
      </c>
      <c r="D124" s="84">
        <f t="shared" si="59"/>
        <v>16.586214604617602</v>
      </c>
      <c r="E124" s="84">
        <f t="shared" si="59"/>
        <v>12.35468282490389</v>
      </c>
      <c r="F124" s="84">
        <f t="shared" si="59"/>
        <v>11.277919575830895</v>
      </c>
      <c r="G124" s="84">
        <f t="shared" si="59"/>
        <v>10.987183729517209</v>
      </c>
      <c r="H124" s="84">
        <f t="shared" si="59"/>
        <v>12.243102038214269</v>
      </c>
      <c r="I124" s="84">
        <f t="shared" si="59"/>
        <v>11.994692087285115</v>
      </c>
      <c r="J124" s="84" t="e">
        <f t="shared" si="59"/>
        <v>#DIV/0!</v>
      </c>
      <c r="K124" s="84" t="e">
        <f t="shared" si="59"/>
        <v>#DIV/0!</v>
      </c>
      <c r="L124" s="84" t="e">
        <f t="shared" si="59"/>
        <v>#DIV/0!</v>
      </c>
      <c r="M124" s="84" t="e">
        <f t="shared" si="59"/>
        <v>#DIV/0!</v>
      </c>
      <c r="N124" s="84" t="e">
        <f t="shared" si="59"/>
        <v>#DIV/0!</v>
      </c>
      <c r="O124" s="85">
        <f>+O64/O23*100</f>
        <v>12.458081293110988</v>
      </c>
      <c r="R124" s="17" t="s">
        <v>18</v>
      </c>
      <c r="S124" s="86">
        <f t="shared" si="60"/>
        <v>14.368520778633535</v>
      </c>
      <c r="T124" s="86">
        <f t="shared" si="60"/>
        <v>14.430006706017314</v>
      </c>
      <c r="U124" s="86">
        <f t="shared" si="60"/>
        <v>10.748574057666385</v>
      </c>
      <c r="V124" s="86">
        <f t="shared" si="60"/>
        <v>9.8117900309728778</v>
      </c>
      <c r="W124" s="86">
        <f t="shared" si="60"/>
        <v>9.5588498446799726</v>
      </c>
      <c r="X124" s="86">
        <f t="shared" si="60"/>
        <v>10.651498773246415</v>
      </c>
      <c r="Y124" s="86">
        <f t="shared" si="60"/>
        <v>10.435382115938049</v>
      </c>
      <c r="Z124" s="86" t="e">
        <f t="shared" si="60"/>
        <v>#DIV/0!</v>
      </c>
      <c r="AA124" s="86" t="e">
        <f t="shared" si="60"/>
        <v>#DIV/0!</v>
      </c>
      <c r="AB124" s="86" t="e">
        <f t="shared" si="60"/>
        <v>#DIV/0!</v>
      </c>
      <c r="AC124" s="86" t="e">
        <f t="shared" si="60"/>
        <v>#DIV/0!</v>
      </c>
      <c r="AD124" s="86" t="e">
        <f t="shared" si="60"/>
        <v>#DIV/0!</v>
      </c>
      <c r="AE124" s="85">
        <f t="shared" si="60"/>
        <v>10.83853072500656</v>
      </c>
    </row>
    <row r="125" spans="2:31">
      <c r="B125" s="20" t="s">
        <v>19</v>
      </c>
      <c r="C125" s="84">
        <f>+C65/C24*100</f>
        <v>17.054587063866407</v>
      </c>
      <c r="D125" s="84">
        <f t="shared" si="59"/>
        <v>17.140803032986366</v>
      </c>
      <c r="E125" s="84">
        <f t="shared" si="59"/>
        <v>17.298837558555185</v>
      </c>
      <c r="F125" s="84">
        <f t="shared" si="59"/>
        <v>17.413792203352685</v>
      </c>
      <c r="G125" s="84">
        <f t="shared" si="59"/>
        <v>17.758627369137329</v>
      </c>
      <c r="H125" s="84">
        <f t="shared" si="59"/>
        <v>17.830455416714365</v>
      </c>
      <c r="I125" s="84">
        <f t="shared" si="59"/>
        <v>18.132183453354791</v>
      </c>
      <c r="J125" s="84" t="e">
        <f t="shared" si="59"/>
        <v>#DIV/0!</v>
      </c>
      <c r="K125" s="84" t="e">
        <f t="shared" si="59"/>
        <v>#DIV/0!</v>
      </c>
      <c r="L125" s="84" t="e">
        <f t="shared" si="59"/>
        <v>#DIV/0!</v>
      </c>
      <c r="M125" s="84" t="e">
        <f t="shared" si="59"/>
        <v>#DIV/0!</v>
      </c>
      <c r="N125" s="84" t="e">
        <f t="shared" si="59"/>
        <v>#DIV/0!</v>
      </c>
      <c r="O125" s="85">
        <f>+O65/O24*100</f>
        <v>17.523764411835302</v>
      </c>
      <c r="R125" s="17" t="s">
        <v>19</v>
      </c>
      <c r="S125" s="86">
        <f t="shared" si="60"/>
        <v>14.837490745563771</v>
      </c>
      <c r="T125" s="86">
        <f t="shared" si="60"/>
        <v>14.912498638698136</v>
      </c>
      <c r="U125" s="86">
        <f t="shared" si="60"/>
        <v>15.049988675943013</v>
      </c>
      <c r="V125" s="86">
        <f t="shared" si="60"/>
        <v>15.149999216916839</v>
      </c>
      <c r="W125" s="86">
        <f t="shared" si="60"/>
        <v>15.450005811149477</v>
      </c>
      <c r="X125" s="86">
        <f t="shared" si="60"/>
        <v>15.5124962125415</v>
      </c>
      <c r="Y125" s="86">
        <f t="shared" si="60"/>
        <v>15.774999604418669</v>
      </c>
      <c r="Z125" s="86" t="e">
        <f t="shared" si="60"/>
        <v>#DIV/0!</v>
      </c>
      <c r="AA125" s="86" t="e">
        <f t="shared" si="60"/>
        <v>#DIV/0!</v>
      </c>
      <c r="AB125" s="86" t="e">
        <f t="shared" si="60"/>
        <v>#DIV/0!</v>
      </c>
      <c r="AC125" s="86" t="e">
        <f t="shared" si="60"/>
        <v>#DIV/0!</v>
      </c>
      <c r="AD125" s="86" t="e">
        <f t="shared" si="60"/>
        <v>#DIV/0!</v>
      </c>
      <c r="AE125" s="85">
        <f t="shared" si="60"/>
        <v>15.24567503829671</v>
      </c>
    </row>
    <row r="126" spans="2:31">
      <c r="B126" s="25" t="s">
        <v>20</v>
      </c>
      <c r="C126" s="84">
        <f>+C66/C25*100</f>
        <v>9.636335744832552</v>
      </c>
      <c r="D126" s="84">
        <f t="shared" si="59"/>
        <v>10.291815412130585</v>
      </c>
      <c r="E126" s="84">
        <f t="shared" si="59"/>
        <v>10.471769174218101</v>
      </c>
      <c r="F126" s="84">
        <f t="shared" si="59"/>
        <v>11.203346160194217</v>
      </c>
      <c r="G126" s="84">
        <f t="shared" si="59"/>
        <v>11.263450775724946</v>
      </c>
      <c r="H126" s="84">
        <f t="shared" si="59"/>
        <v>10.703538322929031</v>
      </c>
      <c r="I126" s="84">
        <f t="shared" si="59"/>
        <v>10.874251773814226</v>
      </c>
      <c r="J126" s="84" t="e">
        <f t="shared" si="59"/>
        <v>#DIV/0!</v>
      </c>
      <c r="K126" s="84" t="e">
        <f t="shared" si="59"/>
        <v>#DIV/0!</v>
      </c>
      <c r="L126" s="84" t="e">
        <f t="shared" si="59"/>
        <v>#DIV/0!</v>
      </c>
      <c r="M126" s="84" t="e">
        <f t="shared" si="59"/>
        <v>#DIV/0!</v>
      </c>
      <c r="N126" s="84" t="e">
        <f t="shared" si="59"/>
        <v>#DIV/0!</v>
      </c>
      <c r="O126" s="85">
        <f>+O66/O25*100</f>
        <v>10.598844521021398</v>
      </c>
      <c r="R126" s="17" t="s">
        <v>20</v>
      </c>
      <c r="S126" s="86">
        <f t="shared" si="60"/>
        <v>8.3836120980043223</v>
      </c>
      <c r="T126" s="86">
        <f t="shared" si="60"/>
        <v>8.9538794085536093</v>
      </c>
      <c r="U126" s="86">
        <f t="shared" si="60"/>
        <v>9.1104391815697472</v>
      </c>
      <c r="V126" s="86">
        <f t="shared" si="60"/>
        <v>9.7469111593689686</v>
      </c>
      <c r="W126" s="86">
        <f t="shared" si="60"/>
        <v>9.799202174880703</v>
      </c>
      <c r="X126" s="86">
        <f t="shared" si="60"/>
        <v>9.3120783409482577</v>
      </c>
      <c r="Y126" s="86">
        <f t="shared" si="60"/>
        <v>9.4605990432183749</v>
      </c>
      <c r="Z126" s="86" t="e">
        <f t="shared" si="60"/>
        <v>#DIV/0!</v>
      </c>
      <c r="AA126" s="86" t="e">
        <f t="shared" si="60"/>
        <v>#DIV/0!</v>
      </c>
      <c r="AB126" s="86" t="e">
        <f t="shared" si="60"/>
        <v>#DIV/0!</v>
      </c>
      <c r="AC126" s="86" t="e">
        <f t="shared" si="60"/>
        <v>#DIV/0!</v>
      </c>
      <c r="AD126" s="86" t="e">
        <f t="shared" si="60"/>
        <v>#DIV/0!</v>
      </c>
      <c r="AE126" s="85">
        <f t="shared" si="60"/>
        <v>9.2209947332886184</v>
      </c>
    </row>
    <row r="127" spans="2:31">
      <c r="B127" s="26" t="s">
        <v>14</v>
      </c>
      <c r="C127" s="87">
        <f t="shared" ref="C127:O127" si="61">+C67/C26*100</f>
        <v>14.722437703003466</v>
      </c>
      <c r="D127" s="87">
        <f t="shared" si="61"/>
        <v>14.934628352880353</v>
      </c>
      <c r="E127" s="87">
        <f t="shared" si="61"/>
        <v>14.429657707716547</v>
      </c>
      <c r="F127" s="87">
        <f t="shared" si="61"/>
        <v>14.185660783196086</v>
      </c>
      <c r="G127" s="87">
        <f t="shared" si="61"/>
        <v>14.197153919505912</v>
      </c>
      <c r="H127" s="87">
        <f t="shared" si="61"/>
        <v>14.548240523938544</v>
      </c>
      <c r="I127" s="87">
        <f t="shared" si="61"/>
        <v>14.540156136063025</v>
      </c>
      <c r="J127" s="87" t="e">
        <f t="shared" si="61"/>
        <v>#DIV/0!</v>
      </c>
      <c r="K127" s="87" t="e">
        <f t="shared" si="61"/>
        <v>#DIV/0!</v>
      </c>
      <c r="L127" s="87" t="e">
        <f t="shared" si="61"/>
        <v>#DIV/0!</v>
      </c>
      <c r="M127" s="87" t="e">
        <f t="shared" si="61"/>
        <v>#DIV/0!</v>
      </c>
      <c r="N127" s="87" t="e">
        <f t="shared" si="61"/>
        <v>#DIV/0!</v>
      </c>
      <c r="O127" s="87">
        <f t="shared" si="61"/>
        <v>14.503136762605809</v>
      </c>
      <c r="R127" s="26" t="s">
        <v>14</v>
      </c>
      <c r="S127" s="88">
        <f t="shared" si="60"/>
        <v>12.808520801613016</v>
      </c>
      <c r="T127" s="89">
        <f t="shared" si="60"/>
        <v>12.993126667005905</v>
      </c>
      <c r="U127" s="89">
        <f t="shared" si="60"/>
        <v>12.553802205713394</v>
      </c>
      <c r="V127" s="89">
        <f t="shared" si="60"/>
        <v>12.341524881380595</v>
      </c>
      <c r="W127" s="89">
        <f t="shared" si="60"/>
        <v>12.35152390997014</v>
      </c>
      <c r="X127" s="89">
        <f t="shared" si="60"/>
        <v>12.656969255826533</v>
      </c>
      <c r="Y127" s="89">
        <f t="shared" si="60"/>
        <v>12.649935838374828</v>
      </c>
      <c r="Z127" s="89" t="e">
        <f t="shared" si="60"/>
        <v>#DIV/0!</v>
      </c>
      <c r="AA127" s="89" t="e">
        <f t="shared" si="60"/>
        <v>#DIV/0!</v>
      </c>
      <c r="AB127" s="89" t="e">
        <f t="shared" si="60"/>
        <v>#DIV/0!</v>
      </c>
      <c r="AC127" s="89" t="e">
        <f t="shared" si="60"/>
        <v>#DIV/0!</v>
      </c>
      <c r="AD127" s="89" t="e">
        <f t="shared" si="60"/>
        <v>#DIV/0!</v>
      </c>
      <c r="AE127" s="87">
        <f t="shared" si="60"/>
        <v>12.61772898346705</v>
      </c>
    </row>
    <row r="128" spans="2:31" hidden="1"/>
    <row r="129" spans="2:31" hidden="1"/>
    <row r="130" spans="2:31" hidden="1">
      <c r="B130" s="215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15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5" si="62">+C74/C21*100</f>
        <v>#DIV/0!</v>
      </c>
      <c r="D134" s="68" t="e">
        <f t="shared" si="62"/>
        <v>#DIV/0!</v>
      </c>
      <c r="E134" s="68" t="e">
        <f t="shared" si="62"/>
        <v>#DIV/0!</v>
      </c>
      <c r="F134" s="68" t="e">
        <f t="shared" si="62"/>
        <v>#DIV/0!</v>
      </c>
      <c r="G134" s="68" t="e">
        <f t="shared" si="62"/>
        <v>#DIV/0!</v>
      </c>
      <c r="H134" s="68" t="e">
        <f t="shared" si="62"/>
        <v>#DIV/0!</v>
      </c>
      <c r="I134" s="68" t="e">
        <f t="shared" si="62"/>
        <v>#DIV/0!</v>
      </c>
      <c r="J134" s="68" t="e">
        <f t="shared" si="62"/>
        <v>#DIV/0!</v>
      </c>
      <c r="K134" s="68" t="e">
        <f t="shared" si="62"/>
        <v>#DIV/0!</v>
      </c>
      <c r="L134" s="68" t="e">
        <f t="shared" si="62"/>
        <v>#DIV/0!</v>
      </c>
      <c r="M134" s="68"/>
      <c r="N134" s="68"/>
      <c r="O134" s="68" t="e">
        <f>+O74/O21*100</f>
        <v>#DIV/0!</v>
      </c>
      <c r="R134" s="64" t="s">
        <v>39</v>
      </c>
      <c r="S134" s="68" t="e">
        <f t="shared" ref="S134:AE135" si="63">+S74/S21*100</f>
        <v>#DIV/0!</v>
      </c>
      <c r="T134" s="68" t="e">
        <f t="shared" si="63"/>
        <v>#DIV/0!</v>
      </c>
      <c r="U134" s="68" t="e">
        <f t="shared" si="63"/>
        <v>#DIV/0!</v>
      </c>
      <c r="V134" s="68" t="e">
        <f t="shared" si="63"/>
        <v>#DIV/0!</v>
      </c>
      <c r="W134" s="68" t="e">
        <f t="shared" si="63"/>
        <v>#DIV/0!</v>
      </c>
      <c r="X134" s="68" t="e">
        <f t="shared" si="63"/>
        <v>#DIV/0!</v>
      </c>
      <c r="Y134" s="68" t="e">
        <f t="shared" si="63"/>
        <v>#DIV/0!</v>
      </c>
      <c r="Z134" s="68" t="e">
        <f t="shared" si="63"/>
        <v>#DIV/0!</v>
      </c>
      <c r="AA134" s="68" t="e">
        <f t="shared" si="63"/>
        <v>#DIV/0!</v>
      </c>
      <c r="AB134" s="68" t="e">
        <f t="shared" si="63"/>
        <v>#DIV/0!</v>
      </c>
      <c r="AC134" s="68" t="e">
        <f t="shared" si="63"/>
        <v>#DIV/0!</v>
      </c>
      <c r="AD134" s="68" t="e">
        <f t="shared" si="63"/>
        <v>#DIV/0!</v>
      </c>
      <c r="AE134" s="68" t="e">
        <f t="shared" si="63"/>
        <v>#DIV/0!</v>
      </c>
    </row>
    <row r="135" spans="2:31" hidden="1">
      <c r="B135" s="64" t="s">
        <v>40</v>
      </c>
      <c r="C135" s="68" t="e">
        <f t="shared" si="62"/>
        <v>#DIV/0!</v>
      </c>
      <c r="D135" s="68" t="e">
        <f t="shared" si="62"/>
        <v>#DIV/0!</v>
      </c>
      <c r="E135" s="68" t="e">
        <f t="shared" si="62"/>
        <v>#DIV/0!</v>
      </c>
      <c r="F135" s="68" t="e">
        <f t="shared" si="62"/>
        <v>#DIV/0!</v>
      </c>
      <c r="G135" s="68" t="e">
        <f t="shared" si="62"/>
        <v>#DIV/0!</v>
      </c>
      <c r="H135" s="68" t="e">
        <f t="shared" si="62"/>
        <v>#DIV/0!</v>
      </c>
      <c r="I135" s="68" t="e">
        <f t="shared" si="62"/>
        <v>#DIV/0!</v>
      </c>
      <c r="J135" s="68" t="e">
        <f t="shared" si="62"/>
        <v>#DIV/0!</v>
      </c>
      <c r="K135" s="68" t="e">
        <f t="shared" si="62"/>
        <v>#DIV/0!</v>
      </c>
      <c r="L135" s="68" t="e">
        <f t="shared" si="62"/>
        <v>#DIV/0!</v>
      </c>
      <c r="M135" s="68"/>
      <c r="N135" s="68"/>
      <c r="O135" s="68" t="e">
        <f>+O75/O22*100</f>
        <v>#DIV/0!</v>
      </c>
      <c r="R135" s="64" t="s">
        <v>40</v>
      </c>
      <c r="S135" s="68" t="e">
        <f t="shared" si="63"/>
        <v>#DIV/0!</v>
      </c>
      <c r="T135" s="68" t="e">
        <f t="shared" si="63"/>
        <v>#DIV/0!</v>
      </c>
      <c r="U135" s="68" t="e">
        <f t="shared" si="63"/>
        <v>#DIV/0!</v>
      </c>
      <c r="V135" s="68" t="e">
        <f t="shared" si="63"/>
        <v>#DIV/0!</v>
      </c>
      <c r="W135" s="68" t="e">
        <f t="shared" si="63"/>
        <v>#DIV/0!</v>
      </c>
      <c r="X135" s="68" t="e">
        <f t="shared" si="63"/>
        <v>#DIV/0!</v>
      </c>
      <c r="Y135" s="68" t="e">
        <f t="shared" si="63"/>
        <v>#DIV/0!</v>
      </c>
      <c r="Z135" s="68" t="e">
        <f t="shared" si="63"/>
        <v>#DIV/0!</v>
      </c>
      <c r="AA135" s="68" t="e">
        <f t="shared" si="63"/>
        <v>#DIV/0!</v>
      </c>
      <c r="AB135" s="68" t="e">
        <f t="shared" si="63"/>
        <v>#DIV/0!</v>
      </c>
      <c r="AC135" s="68" t="e">
        <f t="shared" si="63"/>
        <v>#DIV/0!</v>
      </c>
      <c r="AD135" s="68" t="e">
        <f t="shared" si="63"/>
        <v>#DIV/0!</v>
      </c>
      <c r="AE135" s="68" t="e">
        <f t="shared" si="63"/>
        <v>#DIV/0!</v>
      </c>
    </row>
    <row r="136" spans="2:31" hidden="1">
      <c r="B136" s="64" t="s">
        <v>41</v>
      </c>
      <c r="C136" s="68" t="e">
        <f>+C76/#REF!*100</f>
        <v>#DIV/0!</v>
      </c>
      <c r="D136" s="68" t="e">
        <f>+D76/#REF!*100</f>
        <v>#DIV/0!</v>
      </c>
      <c r="E136" s="68" t="e">
        <f>+E76/#REF!*100</f>
        <v>#DIV/0!</v>
      </c>
      <c r="F136" s="68" t="e">
        <f>+F76/#REF!*100</f>
        <v>#DIV/0!</v>
      </c>
      <c r="G136" s="68" t="e">
        <f>+G76/#REF!*100</f>
        <v>#DIV/0!</v>
      </c>
      <c r="H136" s="68" t="e">
        <f>+H76/#REF!*100</f>
        <v>#DIV/0!</v>
      </c>
      <c r="I136" s="68" t="e">
        <f>+I76/#REF!*100</f>
        <v>#DIV/0!</v>
      </c>
      <c r="J136" s="68" t="e">
        <f>+J76/#REF!*100</f>
        <v>#DIV/0!</v>
      </c>
      <c r="K136" s="68" t="e">
        <f>+K76/#REF!*100</f>
        <v>#DIV/0!</v>
      </c>
      <c r="L136" s="68" t="e">
        <f>+L76/#REF!*100</f>
        <v>#DIV/0!</v>
      </c>
      <c r="M136" s="68"/>
      <c r="N136" s="68"/>
      <c r="O136" s="68" t="e">
        <f>+O76/#REF!*100</f>
        <v>#DIV/0!</v>
      </c>
      <c r="R136" s="64" t="s">
        <v>41</v>
      </c>
      <c r="S136" s="68" t="e">
        <f>+S76/#REF!*100</f>
        <v>#DIV/0!</v>
      </c>
      <c r="T136" s="68" t="e">
        <f>+T76/#REF!*100</f>
        <v>#DIV/0!</v>
      </c>
      <c r="U136" s="68" t="e">
        <f>+U76/#REF!*100</f>
        <v>#DIV/0!</v>
      </c>
      <c r="V136" s="68" t="e">
        <f>+V76/#REF!*100</f>
        <v>#DIV/0!</v>
      </c>
      <c r="W136" s="68" t="e">
        <f>+W76/#REF!*100</f>
        <v>#DIV/0!</v>
      </c>
      <c r="X136" s="68" t="e">
        <f>+X76/#REF!*100</f>
        <v>#DIV/0!</v>
      </c>
      <c r="Y136" s="68" t="e">
        <f>+Y76/#REF!*100</f>
        <v>#DIV/0!</v>
      </c>
      <c r="Z136" s="68" t="e">
        <f>+Z76/#REF!*100</f>
        <v>#DIV/0!</v>
      </c>
      <c r="AA136" s="68" t="e">
        <f>+AA76/#REF!*100</f>
        <v>#DIV/0!</v>
      </c>
      <c r="AB136" s="68" t="e">
        <f>+AB76/#REF!*100</f>
        <v>#DIV/0!</v>
      </c>
      <c r="AC136" s="68" t="e">
        <f>+AC76/#REF!*100</f>
        <v>#DIV/0!</v>
      </c>
      <c r="AD136" s="68" t="e">
        <f>+AD76/#REF!*100</f>
        <v>#DIV/0!</v>
      </c>
      <c r="AE136" s="68" t="e">
        <f>+AE76/#REF!*100</f>
        <v>#DIV/0!</v>
      </c>
    </row>
    <row r="137" spans="2:31" hidden="1">
      <c r="B137" s="64" t="s">
        <v>42</v>
      </c>
      <c r="C137" s="68" t="e">
        <f t="shared" ref="C137:L139" si="64">+C77/C23*100</f>
        <v>#DIV/0!</v>
      </c>
      <c r="D137" s="68" t="e">
        <f t="shared" si="64"/>
        <v>#DIV/0!</v>
      </c>
      <c r="E137" s="68" t="e">
        <f t="shared" si="64"/>
        <v>#DIV/0!</v>
      </c>
      <c r="F137" s="68" t="e">
        <f t="shared" si="64"/>
        <v>#DIV/0!</v>
      </c>
      <c r="G137" s="68" t="e">
        <f t="shared" si="64"/>
        <v>#DIV/0!</v>
      </c>
      <c r="H137" s="68" t="e">
        <f t="shared" si="64"/>
        <v>#DIV/0!</v>
      </c>
      <c r="I137" s="68" t="e">
        <f t="shared" si="64"/>
        <v>#DIV/0!</v>
      </c>
      <c r="J137" s="68" t="e">
        <f t="shared" si="64"/>
        <v>#DIV/0!</v>
      </c>
      <c r="K137" s="68" t="e">
        <f t="shared" si="64"/>
        <v>#DIV/0!</v>
      </c>
      <c r="L137" s="68" t="e">
        <f t="shared" si="64"/>
        <v>#DIV/0!</v>
      </c>
      <c r="M137" s="68"/>
      <c r="N137" s="68"/>
      <c r="O137" s="68" t="e">
        <f>+O77/O23*100</f>
        <v>#DIV/0!</v>
      </c>
      <c r="R137" s="64" t="s">
        <v>42</v>
      </c>
      <c r="S137" s="68" t="e">
        <f t="shared" ref="S137:AE139" si="65">+S77/S23*100</f>
        <v>#DIV/0!</v>
      </c>
      <c r="T137" s="68" t="e">
        <f t="shared" si="65"/>
        <v>#DIV/0!</v>
      </c>
      <c r="U137" s="68" t="e">
        <f t="shared" si="65"/>
        <v>#DIV/0!</v>
      </c>
      <c r="V137" s="68" t="e">
        <f t="shared" si="65"/>
        <v>#DIV/0!</v>
      </c>
      <c r="W137" s="68" t="e">
        <f t="shared" si="65"/>
        <v>#DIV/0!</v>
      </c>
      <c r="X137" s="68" t="e">
        <f t="shared" si="65"/>
        <v>#DIV/0!</v>
      </c>
      <c r="Y137" s="68" t="e">
        <f t="shared" si="65"/>
        <v>#DIV/0!</v>
      </c>
      <c r="Z137" s="68" t="e">
        <f t="shared" si="65"/>
        <v>#DIV/0!</v>
      </c>
      <c r="AA137" s="68" t="e">
        <f t="shared" si="65"/>
        <v>#DIV/0!</v>
      </c>
      <c r="AB137" s="68" t="e">
        <f t="shared" si="65"/>
        <v>#DIV/0!</v>
      </c>
      <c r="AC137" s="68" t="e">
        <f t="shared" si="65"/>
        <v>#DIV/0!</v>
      </c>
      <c r="AD137" s="68" t="e">
        <f t="shared" si="65"/>
        <v>#DIV/0!</v>
      </c>
      <c r="AE137" s="68" t="e">
        <f t="shared" si="65"/>
        <v>#DIV/0!</v>
      </c>
    </row>
    <row r="138" spans="2:31" hidden="1">
      <c r="B138" s="64" t="s">
        <v>43</v>
      </c>
      <c r="C138" s="68" t="e">
        <f t="shared" si="64"/>
        <v>#DIV/0!</v>
      </c>
      <c r="D138" s="68" t="e">
        <f t="shared" si="64"/>
        <v>#DIV/0!</v>
      </c>
      <c r="E138" s="68" t="e">
        <f t="shared" si="64"/>
        <v>#DIV/0!</v>
      </c>
      <c r="F138" s="68" t="e">
        <f t="shared" si="64"/>
        <v>#DIV/0!</v>
      </c>
      <c r="G138" s="68" t="e">
        <f t="shared" si="64"/>
        <v>#DIV/0!</v>
      </c>
      <c r="H138" s="68" t="e">
        <f t="shared" si="64"/>
        <v>#DIV/0!</v>
      </c>
      <c r="I138" s="68" t="e">
        <f t="shared" si="64"/>
        <v>#DIV/0!</v>
      </c>
      <c r="J138" s="68" t="e">
        <f t="shared" si="64"/>
        <v>#DIV/0!</v>
      </c>
      <c r="K138" s="68" t="e">
        <f t="shared" si="64"/>
        <v>#DIV/0!</v>
      </c>
      <c r="L138" s="68" t="e">
        <f t="shared" si="64"/>
        <v>#DIV/0!</v>
      </c>
      <c r="M138" s="68"/>
      <c r="N138" s="68"/>
      <c r="O138" s="68" t="e">
        <f>+O78/O24*100</f>
        <v>#DIV/0!</v>
      </c>
      <c r="R138" s="64" t="s">
        <v>43</v>
      </c>
      <c r="S138" s="68" t="e">
        <f t="shared" si="65"/>
        <v>#DIV/0!</v>
      </c>
      <c r="T138" s="68" t="e">
        <f t="shared" si="65"/>
        <v>#DIV/0!</v>
      </c>
      <c r="U138" s="68" t="e">
        <f t="shared" si="65"/>
        <v>#DIV/0!</v>
      </c>
      <c r="V138" s="68" t="e">
        <f t="shared" si="65"/>
        <v>#DIV/0!</v>
      </c>
      <c r="W138" s="68" t="e">
        <f t="shared" si="65"/>
        <v>#DIV/0!</v>
      </c>
      <c r="X138" s="68" t="e">
        <f t="shared" si="65"/>
        <v>#DIV/0!</v>
      </c>
      <c r="Y138" s="68" t="e">
        <f t="shared" si="65"/>
        <v>#DIV/0!</v>
      </c>
      <c r="Z138" s="68" t="e">
        <f t="shared" si="65"/>
        <v>#DIV/0!</v>
      </c>
      <c r="AA138" s="68" t="e">
        <f t="shared" si="65"/>
        <v>#DIV/0!</v>
      </c>
      <c r="AB138" s="68" t="e">
        <f t="shared" si="65"/>
        <v>#DIV/0!</v>
      </c>
      <c r="AC138" s="68" t="e">
        <f t="shared" si="65"/>
        <v>#DIV/0!</v>
      </c>
      <c r="AD138" s="68" t="e">
        <f t="shared" si="65"/>
        <v>#DIV/0!</v>
      </c>
      <c r="AE138" s="68" t="e">
        <f t="shared" si="65"/>
        <v>#DIV/0!</v>
      </c>
    </row>
    <row r="139" spans="2:31" hidden="1">
      <c r="B139" s="64" t="s">
        <v>44</v>
      </c>
      <c r="C139" s="68" t="e">
        <f t="shared" si="64"/>
        <v>#REF!</v>
      </c>
      <c r="D139" s="68" t="e">
        <f t="shared" si="64"/>
        <v>#REF!</v>
      </c>
      <c r="E139" s="68" t="e">
        <f t="shared" si="64"/>
        <v>#REF!</v>
      </c>
      <c r="F139" s="68" t="e">
        <f t="shared" si="64"/>
        <v>#REF!</v>
      </c>
      <c r="G139" s="68" t="e">
        <f t="shared" si="64"/>
        <v>#REF!</v>
      </c>
      <c r="H139" s="68" t="e">
        <f t="shared" si="64"/>
        <v>#REF!</v>
      </c>
      <c r="I139" s="68" t="e">
        <f t="shared" si="64"/>
        <v>#REF!</v>
      </c>
      <c r="J139" s="68" t="e">
        <f t="shared" si="64"/>
        <v>#REF!</v>
      </c>
      <c r="K139" s="68" t="e">
        <f t="shared" si="64"/>
        <v>#REF!</v>
      </c>
      <c r="L139" s="68" t="e">
        <f t="shared" si="64"/>
        <v>#REF!</v>
      </c>
      <c r="M139" s="68"/>
      <c r="N139" s="68"/>
      <c r="O139" s="68" t="e">
        <f>+O79/O25*100</f>
        <v>#REF!</v>
      </c>
      <c r="R139" s="64" t="s">
        <v>44</v>
      </c>
      <c r="S139" s="68" t="e">
        <f t="shared" si="65"/>
        <v>#REF!</v>
      </c>
      <c r="T139" s="68" t="e">
        <f t="shared" si="65"/>
        <v>#REF!</v>
      </c>
      <c r="U139" s="68" t="e">
        <f t="shared" si="65"/>
        <v>#REF!</v>
      </c>
      <c r="V139" s="68" t="e">
        <f t="shared" si="65"/>
        <v>#REF!</v>
      </c>
      <c r="W139" s="68" t="e">
        <f t="shared" si="65"/>
        <v>#REF!</v>
      </c>
      <c r="X139" s="68" t="e">
        <f t="shared" si="65"/>
        <v>#REF!</v>
      </c>
      <c r="Y139" s="68" t="e">
        <f t="shared" si="65"/>
        <v>#REF!</v>
      </c>
      <c r="Z139" s="68" t="e">
        <f t="shared" si="65"/>
        <v>#REF!</v>
      </c>
      <c r="AA139" s="68" t="e">
        <f t="shared" si="65"/>
        <v>#REF!</v>
      </c>
      <c r="AB139" s="68" t="e">
        <f t="shared" si="65"/>
        <v>#REF!</v>
      </c>
      <c r="AC139" s="68" t="e">
        <f t="shared" si="65"/>
        <v>#REF!</v>
      </c>
      <c r="AD139" s="68" t="e">
        <f t="shared" si="65"/>
        <v>#REF!</v>
      </c>
      <c r="AE139" s="68" t="e">
        <f t="shared" si="65"/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66">+C85/C26*100</f>
        <v>#DIV/0!</v>
      </c>
      <c r="D145" s="71" t="e">
        <f t="shared" si="66"/>
        <v>#DIV/0!</v>
      </c>
      <c r="E145" s="71" t="e">
        <f t="shared" si="66"/>
        <v>#DIV/0!</v>
      </c>
      <c r="F145" s="71" t="e">
        <f t="shared" si="66"/>
        <v>#DIV/0!</v>
      </c>
      <c r="G145" s="71" t="e">
        <f t="shared" si="66"/>
        <v>#DIV/0!</v>
      </c>
      <c r="H145" s="71" t="e">
        <f t="shared" si="66"/>
        <v>#DIV/0!</v>
      </c>
      <c r="I145" s="71" t="e">
        <f t="shared" si="66"/>
        <v>#DIV/0!</v>
      </c>
      <c r="J145" s="71" t="e">
        <f t="shared" si="66"/>
        <v>#DIV/0!</v>
      </c>
      <c r="K145" s="71" t="e">
        <f t="shared" si="66"/>
        <v>#DIV/0!</v>
      </c>
      <c r="L145" s="71" t="e">
        <f t="shared" si="66"/>
        <v>#DIV/0!</v>
      </c>
      <c r="M145" s="71"/>
      <c r="N145" s="71"/>
      <c r="O145" s="71" t="e">
        <f>+O85/O26*100</f>
        <v>#DIV/0!</v>
      </c>
      <c r="R145" s="26" t="s">
        <v>14</v>
      </c>
      <c r="S145" s="70" t="e">
        <f t="shared" ref="S145:AE145" si="67">+S85/S26*100</f>
        <v>#DIV/0!</v>
      </c>
      <c r="T145" s="71" t="e">
        <f t="shared" si="67"/>
        <v>#DIV/0!</v>
      </c>
      <c r="U145" s="71" t="e">
        <f t="shared" si="67"/>
        <v>#DIV/0!</v>
      </c>
      <c r="V145" s="71" t="e">
        <f t="shared" si="67"/>
        <v>#DIV/0!</v>
      </c>
      <c r="W145" s="71" t="e">
        <f t="shared" si="67"/>
        <v>#DIV/0!</v>
      </c>
      <c r="X145" s="71" t="e">
        <f t="shared" si="67"/>
        <v>#DIV/0!</v>
      </c>
      <c r="Y145" s="71" t="e">
        <f t="shared" si="67"/>
        <v>#DIV/0!</v>
      </c>
      <c r="Z145" s="71" t="e">
        <f t="shared" si="67"/>
        <v>#DIV/0!</v>
      </c>
      <c r="AA145" s="71" t="e">
        <f t="shared" si="67"/>
        <v>#DIV/0!</v>
      </c>
      <c r="AB145" s="71" t="e">
        <f t="shared" si="67"/>
        <v>#DIV/0!</v>
      </c>
      <c r="AC145" s="71" t="e">
        <f t="shared" si="67"/>
        <v>#DIV/0!</v>
      </c>
      <c r="AD145" s="71" t="e">
        <f t="shared" si="67"/>
        <v>#DIV/0!</v>
      </c>
      <c r="AE145" s="71" t="e">
        <f t="shared" si="67"/>
        <v>#DIV/0!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68">+C149</f>
        <v>0</v>
      </c>
      <c r="T149" s="75">
        <f t="shared" si="68"/>
        <v>0</v>
      </c>
      <c r="U149" s="75">
        <f t="shared" si="68"/>
        <v>0</v>
      </c>
      <c r="V149" s="75">
        <f t="shared" si="68"/>
        <v>0</v>
      </c>
      <c r="W149" s="75">
        <f t="shared" si="68"/>
        <v>0</v>
      </c>
      <c r="X149" s="75">
        <f t="shared" si="68"/>
        <v>0</v>
      </c>
      <c r="Y149" s="75">
        <f t="shared" si="68"/>
        <v>0</v>
      </c>
      <c r="Z149" s="75">
        <f t="shared" si="68"/>
        <v>0</v>
      </c>
      <c r="AA149" s="75">
        <f t="shared" si="68"/>
        <v>0</v>
      </c>
      <c r="AB149" s="75">
        <f t="shared" si="68"/>
        <v>0</v>
      </c>
      <c r="AC149" s="75">
        <f t="shared" si="68"/>
        <v>0</v>
      </c>
      <c r="AD149" s="75">
        <f t="shared" si="68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68"/>
        <v>6.96</v>
      </c>
      <c r="T150" s="75">
        <f t="shared" si="68"/>
        <v>6.96</v>
      </c>
      <c r="U150" s="75">
        <f t="shared" si="68"/>
        <v>6.96</v>
      </c>
      <c r="V150" s="75">
        <f t="shared" si="68"/>
        <v>6.96</v>
      </c>
      <c r="W150" s="75">
        <f t="shared" si="68"/>
        <v>6.96</v>
      </c>
      <c r="X150" s="75">
        <f t="shared" si="68"/>
        <v>6.96</v>
      </c>
      <c r="Y150" s="75">
        <f t="shared" si="68"/>
        <v>6.96</v>
      </c>
      <c r="Z150" s="75">
        <f t="shared" si="68"/>
        <v>6.96</v>
      </c>
      <c r="AA150" s="75">
        <f t="shared" si="68"/>
        <v>6.96</v>
      </c>
      <c r="AB150" s="75">
        <f t="shared" si="68"/>
        <v>6.96</v>
      </c>
      <c r="AC150" s="75">
        <f t="shared" si="68"/>
        <v>6.96</v>
      </c>
      <c r="AD150" s="75">
        <f t="shared" si="68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>
        <f t="shared" ref="C153:L153" si="69">+C24</f>
        <v>827.5</v>
      </c>
      <c r="D153" s="31">
        <f t="shared" si="69"/>
        <v>737.12400000000002</v>
      </c>
      <c r="E153" s="31">
        <f t="shared" si="69"/>
        <v>814.81499999999994</v>
      </c>
      <c r="F153" s="31">
        <f t="shared" si="69"/>
        <v>791.88900000000012</v>
      </c>
      <c r="G153" s="31">
        <f t="shared" si="69"/>
        <v>818.58100000000013</v>
      </c>
      <c r="H153" s="31">
        <f t="shared" si="69"/>
        <v>799.63700000000006</v>
      </c>
      <c r="I153" s="31">
        <f t="shared" si="69"/>
        <v>827.38700000000006</v>
      </c>
      <c r="J153" s="31">
        <f t="shared" si="69"/>
        <v>0</v>
      </c>
      <c r="K153" s="31">
        <f t="shared" si="69"/>
        <v>0</v>
      </c>
      <c r="L153" s="31">
        <f t="shared" si="69"/>
        <v>0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>
        <f t="shared" ref="C157:L161" si="70">+C32*0.87</f>
        <v>5319.814351</v>
      </c>
      <c r="D157" s="31">
        <f t="shared" si="70"/>
        <v>5293.7418290000014</v>
      </c>
      <c r="E157" s="31">
        <f t="shared" si="70"/>
        <v>5081.8119880000004</v>
      </c>
      <c r="F157" s="31">
        <f t="shared" si="70"/>
        <v>4645.5572030000003</v>
      </c>
      <c r="G157" s="31">
        <f t="shared" si="70"/>
        <v>4588.0767280000009</v>
      </c>
      <c r="H157" s="31">
        <f t="shared" si="70"/>
        <v>4246.1596259999997</v>
      </c>
      <c r="I157" s="31">
        <f t="shared" si="70"/>
        <v>3866.6122989999999</v>
      </c>
      <c r="J157" s="31">
        <f t="shared" si="70"/>
        <v>0</v>
      </c>
      <c r="K157" s="31">
        <f t="shared" si="70"/>
        <v>0</v>
      </c>
      <c r="L157" s="31">
        <f t="shared" si="70"/>
        <v>0</v>
      </c>
    </row>
    <row r="158" spans="2:31" hidden="1">
      <c r="B158" s="68" t="s">
        <v>58</v>
      </c>
      <c r="C158" s="31">
        <f t="shared" si="70"/>
        <v>3864.6774040000005</v>
      </c>
      <c r="D158" s="31">
        <f t="shared" si="70"/>
        <v>3830.0347089999996</v>
      </c>
      <c r="E158" s="31">
        <f t="shared" si="70"/>
        <v>3833.97795</v>
      </c>
      <c r="F158" s="31">
        <f t="shared" si="70"/>
        <v>3536.5766240000003</v>
      </c>
      <c r="G158" s="31">
        <f t="shared" si="70"/>
        <v>3557.7931330000001</v>
      </c>
      <c r="H158" s="31">
        <f t="shared" si="70"/>
        <v>3384.8974370000001</v>
      </c>
      <c r="I158" s="31">
        <f t="shared" si="70"/>
        <v>3079.0945710000001</v>
      </c>
      <c r="J158" s="31">
        <f t="shared" si="70"/>
        <v>0</v>
      </c>
      <c r="K158" s="31">
        <f t="shared" si="70"/>
        <v>0</v>
      </c>
      <c r="L158" s="31">
        <f t="shared" si="70"/>
        <v>0</v>
      </c>
    </row>
    <row r="159" spans="2:31" hidden="1">
      <c r="B159" s="68" t="s">
        <v>59</v>
      </c>
      <c r="C159" s="31">
        <f t="shared" si="70"/>
        <v>1440.508648</v>
      </c>
      <c r="D159" s="31">
        <f t="shared" si="70"/>
        <v>1574.1362309999997</v>
      </c>
      <c r="E159" s="31">
        <f t="shared" si="70"/>
        <v>2049.8027999999999</v>
      </c>
      <c r="F159" s="31">
        <f t="shared" si="70"/>
        <v>2351.4199789999998</v>
      </c>
      <c r="G159" s="31">
        <f t="shared" si="70"/>
        <v>2557.3623680000001</v>
      </c>
      <c r="H159" s="31">
        <f t="shared" si="70"/>
        <v>2404.7215349999997</v>
      </c>
      <c r="I159" s="31">
        <f t="shared" si="70"/>
        <v>2533.539554</v>
      </c>
      <c r="J159" s="31">
        <f t="shared" si="70"/>
        <v>0</v>
      </c>
      <c r="K159" s="31">
        <f t="shared" si="70"/>
        <v>0</v>
      </c>
      <c r="L159" s="31">
        <f t="shared" si="70"/>
        <v>0</v>
      </c>
    </row>
    <row r="160" spans="2:31" hidden="1">
      <c r="B160" s="68" t="s">
        <v>60</v>
      </c>
      <c r="C160" s="31">
        <f t="shared" si="70"/>
        <v>854.55044199999986</v>
      </c>
      <c r="D160" s="31">
        <f t="shared" si="70"/>
        <v>765.06830100000002</v>
      </c>
      <c r="E160" s="31">
        <f t="shared" si="70"/>
        <v>853.50177399999995</v>
      </c>
      <c r="F160" s="31">
        <f t="shared" si="70"/>
        <v>834.99939400000017</v>
      </c>
      <c r="G160" s="31">
        <f t="shared" si="70"/>
        <v>880.23685200000011</v>
      </c>
      <c r="H160" s="31">
        <f t="shared" si="70"/>
        <v>863.34386900000015</v>
      </c>
      <c r="I160" s="31">
        <f t="shared" si="70"/>
        <v>908.42126000000007</v>
      </c>
      <c r="J160" s="31">
        <f t="shared" si="70"/>
        <v>0</v>
      </c>
      <c r="K160" s="31">
        <f t="shared" si="70"/>
        <v>0</v>
      </c>
      <c r="L160" s="31">
        <f t="shared" si="70"/>
        <v>0</v>
      </c>
    </row>
    <row r="161" spans="2:12" hidden="1">
      <c r="B161" s="68" t="s">
        <v>56</v>
      </c>
      <c r="C161" s="31">
        <f t="shared" si="70"/>
        <v>1028.4783800000002</v>
      </c>
      <c r="D161" s="31">
        <f t="shared" si="70"/>
        <v>972.80396299999995</v>
      </c>
      <c r="E161" s="31">
        <f t="shared" si="70"/>
        <v>984.24121699999989</v>
      </c>
      <c r="F161" s="31">
        <f t="shared" si="70"/>
        <v>939.62294600000007</v>
      </c>
      <c r="G161" s="31">
        <f t="shared" si="70"/>
        <v>981.95428099999992</v>
      </c>
      <c r="H161" s="31">
        <f t="shared" si="70"/>
        <v>991.17674699999998</v>
      </c>
      <c r="I161" s="31">
        <f t="shared" si="70"/>
        <v>1001.2211379999999</v>
      </c>
      <c r="J161" s="31">
        <f t="shared" si="70"/>
        <v>0</v>
      </c>
      <c r="K161" s="31">
        <f t="shared" si="70"/>
        <v>0</v>
      </c>
      <c r="L161" s="31">
        <f t="shared" si="70"/>
        <v>0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#REF!</v>
      </c>
      <c r="D165" s="77" t="e">
        <f>+D157/#REF!*100</f>
        <v>#REF!</v>
      </c>
      <c r="E165" s="77" t="e">
        <f>+E157/#REF!*100</f>
        <v>#REF!</v>
      </c>
      <c r="F165" s="77" t="e">
        <f>+F157/#REF!*100</f>
        <v>#REF!</v>
      </c>
      <c r="G165" s="77" t="e">
        <f>+G157/#REF!*100</f>
        <v>#REF!</v>
      </c>
      <c r="H165" s="77" t="e">
        <f>+H157/#REF!*100</f>
        <v>#REF!</v>
      </c>
      <c r="I165" s="77" t="e">
        <f>+I157/#REF!*100</f>
        <v>#REF!</v>
      </c>
      <c r="J165" s="77" t="e">
        <f>+J157/#REF!*100</f>
        <v>#REF!</v>
      </c>
      <c r="K165" s="77" t="e">
        <f>+K157/#REF!*100</f>
        <v>#REF!</v>
      </c>
      <c r="L165" s="77" t="e">
        <f>+L157/#REF!*100</f>
        <v>#REF!</v>
      </c>
    </row>
    <row r="166" spans="2:12" hidden="1">
      <c r="B166" s="68" t="s">
        <v>58</v>
      </c>
      <c r="C166" s="77" t="e">
        <f>+C158/#REF!*100</f>
        <v>#REF!</v>
      </c>
      <c r="D166" s="77" t="e">
        <f>+D158/#REF!*100</f>
        <v>#REF!</v>
      </c>
      <c r="E166" s="77" t="e">
        <f>+E158/#REF!*100</f>
        <v>#REF!</v>
      </c>
      <c r="F166" s="77" t="e">
        <f>+F158/#REF!*100</f>
        <v>#REF!</v>
      </c>
      <c r="G166" s="77" t="e">
        <f>+G158/#REF!*100</f>
        <v>#REF!</v>
      </c>
      <c r="H166" s="77" t="e">
        <f>+H158/#REF!*100</f>
        <v>#REF!</v>
      </c>
      <c r="I166" s="77" t="e">
        <f>+I158/#REF!*100</f>
        <v>#REF!</v>
      </c>
      <c r="J166" s="77" t="e">
        <f>+J158/#REF!*100</f>
        <v>#REF!</v>
      </c>
      <c r="K166" s="77" t="e">
        <f>+K158/#REF!*100</f>
        <v>#REF!</v>
      </c>
      <c r="L166" s="77" t="e">
        <f>+L158/#REF!*100</f>
        <v>#REF!</v>
      </c>
    </row>
    <row r="167" spans="2:12" hidden="1">
      <c r="B167" s="68" t="s">
        <v>59</v>
      </c>
      <c r="C167" s="77" t="e">
        <f>+C159/#REF!*100</f>
        <v>#REF!</v>
      </c>
      <c r="D167" s="77" t="e">
        <f>+D159/#REF!*100</f>
        <v>#REF!</v>
      </c>
      <c r="E167" s="77" t="e">
        <f>+E159/#REF!*100</f>
        <v>#REF!</v>
      </c>
      <c r="F167" s="77" t="e">
        <f>+F159/#REF!*100</f>
        <v>#REF!</v>
      </c>
      <c r="G167" s="77" t="e">
        <f>+G159/#REF!*100</f>
        <v>#REF!</v>
      </c>
      <c r="H167" s="77" t="e">
        <f>+H159/#REF!*100</f>
        <v>#REF!</v>
      </c>
      <c r="I167" s="77" t="e">
        <f>+I159/#REF!*100</f>
        <v>#REF!</v>
      </c>
      <c r="J167" s="77" t="e">
        <f>+J159/#REF!*100</f>
        <v>#REF!</v>
      </c>
      <c r="K167" s="77" t="e">
        <f>+K159/#REF!*100</f>
        <v>#REF!</v>
      </c>
      <c r="L167" s="77" t="e">
        <f>+L159/#REF!*100</f>
        <v>#REF!</v>
      </c>
    </row>
    <row r="168" spans="2:12" hidden="1">
      <c r="B168" s="68" t="s">
        <v>60</v>
      </c>
      <c r="C168" s="77" t="e">
        <f>+C160/#REF!*100</f>
        <v>#REF!</v>
      </c>
      <c r="D168" s="77" t="e">
        <f>+D160/#REF!*100</f>
        <v>#REF!</v>
      </c>
      <c r="E168" s="77" t="e">
        <f>+E160/#REF!*100</f>
        <v>#REF!</v>
      </c>
      <c r="F168" s="77" t="e">
        <f>+F160/#REF!*100</f>
        <v>#REF!</v>
      </c>
      <c r="G168" s="77" t="e">
        <f>+G160/#REF!*100</f>
        <v>#REF!</v>
      </c>
      <c r="H168" s="77" t="e">
        <f>+H160/#REF!*100</f>
        <v>#REF!</v>
      </c>
      <c r="I168" s="77" t="e">
        <f>+I160/#REF!*100</f>
        <v>#REF!</v>
      </c>
      <c r="J168" s="77" t="e">
        <f>+J160/#REF!*100</f>
        <v>#REF!</v>
      </c>
      <c r="K168" s="77" t="e">
        <f>+K160/#REF!*100</f>
        <v>#REF!</v>
      </c>
      <c r="L168" s="77" t="e">
        <f>+L160/#REF!*100</f>
        <v>#REF!</v>
      </c>
    </row>
    <row r="169" spans="2:12" hidden="1">
      <c r="B169" s="68" t="s">
        <v>56</v>
      </c>
      <c r="C169" s="77">
        <f t="shared" ref="C169:I169" si="71">+C161/C153*100</f>
        <v>124.28741752265864</v>
      </c>
      <c r="D169" s="77">
        <f t="shared" si="71"/>
        <v>131.97290591542264</v>
      </c>
      <c r="E169" s="77">
        <f t="shared" si="71"/>
        <v>120.79321281517889</v>
      </c>
      <c r="F169" s="77">
        <f t="shared" si="71"/>
        <v>118.65589066144371</v>
      </c>
      <c r="G169" s="77">
        <f t="shared" si="71"/>
        <v>119.95810811636231</v>
      </c>
      <c r="H169" s="77">
        <f t="shared" si="71"/>
        <v>123.95333720175528</v>
      </c>
      <c r="I169" s="77">
        <f t="shared" si="71"/>
        <v>121.01001562751166</v>
      </c>
      <c r="J169" s="77" t="e">
        <f>+J161/J153*100</f>
        <v>#DIV/0!</v>
      </c>
      <c r="K169" s="77" t="e">
        <f>+K161/K153*100</f>
        <v>#DIV/0!</v>
      </c>
      <c r="L169" s="77" t="e">
        <f>+L161/L153*100</f>
        <v>#DIV/0!</v>
      </c>
    </row>
    <row r="170" spans="2:12" hidden="1"/>
    <row r="171" spans="2:12" hidden="1">
      <c r="B171" s="68" t="s">
        <v>39</v>
      </c>
      <c r="C171" s="77" t="e">
        <f>(C157/$C$150)/#REF!*100</f>
        <v>#REF!</v>
      </c>
      <c r="D171" s="77" t="e">
        <f>(D157/$C$150)/#REF!*100</f>
        <v>#REF!</v>
      </c>
      <c r="E171" s="77" t="e">
        <f>(E157/$C$150)/#REF!*100</f>
        <v>#REF!</v>
      </c>
      <c r="F171" s="77" t="e">
        <f>(F157/$C$150)/#REF!*100</f>
        <v>#REF!</v>
      </c>
      <c r="G171" s="77" t="e">
        <f>(G157/$C$150)/#REF!*100</f>
        <v>#REF!</v>
      </c>
      <c r="H171" s="77" t="e">
        <f>(H157/$C$150)/#REF!*100</f>
        <v>#REF!</v>
      </c>
      <c r="I171" s="77" t="e">
        <f>(I157/$C$150)/#REF!*100</f>
        <v>#REF!</v>
      </c>
      <c r="J171" s="77" t="e">
        <f>(J157/$C$150)/#REF!*100</f>
        <v>#REF!</v>
      </c>
      <c r="K171" s="77" t="e">
        <f>(K157/$C$150)/#REF!*100</f>
        <v>#REF!</v>
      </c>
      <c r="L171" s="77" t="e">
        <f>(L157/$C$150)/#REF!*100</f>
        <v>#REF!</v>
      </c>
    </row>
    <row r="172" spans="2:12" hidden="1">
      <c r="B172" s="68" t="s">
        <v>58</v>
      </c>
      <c r="C172" s="77" t="e">
        <f>(C158/$C$150)/#REF!*100</f>
        <v>#REF!</v>
      </c>
      <c r="D172" s="77" t="e">
        <f>(D158/$C$150)/#REF!*100</f>
        <v>#REF!</v>
      </c>
      <c r="E172" s="77" t="e">
        <f>(E158/$C$150)/#REF!*100</f>
        <v>#REF!</v>
      </c>
      <c r="F172" s="77" t="e">
        <f>(F158/$C$150)/#REF!*100</f>
        <v>#REF!</v>
      </c>
      <c r="G172" s="77" t="e">
        <f>(G158/$C$150)/#REF!*100</f>
        <v>#REF!</v>
      </c>
      <c r="H172" s="77" t="e">
        <f>(H158/$C$150)/#REF!*100</f>
        <v>#REF!</v>
      </c>
      <c r="I172" s="77" t="e">
        <f>(I158/$C$150)/#REF!*100</f>
        <v>#REF!</v>
      </c>
      <c r="J172" s="77" t="e">
        <f>(J158/$C$150)/#REF!*100</f>
        <v>#REF!</v>
      </c>
      <c r="K172" s="77" t="e">
        <f>(K158/$C$150)/#REF!*100</f>
        <v>#REF!</v>
      </c>
      <c r="L172" s="77" t="e">
        <f>(L158/$C$150)/#REF!*100</f>
        <v>#REF!</v>
      </c>
    </row>
    <row r="173" spans="2:12" hidden="1">
      <c r="B173" s="68" t="s">
        <v>59</v>
      </c>
      <c r="C173" s="77" t="e">
        <f>(C159/$C$150)/#REF!*100</f>
        <v>#REF!</v>
      </c>
      <c r="D173" s="77" t="e">
        <f>(D159/$C$150)/#REF!*100</f>
        <v>#REF!</v>
      </c>
      <c r="E173" s="77" t="e">
        <f>(E159/$C$150)/#REF!*100</f>
        <v>#REF!</v>
      </c>
      <c r="F173" s="77" t="e">
        <f>(F159/$C$150)/#REF!*100</f>
        <v>#REF!</v>
      </c>
      <c r="G173" s="77" t="e">
        <f>(G159/$C$150)/#REF!*100</f>
        <v>#REF!</v>
      </c>
      <c r="H173" s="77" t="e">
        <f>(H159/$C$150)/#REF!*100</f>
        <v>#REF!</v>
      </c>
      <c r="I173" s="77" t="e">
        <f>(I159/$C$150)/#REF!*100</f>
        <v>#REF!</v>
      </c>
      <c r="J173" s="77" t="e">
        <f>(J159/$C$150)/#REF!*100</f>
        <v>#REF!</v>
      </c>
      <c r="K173" s="77" t="e">
        <f>(K159/$C$150)/#REF!*100</f>
        <v>#REF!</v>
      </c>
      <c r="L173" s="77" t="e">
        <f>(L159/$C$150)/#REF!*100</f>
        <v>#REF!</v>
      </c>
    </row>
    <row r="174" spans="2:12" hidden="1">
      <c r="B174" s="68" t="s">
        <v>60</v>
      </c>
      <c r="C174" s="77" t="e">
        <f>(C160/$C$150)/#REF!*100</f>
        <v>#REF!</v>
      </c>
      <c r="D174" s="77" t="e">
        <f>(D160/$C$150)/#REF!*100</f>
        <v>#REF!</v>
      </c>
      <c r="E174" s="77" t="e">
        <f>(E160/$C$150)/#REF!*100</f>
        <v>#REF!</v>
      </c>
      <c r="F174" s="77" t="e">
        <f>(F160/$C$150)/#REF!*100</f>
        <v>#REF!</v>
      </c>
      <c r="G174" s="77" t="e">
        <f>(G160/$C$150)/#REF!*100</f>
        <v>#REF!</v>
      </c>
      <c r="H174" s="77" t="e">
        <f>(H160/$C$150)/#REF!*100</f>
        <v>#REF!</v>
      </c>
      <c r="I174" s="77" t="e">
        <f>(I160/$C$150)/#REF!*100</f>
        <v>#REF!</v>
      </c>
      <c r="J174" s="77" t="e">
        <f>(J160/$C$150)/#REF!*100</f>
        <v>#REF!</v>
      </c>
      <c r="K174" s="77" t="e">
        <f>(K160/$C$150)/#REF!*100</f>
        <v>#REF!</v>
      </c>
      <c r="L174" s="77" t="e">
        <f>(L160/$C$150)/#REF!*100</f>
        <v>#REF!</v>
      </c>
    </row>
    <row r="175" spans="2:12" hidden="1">
      <c r="B175" s="68" t="s">
        <v>56</v>
      </c>
      <c r="C175" s="77">
        <f t="shared" ref="C175:I175" si="72">(C161/$C$150)/C153*100</f>
        <v>17.857387575094634</v>
      </c>
      <c r="D175" s="77">
        <f t="shared" si="72"/>
        <v>18.961624413135436</v>
      </c>
      <c r="E175" s="77">
        <f t="shared" si="72"/>
        <v>17.355346668847542</v>
      </c>
      <c r="F175" s="77">
        <f t="shared" si="72"/>
        <v>17.048260152506277</v>
      </c>
      <c r="G175" s="77">
        <f t="shared" si="72"/>
        <v>17.235360361546309</v>
      </c>
      <c r="H175" s="77">
        <f t="shared" si="72"/>
        <v>17.809387528987827</v>
      </c>
      <c r="I175" s="77">
        <f t="shared" si="72"/>
        <v>17.386496498205698</v>
      </c>
      <c r="J175" s="77" t="e">
        <f>(J161/$C$150)/J153*100</f>
        <v>#DIV/0!</v>
      </c>
      <c r="K175" s="77" t="e">
        <f>(K161/$C$150)/K153*100</f>
        <v>#DIV/0!</v>
      </c>
      <c r="L175" s="77" t="e">
        <f>(L161/$C$150)/L153*100</f>
        <v>#DIV/0!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</sheetData>
  <mergeCells count="5">
    <mergeCell ref="B2:F2"/>
    <mergeCell ref="R2:V2"/>
    <mergeCell ref="B3:G3"/>
    <mergeCell ref="B4:F4"/>
    <mergeCell ref="R4:V4"/>
  </mergeCells>
  <conditionalFormatting sqref="I29:N29 I18:N18 I16:N16 I2:N7 J8:N9">
    <cfRule type="containsText" dxfId="118" priority="41" stopIfTrue="1" operator="containsText" text="*">
      <formula>NOT(ISERROR(SEARCH("*",I2)))</formula>
    </cfRule>
  </conditionalFormatting>
  <conditionalFormatting sqref="C29:H29 C18:H18 C17:N17 C2:H16 J10:N15 I8:I15 C27:N27 C28:O28">
    <cfRule type="containsText" dxfId="117" priority="39" stopIfTrue="1" operator="containsText" text="*">
      <formula>NOT(ISERROR(SEARCH("*",C2)))</formula>
    </cfRule>
    <cfRule type="containsText" priority="40" stopIfTrue="1" operator="containsText" text="*">
      <formula>NOT(ISERROR(SEARCH("*",C2)))</formula>
    </cfRule>
  </conditionalFormatting>
  <conditionalFormatting sqref="C38:H38 C68:H89 C98:H119 C128:H192 C40:H59 C39:N39">
    <cfRule type="containsText" dxfId="116" priority="36" stopIfTrue="1" operator="containsText" text="*">
      <formula>NOT(ISERROR(SEARCH("*",C38)))</formula>
    </cfRule>
    <cfRule type="containsText" priority="37" stopIfTrue="1" operator="containsText" text="*">
      <formula>NOT(ISERROR(SEARCH("*",C38)))</formula>
    </cfRule>
  </conditionalFormatting>
  <conditionalFormatting sqref="I38:N38 I68:N89 I98:N119 I128:N192 I40:N59">
    <cfRule type="containsText" dxfId="115" priority="38" stopIfTrue="1" operator="containsText" text="*">
      <formula>NOT(ISERROR(SEARCH("*",I38)))</formula>
    </cfRule>
  </conditionalFormatting>
  <conditionalFormatting sqref="I19:N20">
    <cfRule type="containsText" dxfId="114" priority="33" stopIfTrue="1" operator="containsText" text="*">
      <formula>NOT(ISERROR(SEARCH("*",I19)))</formula>
    </cfRule>
  </conditionalFormatting>
  <conditionalFormatting sqref="C19:H20 C21:N26">
    <cfRule type="containsText" dxfId="113" priority="31" stopIfTrue="1" operator="containsText" text="*">
      <formula>NOT(ISERROR(SEARCH("*",C19)))</formula>
    </cfRule>
    <cfRule type="containsText" priority="32" stopIfTrue="1" operator="containsText" text="*">
      <formula>NOT(ISERROR(SEARCH("*",C19)))</formula>
    </cfRule>
  </conditionalFormatting>
  <conditionalFormatting sqref="I30:N31">
    <cfRule type="containsText" dxfId="112" priority="30" stopIfTrue="1" operator="containsText" text="*">
      <formula>NOT(ISERROR(SEARCH("*",I30)))</formula>
    </cfRule>
  </conditionalFormatting>
  <conditionalFormatting sqref="C30:H31 C32:N37">
    <cfRule type="containsText" dxfId="111" priority="28" stopIfTrue="1" operator="containsText" text="*">
      <formula>NOT(ISERROR(SEARCH("*",C30)))</formula>
    </cfRule>
    <cfRule type="containsText" priority="29" stopIfTrue="1" operator="containsText" text="*">
      <formula>NOT(ISERROR(SEARCH("*",C30)))</formula>
    </cfRule>
  </conditionalFormatting>
  <conditionalFormatting sqref="I60:N61">
    <cfRule type="containsText" dxfId="110" priority="27" stopIfTrue="1" operator="containsText" text="*">
      <formula>NOT(ISERROR(SEARCH("*",I60)))</formula>
    </cfRule>
  </conditionalFormatting>
  <conditionalFormatting sqref="C60:H61 C62:N67">
    <cfRule type="containsText" dxfId="109" priority="25" stopIfTrue="1" operator="containsText" text="*">
      <formula>NOT(ISERROR(SEARCH("*",C60)))</formula>
    </cfRule>
    <cfRule type="containsText" priority="26" stopIfTrue="1" operator="containsText" text="*">
      <formula>NOT(ISERROR(SEARCH("*",C60)))</formula>
    </cfRule>
  </conditionalFormatting>
  <conditionalFormatting sqref="I90:N91">
    <cfRule type="containsText" dxfId="108" priority="24" stopIfTrue="1" operator="containsText" text="*">
      <formula>NOT(ISERROR(SEARCH("*",I90)))</formula>
    </cfRule>
  </conditionalFormatting>
  <conditionalFormatting sqref="C90:H91 C92:N97">
    <cfRule type="containsText" dxfId="107" priority="22" stopIfTrue="1" operator="containsText" text="*">
      <formula>NOT(ISERROR(SEARCH("*",C90)))</formula>
    </cfRule>
    <cfRule type="containsText" priority="23" stopIfTrue="1" operator="containsText" text="*">
      <formula>NOT(ISERROR(SEARCH("*",C90)))</formula>
    </cfRule>
  </conditionalFormatting>
  <conditionalFormatting sqref="I120:N121">
    <cfRule type="containsText" dxfId="106" priority="21" stopIfTrue="1" operator="containsText" text="*">
      <formula>NOT(ISERROR(SEARCH("*",I120)))</formula>
    </cfRule>
  </conditionalFormatting>
  <conditionalFormatting sqref="C120:H121 C122:N127">
    <cfRule type="containsText" dxfId="105" priority="19" stopIfTrue="1" operator="containsText" text="*">
      <formula>NOT(ISERROR(SEARCH("*",C120)))</formula>
    </cfRule>
    <cfRule type="containsText" priority="20" stopIfTrue="1" operator="containsText" text="*">
      <formula>NOT(ISERROR(SEARCH("*",C120)))</formula>
    </cfRule>
  </conditionalFormatting>
  <conditionalFormatting sqref="Y9:AD9">
    <cfRule type="containsText" dxfId="104" priority="17" stopIfTrue="1" operator="containsText" text="*">
      <formula>NOT(ISERROR(SEARCH("*",Y9)))</formula>
    </cfRule>
    <cfRule type="containsText" priority="18" stopIfTrue="1" operator="containsText" text="*">
      <formula>NOT(ISERROR(SEARCH("*",Y9)))</formula>
    </cfRule>
  </conditionalFormatting>
  <conditionalFormatting sqref="S9:AD9">
    <cfRule type="containsText" dxfId="103" priority="16" operator="containsText" text="*">
      <formula>NOT(ISERROR(SEARCH("*",S9)))</formula>
    </cfRule>
  </conditionalFormatting>
  <conditionalFormatting sqref="Y20:AD20">
    <cfRule type="containsText" dxfId="102" priority="14" stopIfTrue="1" operator="containsText" text="*">
      <formula>NOT(ISERROR(SEARCH("*",Y20)))</formula>
    </cfRule>
    <cfRule type="containsText" priority="15" stopIfTrue="1" operator="containsText" text="*">
      <formula>NOT(ISERROR(SEARCH("*",Y20)))</formula>
    </cfRule>
  </conditionalFormatting>
  <conditionalFormatting sqref="S20:AD20">
    <cfRule type="containsText" dxfId="101" priority="13" operator="containsText" text="*">
      <formula>NOT(ISERROR(SEARCH("*",S20)))</formula>
    </cfRule>
  </conditionalFormatting>
  <conditionalFormatting sqref="Y31:AD31">
    <cfRule type="containsText" dxfId="100" priority="11" stopIfTrue="1" operator="containsText" text="*">
      <formula>NOT(ISERROR(SEARCH("*",Y31)))</formula>
    </cfRule>
    <cfRule type="containsText" priority="12" stopIfTrue="1" operator="containsText" text="*">
      <formula>NOT(ISERROR(SEARCH("*",Y31)))</formula>
    </cfRule>
  </conditionalFormatting>
  <conditionalFormatting sqref="S31:AD31">
    <cfRule type="containsText" dxfId="99" priority="10" operator="containsText" text="*">
      <formula>NOT(ISERROR(SEARCH("*",S31)))</formula>
    </cfRule>
  </conditionalFormatting>
  <conditionalFormatting sqref="Y61:AD61">
    <cfRule type="containsText" dxfId="98" priority="8" stopIfTrue="1" operator="containsText" text="*">
      <formula>NOT(ISERROR(SEARCH("*",Y61)))</formula>
    </cfRule>
    <cfRule type="containsText" priority="9" stopIfTrue="1" operator="containsText" text="*">
      <formula>NOT(ISERROR(SEARCH("*",Y61)))</formula>
    </cfRule>
  </conditionalFormatting>
  <conditionalFormatting sqref="S61:AD61">
    <cfRule type="containsText" dxfId="97" priority="7" operator="containsText" text="*">
      <formula>NOT(ISERROR(SEARCH("*",S61)))</formula>
    </cfRule>
  </conditionalFormatting>
  <conditionalFormatting sqref="Y91:AD91">
    <cfRule type="containsText" dxfId="96" priority="5" stopIfTrue="1" operator="containsText" text="*">
      <formula>NOT(ISERROR(SEARCH("*",Y91)))</formula>
    </cfRule>
    <cfRule type="containsText" priority="6" stopIfTrue="1" operator="containsText" text="*">
      <formula>NOT(ISERROR(SEARCH("*",Y91)))</formula>
    </cfRule>
  </conditionalFormatting>
  <conditionalFormatting sqref="S91:AD91">
    <cfRule type="containsText" dxfId="95" priority="4" operator="containsText" text="*">
      <formula>NOT(ISERROR(SEARCH("*",S91)))</formula>
    </cfRule>
  </conditionalFormatting>
  <conditionalFormatting sqref="I1:N1">
    <cfRule type="containsText" dxfId="94" priority="3" stopIfTrue="1" operator="containsText" text="*">
      <formula>NOT(ISERROR(SEARCH("*",I1)))</formula>
    </cfRule>
  </conditionalFormatting>
  <conditionalFormatting sqref="C1:H1">
    <cfRule type="containsText" dxfId="93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B1:AE89"/>
  <sheetViews>
    <sheetView showGridLines="0" zoomScale="70" zoomScaleNormal="70" workbookViewId="0">
      <selection activeCell="C33" sqref="C33:N38"/>
    </sheetView>
  </sheetViews>
  <sheetFormatPr baseColWidth="10" defaultRowHeight="15.75"/>
  <cols>
    <col min="1" max="1" width="2.85546875" style="2" customWidth="1"/>
    <col min="2" max="2" width="23.42578125" style="2" customWidth="1"/>
    <col min="3" max="15" width="14.28515625" style="2" customWidth="1"/>
    <col min="16" max="16" width="11.42578125" style="2"/>
    <col min="17" max="17" width="24.140625" style="2" customWidth="1"/>
    <col min="18" max="29" width="11.42578125" style="2"/>
    <col min="30" max="30" width="13.7109375" style="2" customWidth="1"/>
    <col min="31" max="257" width="11.42578125" style="2"/>
    <col min="258" max="258" width="23.42578125" style="2" customWidth="1"/>
    <col min="259" max="271" width="14.28515625" style="2" customWidth="1"/>
    <col min="272" max="272" width="11.42578125" style="2"/>
    <col min="273" max="273" width="24.140625" style="2" customWidth="1"/>
    <col min="274" max="285" width="11.42578125" style="2"/>
    <col min="286" max="286" width="13.7109375" style="2" customWidth="1"/>
    <col min="287" max="513" width="11.42578125" style="2"/>
    <col min="514" max="514" width="23.42578125" style="2" customWidth="1"/>
    <col min="515" max="527" width="14.28515625" style="2" customWidth="1"/>
    <col min="528" max="528" width="11.42578125" style="2"/>
    <col min="529" max="529" width="24.140625" style="2" customWidth="1"/>
    <col min="530" max="541" width="11.42578125" style="2"/>
    <col min="542" max="542" width="13.7109375" style="2" customWidth="1"/>
    <col min="543" max="769" width="11.42578125" style="2"/>
    <col min="770" max="770" width="23.42578125" style="2" customWidth="1"/>
    <col min="771" max="783" width="14.28515625" style="2" customWidth="1"/>
    <col min="784" max="784" width="11.42578125" style="2"/>
    <col min="785" max="785" width="24.140625" style="2" customWidth="1"/>
    <col min="786" max="797" width="11.42578125" style="2"/>
    <col min="798" max="798" width="13.7109375" style="2" customWidth="1"/>
    <col min="799" max="1025" width="11.42578125" style="2"/>
    <col min="1026" max="1026" width="23.42578125" style="2" customWidth="1"/>
    <col min="1027" max="1039" width="14.28515625" style="2" customWidth="1"/>
    <col min="1040" max="1040" width="11.42578125" style="2"/>
    <col min="1041" max="1041" width="24.140625" style="2" customWidth="1"/>
    <col min="1042" max="1053" width="11.42578125" style="2"/>
    <col min="1054" max="1054" width="13.7109375" style="2" customWidth="1"/>
    <col min="1055" max="1281" width="11.42578125" style="2"/>
    <col min="1282" max="1282" width="23.42578125" style="2" customWidth="1"/>
    <col min="1283" max="1295" width="14.28515625" style="2" customWidth="1"/>
    <col min="1296" max="1296" width="11.42578125" style="2"/>
    <col min="1297" max="1297" width="24.140625" style="2" customWidth="1"/>
    <col min="1298" max="1309" width="11.42578125" style="2"/>
    <col min="1310" max="1310" width="13.7109375" style="2" customWidth="1"/>
    <col min="1311" max="1537" width="11.42578125" style="2"/>
    <col min="1538" max="1538" width="23.42578125" style="2" customWidth="1"/>
    <col min="1539" max="1551" width="14.28515625" style="2" customWidth="1"/>
    <col min="1552" max="1552" width="11.42578125" style="2"/>
    <col min="1553" max="1553" width="24.140625" style="2" customWidth="1"/>
    <col min="1554" max="1565" width="11.42578125" style="2"/>
    <col min="1566" max="1566" width="13.7109375" style="2" customWidth="1"/>
    <col min="1567" max="1793" width="11.42578125" style="2"/>
    <col min="1794" max="1794" width="23.42578125" style="2" customWidth="1"/>
    <col min="1795" max="1807" width="14.28515625" style="2" customWidth="1"/>
    <col min="1808" max="1808" width="11.42578125" style="2"/>
    <col min="1809" max="1809" width="24.140625" style="2" customWidth="1"/>
    <col min="1810" max="1821" width="11.42578125" style="2"/>
    <col min="1822" max="1822" width="13.7109375" style="2" customWidth="1"/>
    <col min="1823" max="2049" width="11.42578125" style="2"/>
    <col min="2050" max="2050" width="23.42578125" style="2" customWidth="1"/>
    <col min="2051" max="2063" width="14.28515625" style="2" customWidth="1"/>
    <col min="2064" max="2064" width="11.42578125" style="2"/>
    <col min="2065" max="2065" width="24.140625" style="2" customWidth="1"/>
    <col min="2066" max="2077" width="11.42578125" style="2"/>
    <col min="2078" max="2078" width="13.7109375" style="2" customWidth="1"/>
    <col min="2079" max="2305" width="11.42578125" style="2"/>
    <col min="2306" max="2306" width="23.42578125" style="2" customWidth="1"/>
    <col min="2307" max="2319" width="14.28515625" style="2" customWidth="1"/>
    <col min="2320" max="2320" width="11.42578125" style="2"/>
    <col min="2321" max="2321" width="24.140625" style="2" customWidth="1"/>
    <col min="2322" max="2333" width="11.42578125" style="2"/>
    <col min="2334" max="2334" width="13.7109375" style="2" customWidth="1"/>
    <col min="2335" max="2561" width="11.42578125" style="2"/>
    <col min="2562" max="2562" width="23.42578125" style="2" customWidth="1"/>
    <col min="2563" max="2575" width="14.28515625" style="2" customWidth="1"/>
    <col min="2576" max="2576" width="11.42578125" style="2"/>
    <col min="2577" max="2577" width="24.140625" style="2" customWidth="1"/>
    <col min="2578" max="2589" width="11.42578125" style="2"/>
    <col min="2590" max="2590" width="13.7109375" style="2" customWidth="1"/>
    <col min="2591" max="2817" width="11.42578125" style="2"/>
    <col min="2818" max="2818" width="23.42578125" style="2" customWidth="1"/>
    <col min="2819" max="2831" width="14.28515625" style="2" customWidth="1"/>
    <col min="2832" max="2832" width="11.42578125" style="2"/>
    <col min="2833" max="2833" width="24.140625" style="2" customWidth="1"/>
    <col min="2834" max="2845" width="11.42578125" style="2"/>
    <col min="2846" max="2846" width="13.7109375" style="2" customWidth="1"/>
    <col min="2847" max="3073" width="11.42578125" style="2"/>
    <col min="3074" max="3074" width="23.42578125" style="2" customWidth="1"/>
    <col min="3075" max="3087" width="14.28515625" style="2" customWidth="1"/>
    <col min="3088" max="3088" width="11.42578125" style="2"/>
    <col min="3089" max="3089" width="24.140625" style="2" customWidth="1"/>
    <col min="3090" max="3101" width="11.42578125" style="2"/>
    <col min="3102" max="3102" width="13.7109375" style="2" customWidth="1"/>
    <col min="3103" max="3329" width="11.42578125" style="2"/>
    <col min="3330" max="3330" width="23.42578125" style="2" customWidth="1"/>
    <col min="3331" max="3343" width="14.28515625" style="2" customWidth="1"/>
    <col min="3344" max="3344" width="11.42578125" style="2"/>
    <col min="3345" max="3345" width="24.140625" style="2" customWidth="1"/>
    <col min="3346" max="3357" width="11.42578125" style="2"/>
    <col min="3358" max="3358" width="13.7109375" style="2" customWidth="1"/>
    <col min="3359" max="3585" width="11.42578125" style="2"/>
    <col min="3586" max="3586" width="23.42578125" style="2" customWidth="1"/>
    <col min="3587" max="3599" width="14.28515625" style="2" customWidth="1"/>
    <col min="3600" max="3600" width="11.42578125" style="2"/>
    <col min="3601" max="3601" width="24.140625" style="2" customWidth="1"/>
    <col min="3602" max="3613" width="11.42578125" style="2"/>
    <col min="3614" max="3614" width="13.7109375" style="2" customWidth="1"/>
    <col min="3615" max="3841" width="11.42578125" style="2"/>
    <col min="3842" max="3842" width="23.42578125" style="2" customWidth="1"/>
    <col min="3843" max="3855" width="14.28515625" style="2" customWidth="1"/>
    <col min="3856" max="3856" width="11.42578125" style="2"/>
    <col min="3857" max="3857" width="24.140625" style="2" customWidth="1"/>
    <col min="3858" max="3869" width="11.42578125" style="2"/>
    <col min="3870" max="3870" width="13.7109375" style="2" customWidth="1"/>
    <col min="3871" max="4097" width="11.42578125" style="2"/>
    <col min="4098" max="4098" width="23.42578125" style="2" customWidth="1"/>
    <col min="4099" max="4111" width="14.28515625" style="2" customWidth="1"/>
    <col min="4112" max="4112" width="11.42578125" style="2"/>
    <col min="4113" max="4113" width="24.140625" style="2" customWidth="1"/>
    <col min="4114" max="4125" width="11.42578125" style="2"/>
    <col min="4126" max="4126" width="13.7109375" style="2" customWidth="1"/>
    <col min="4127" max="4353" width="11.42578125" style="2"/>
    <col min="4354" max="4354" width="23.42578125" style="2" customWidth="1"/>
    <col min="4355" max="4367" width="14.28515625" style="2" customWidth="1"/>
    <col min="4368" max="4368" width="11.42578125" style="2"/>
    <col min="4369" max="4369" width="24.140625" style="2" customWidth="1"/>
    <col min="4370" max="4381" width="11.42578125" style="2"/>
    <col min="4382" max="4382" width="13.7109375" style="2" customWidth="1"/>
    <col min="4383" max="4609" width="11.42578125" style="2"/>
    <col min="4610" max="4610" width="23.42578125" style="2" customWidth="1"/>
    <col min="4611" max="4623" width="14.28515625" style="2" customWidth="1"/>
    <col min="4624" max="4624" width="11.42578125" style="2"/>
    <col min="4625" max="4625" width="24.140625" style="2" customWidth="1"/>
    <col min="4626" max="4637" width="11.42578125" style="2"/>
    <col min="4638" max="4638" width="13.7109375" style="2" customWidth="1"/>
    <col min="4639" max="4865" width="11.42578125" style="2"/>
    <col min="4866" max="4866" width="23.42578125" style="2" customWidth="1"/>
    <col min="4867" max="4879" width="14.28515625" style="2" customWidth="1"/>
    <col min="4880" max="4880" width="11.42578125" style="2"/>
    <col min="4881" max="4881" width="24.140625" style="2" customWidth="1"/>
    <col min="4882" max="4893" width="11.42578125" style="2"/>
    <col min="4894" max="4894" width="13.7109375" style="2" customWidth="1"/>
    <col min="4895" max="5121" width="11.42578125" style="2"/>
    <col min="5122" max="5122" width="23.42578125" style="2" customWidth="1"/>
    <col min="5123" max="5135" width="14.28515625" style="2" customWidth="1"/>
    <col min="5136" max="5136" width="11.42578125" style="2"/>
    <col min="5137" max="5137" width="24.140625" style="2" customWidth="1"/>
    <col min="5138" max="5149" width="11.42578125" style="2"/>
    <col min="5150" max="5150" width="13.7109375" style="2" customWidth="1"/>
    <col min="5151" max="5377" width="11.42578125" style="2"/>
    <col min="5378" max="5378" width="23.42578125" style="2" customWidth="1"/>
    <col min="5379" max="5391" width="14.28515625" style="2" customWidth="1"/>
    <col min="5392" max="5392" width="11.42578125" style="2"/>
    <col min="5393" max="5393" width="24.140625" style="2" customWidth="1"/>
    <col min="5394" max="5405" width="11.42578125" style="2"/>
    <col min="5406" max="5406" width="13.7109375" style="2" customWidth="1"/>
    <col min="5407" max="5633" width="11.42578125" style="2"/>
    <col min="5634" max="5634" width="23.42578125" style="2" customWidth="1"/>
    <col min="5635" max="5647" width="14.28515625" style="2" customWidth="1"/>
    <col min="5648" max="5648" width="11.42578125" style="2"/>
    <col min="5649" max="5649" width="24.140625" style="2" customWidth="1"/>
    <col min="5650" max="5661" width="11.42578125" style="2"/>
    <col min="5662" max="5662" width="13.7109375" style="2" customWidth="1"/>
    <col min="5663" max="5889" width="11.42578125" style="2"/>
    <col min="5890" max="5890" width="23.42578125" style="2" customWidth="1"/>
    <col min="5891" max="5903" width="14.28515625" style="2" customWidth="1"/>
    <col min="5904" max="5904" width="11.42578125" style="2"/>
    <col min="5905" max="5905" width="24.140625" style="2" customWidth="1"/>
    <col min="5906" max="5917" width="11.42578125" style="2"/>
    <col min="5918" max="5918" width="13.7109375" style="2" customWidth="1"/>
    <col min="5919" max="6145" width="11.42578125" style="2"/>
    <col min="6146" max="6146" width="23.42578125" style="2" customWidth="1"/>
    <col min="6147" max="6159" width="14.28515625" style="2" customWidth="1"/>
    <col min="6160" max="6160" width="11.42578125" style="2"/>
    <col min="6161" max="6161" width="24.140625" style="2" customWidth="1"/>
    <col min="6162" max="6173" width="11.42578125" style="2"/>
    <col min="6174" max="6174" width="13.7109375" style="2" customWidth="1"/>
    <col min="6175" max="6401" width="11.42578125" style="2"/>
    <col min="6402" max="6402" width="23.42578125" style="2" customWidth="1"/>
    <col min="6403" max="6415" width="14.28515625" style="2" customWidth="1"/>
    <col min="6416" max="6416" width="11.42578125" style="2"/>
    <col min="6417" max="6417" width="24.140625" style="2" customWidth="1"/>
    <col min="6418" max="6429" width="11.42578125" style="2"/>
    <col min="6430" max="6430" width="13.7109375" style="2" customWidth="1"/>
    <col min="6431" max="6657" width="11.42578125" style="2"/>
    <col min="6658" max="6658" width="23.42578125" style="2" customWidth="1"/>
    <col min="6659" max="6671" width="14.28515625" style="2" customWidth="1"/>
    <col min="6672" max="6672" width="11.42578125" style="2"/>
    <col min="6673" max="6673" width="24.140625" style="2" customWidth="1"/>
    <col min="6674" max="6685" width="11.42578125" style="2"/>
    <col min="6686" max="6686" width="13.7109375" style="2" customWidth="1"/>
    <col min="6687" max="6913" width="11.42578125" style="2"/>
    <col min="6914" max="6914" width="23.42578125" style="2" customWidth="1"/>
    <col min="6915" max="6927" width="14.28515625" style="2" customWidth="1"/>
    <col min="6928" max="6928" width="11.42578125" style="2"/>
    <col min="6929" max="6929" width="24.140625" style="2" customWidth="1"/>
    <col min="6930" max="6941" width="11.42578125" style="2"/>
    <col min="6942" max="6942" width="13.7109375" style="2" customWidth="1"/>
    <col min="6943" max="7169" width="11.42578125" style="2"/>
    <col min="7170" max="7170" width="23.42578125" style="2" customWidth="1"/>
    <col min="7171" max="7183" width="14.28515625" style="2" customWidth="1"/>
    <col min="7184" max="7184" width="11.42578125" style="2"/>
    <col min="7185" max="7185" width="24.140625" style="2" customWidth="1"/>
    <col min="7186" max="7197" width="11.42578125" style="2"/>
    <col min="7198" max="7198" width="13.7109375" style="2" customWidth="1"/>
    <col min="7199" max="7425" width="11.42578125" style="2"/>
    <col min="7426" max="7426" width="23.42578125" style="2" customWidth="1"/>
    <col min="7427" max="7439" width="14.28515625" style="2" customWidth="1"/>
    <col min="7440" max="7440" width="11.42578125" style="2"/>
    <col min="7441" max="7441" width="24.140625" style="2" customWidth="1"/>
    <col min="7442" max="7453" width="11.42578125" style="2"/>
    <col min="7454" max="7454" width="13.7109375" style="2" customWidth="1"/>
    <col min="7455" max="7681" width="11.42578125" style="2"/>
    <col min="7682" max="7682" width="23.42578125" style="2" customWidth="1"/>
    <col min="7683" max="7695" width="14.28515625" style="2" customWidth="1"/>
    <col min="7696" max="7696" width="11.42578125" style="2"/>
    <col min="7697" max="7697" width="24.140625" style="2" customWidth="1"/>
    <col min="7698" max="7709" width="11.42578125" style="2"/>
    <col min="7710" max="7710" width="13.7109375" style="2" customWidth="1"/>
    <col min="7711" max="7937" width="11.42578125" style="2"/>
    <col min="7938" max="7938" width="23.42578125" style="2" customWidth="1"/>
    <col min="7939" max="7951" width="14.28515625" style="2" customWidth="1"/>
    <col min="7952" max="7952" width="11.42578125" style="2"/>
    <col min="7953" max="7953" width="24.140625" style="2" customWidth="1"/>
    <col min="7954" max="7965" width="11.42578125" style="2"/>
    <col min="7966" max="7966" width="13.7109375" style="2" customWidth="1"/>
    <col min="7967" max="8193" width="11.42578125" style="2"/>
    <col min="8194" max="8194" width="23.42578125" style="2" customWidth="1"/>
    <col min="8195" max="8207" width="14.28515625" style="2" customWidth="1"/>
    <col min="8208" max="8208" width="11.42578125" style="2"/>
    <col min="8209" max="8209" width="24.140625" style="2" customWidth="1"/>
    <col min="8210" max="8221" width="11.42578125" style="2"/>
    <col min="8222" max="8222" width="13.7109375" style="2" customWidth="1"/>
    <col min="8223" max="8449" width="11.42578125" style="2"/>
    <col min="8450" max="8450" width="23.42578125" style="2" customWidth="1"/>
    <col min="8451" max="8463" width="14.28515625" style="2" customWidth="1"/>
    <col min="8464" max="8464" width="11.42578125" style="2"/>
    <col min="8465" max="8465" width="24.140625" style="2" customWidth="1"/>
    <col min="8466" max="8477" width="11.42578125" style="2"/>
    <col min="8478" max="8478" width="13.7109375" style="2" customWidth="1"/>
    <col min="8479" max="8705" width="11.42578125" style="2"/>
    <col min="8706" max="8706" width="23.42578125" style="2" customWidth="1"/>
    <col min="8707" max="8719" width="14.28515625" style="2" customWidth="1"/>
    <col min="8720" max="8720" width="11.42578125" style="2"/>
    <col min="8721" max="8721" width="24.140625" style="2" customWidth="1"/>
    <col min="8722" max="8733" width="11.42578125" style="2"/>
    <col min="8734" max="8734" width="13.7109375" style="2" customWidth="1"/>
    <col min="8735" max="8961" width="11.42578125" style="2"/>
    <col min="8962" max="8962" width="23.42578125" style="2" customWidth="1"/>
    <col min="8963" max="8975" width="14.28515625" style="2" customWidth="1"/>
    <col min="8976" max="8976" width="11.42578125" style="2"/>
    <col min="8977" max="8977" width="24.140625" style="2" customWidth="1"/>
    <col min="8978" max="8989" width="11.42578125" style="2"/>
    <col min="8990" max="8990" width="13.7109375" style="2" customWidth="1"/>
    <col min="8991" max="9217" width="11.42578125" style="2"/>
    <col min="9218" max="9218" width="23.42578125" style="2" customWidth="1"/>
    <col min="9219" max="9231" width="14.28515625" style="2" customWidth="1"/>
    <col min="9232" max="9232" width="11.42578125" style="2"/>
    <col min="9233" max="9233" width="24.140625" style="2" customWidth="1"/>
    <col min="9234" max="9245" width="11.42578125" style="2"/>
    <col min="9246" max="9246" width="13.7109375" style="2" customWidth="1"/>
    <col min="9247" max="9473" width="11.42578125" style="2"/>
    <col min="9474" max="9474" width="23.42578125" style="2" customWidth="1"/>
    <col min="9475" max="9487" width="14.28515625" style="2" customWidth="1"/>
    <col min="9488" max="9488" width="11.42578125" style="2"/>
    <col min="9489" max="9489" width="24.140625" style="2" customWidth="1"/>
    <col min="9490" max="9501" width="11.42578125" style="2"/>
    <col min="9502" max="9502" width="13.7109375" style="2" customWidth="1"/>
    <col min="9503" max="9729" width="11.42578125" style="2"/>
    <col min="9730" max="9730" width="23.42578125" style="2" customWidth="1"/>
    <col min="9731" max="9743" width="14.28515625" style="2" customWidth="1"/>
    <col min="9744" max="9744" width="11.42578125" style="2"/>
    <col min="9745" max="9745" width="24.140625" style="2" customWidth="1"/>
    <col min="9746" max="9757" width="11.42578125" style="2"/>
    <col min="9758" max="9758" width="13.7109375" style="2" customWidth="1"/>
    <col min="9759" max="9985" width="11.42578125" style="2"/>
    <col min="9986" max="9986" width="23.42578125" style="2" customWidth="1"/>
    <col min="9987" max="9999" width="14.28515625" style="2" customWidth="1"/>
    <col min="10000" max="10000" width="11.42578125" style="2"/>
    <col min="10001" max="10001" width="24.140625" style="2" customWidth="1"/>
    <col min="10002" max="10013" width="11.42578125" style="2"/>
    <col min="10014" max="10014" width="13.7109375" style="2" customWidth="1"/>
    <col min="10015" max="10241" width="11.42578125" style="2"/>
    <col min="10242" max="10242" width="23.42578125" style="2" customWidth="1"/>
    <col min="10243" max="10255" width="14.28515625" style="2" customWidth="1"/>
    <col min="10256" max="10256" width="11.42578125" style="2"/>
    <col min="10257" max="10257" width="24.140625" style="2" customWidth="1"/>
    <col min="10258" max="10269" width="11.42578125" style="2"/>
    <col min="10270" max="10270" width="13.7109375" style="2" customWidth="1"/>
    <col min="10271" max="10497" width="11.42578125" style="2"/>
    <col min="10498" max="10498" width="23.42578125" style="2" customWidth="1"/>
    <col min="10499" max="10511" width="14.28515625" style="2" customWidth="1"/>
    <col min="10512" max="10512" width="11.42578125" style="2"/>
    <col min="10513" max="10513" width="24.140625" style="2" customWidth="1"/>
    <col min="10514" max="10525" width="11.42578125" style="2"/>
    <col min="10526" max="10526" width="13.7109375" style="2" customWidth="1"/>
    <col min="10527" max="10753" width="11.42578125" style="2"/>
    <col min="10754" max="10754" width="23.42578125" style="2" customWidth="1"/>
    <col min="10755" max="10767" width="14.28515625" style="2" customWidth="1"/>
    <col min="10768" max="10768" width="11.42578125" style="2"/>
    <col min="10769" max="10769" width="24.140625" style="2" customWidth="1"/>
    <col min="10770" max="10781" width="11.42578125" style="2"/>
    <col min="10782" max="10782" width="13.7109375" style="2" customWidth="1"/>
    <col min="10783" max="11009" width="11.42578125" style="2"/>
    <col min="11010" max="11010" width="23.42578125" style="2" customWidth="1"/>
    <col min="11011" max="11023" width="14.28515625" style="2" customWidth="1"/>
    <col min="11024" max="11024" width="11.42578125" style="2"/>
    <col min="11025" max="11025" width="24.140625" style="2" customWidth="1"/>
    <col min="11026" max="11037" width="11.42578125" style="2"/>
    <col min="11038" max="11038" width="13.7109375" style="2" customWidth="1"/>
    <col min="11039" max="11265" width="11.42578125" style="2"/>
    <col min="11266" max="11266" width="23.42578125" style="2" customWidth="1"/>
    <col min="11267" max="11279" width="14.28515625" style="2" customWidth="1"/>
    <col min="11280" max="11280" width="11.42578125" style="2"/>
    <col min="11281" max="11281" width="24.140625" style="2" customWidth="1"/>
    <col min="11282" max="11293" width="11.42578125" style="2"/>
    <col min="11294" max="11294" width="13.7109375" style="2" customWidth="1"/>
    <col min="11295" max="11521" width="11.42578125" style="2"/>
    <col min="11522" max="11522" width="23.42578125" style="2" customWidth="1"/>
    <col min="11523" max="11535" width="14.28515625" style="2" customWidth="1"/>
    <col min="11536" max="11536" width="11.42578125" style="2"/>
    <col min="11537" max="11537" width="24.140625" style="2" customWidth="1"/>
    <col min="11538" max="11549" width="11.42578125" style="2"/>
    <col min="11550" max="11550" width="13.7109375" style="2" customWidth="1"/>
    <col min="11551" max="11777" width="11.42578125" style="2"/>
    <col min="11778" max="11778" width="23.42578125" style="2" customWidth="1"/>
    <col min="11779" max="11791" width="14.28515625" style="2" customWidth="1"/>
    <col min="11792" max="11792" width="11.42578125" style="2"/>
    <col min="11793" max="11793" width="24.140625" style="2" customWidth="1"/>
    <col min="11794" max="11805" width="11.42578125" style="2"/>
    <col min="11806" max="11806" width="13.7109375" style="2" customWidth="1"/>
    <col min="11807" max="12033" width="11.42578125" style="2"/>
    <col min="12034" max="12034" width="23.42578125" style="2" customWidth="1"/>
    <col min="12035" max="12047" width="14.28515625" style="2" customWidth="1"/>
    <col min="12048" max="12048" width="11.42578125" style="2"/>
    <col min="12049" max="12049" width="24.140625" style="2" customWidth="1"/>
    <col min="12050" max="12061" width="11.42578125" style="2"/>
    <col min="12062" max="12062" width="13.7109375" style="2" customWidth="1"/>
    <col min="12063" max="12289" width="11.42578125" style="2"/>
    <col min="12290" max="12290" width="23.42578125" style="2" customWidth="1"/>
    <col min="12291" max="12303" width="14.28515625" style="2" customWidth="1"/>
    <col min="12304" max="12304" width="11.42578125" style="2"/>
    <col min="12305" max="12305" width="24.140625" style="2" customWidth="1"/>
    <col min="12306" max="12317" width="11.42578125" style="2"/>
    <col min="12318" max="12318" width="13.7109375" style="2" customWidth="1"/>
    <col min="12319" max="12545" width="11.42578125" style="2"/>
    <col min="12546" max="12546" width="23.42578125" style="2" customWidth="1"/>
    <col min="12547" max="12559" width="14.28515625" style="2" customWidth="1"/>
    <col min="12560" max="12560" width="11.42578125" style="2"/>
    <col min="12561" max="12561" width="24.140625" style="2" customWidth="1"/>
    <col min="12562" max="12573" width="11.42578125" style="2"/>
    <col min="12574" max="12574" width="13.7109375" style="2" customWidth="1"/>
    <col min="12575" max="12801" width="11.42578125" style="2"/>
    <col min="12802" max="12802" width="23.42578125" style="2" customWidth="1"/>
    <col min="12803" max="12815" width="14.28515625" style="2" customWidth="1"/>
    <col min="12816" max="12816" width="11.42578125" style="2"/>
    <col min="12817" max="12817" width="24.140625" style="2" customWidth="1"/>
    <col min="12818" max="12829" width="11.42578125" style="2"/>
    <col min="12830" max="12830" width="13.7109375" style="2" customWidth="1"/>
    <col min="12831" max="13057" width="11.42578125" style="2"/>
    <col min="13058" max="13058" width="23.42578125" style="2" customWidth="1"/>
    <col min="13059" max="13071" width="14.28515625" style="2" customWidth="1"/>
    <col min="13072" max="13072" width="11.42578125" style="2"/>
    <col min="13073" max="13073" width="24.140625" style="2" customWidth="1"/>
    <col min="13074" max="13085" width="11.42578125" style="2"/>
    <col min="13086" max="13086" width="13.7109375" style="2" customWidth="1"/>
    <col min="13087" max="13313" width="11.42578125" style="2"/>
    <col min="13314" max="13314" width="23.42578125" style="2" customWidth="1"/>
    <col min="13315" max="13327" width="14.28515625" style="2" customWidth="1"/>
    <col min="13328" max="13328" width="11.42578125" style="2"/>
    <col min="13329" max="13329" width="24.140625" style="2" customWidth="1"/>
    <col min="13330" max="13341" width="11.42578125" style="2"/>
    <col min="13342" max="13342" width="13.7109375" style="2" customWidth="1"/>
    <col min="13343" max="13569" width="11.42578125" style="2"/>
    <col min="13570" max="13570" width="23.42578125" style="2" customWidth="1"/>
    <col min="13571" max="13583" width="14.28515625" style="2" customWidth="1"/>
    <col min="13584" max="13584" width="11.42578125" style="2"/>
    <col min="13585" max="13585" width="24.140625" style="2" customWidth="1"/>
    <col min="13586" max="13597" width="11.42578125" style="2"/>
    <col min="13598" max="13598" width="13.7109375" style="2" customWidth="1"/>
    <col min="13599" max="13825" width="11.42578125" style="2"/>
    <col min="13826" max="13826" width="23.42578125" style="2" customWidth="1"/>
    <col min="13827" max="13839" width="14.28515625" style="2" customWidth="1"/>
    <col min="13840" max="13840" width="11.42578125" style="2"/>
    <col min="13841" max="13841" width="24.140625" style="2" customWidth="1"/>
    <col min="13842" max="13853" width="11.42578125" style="2"/>
    <col min="13854" max="13854" width="13.7109375" style="2" customWidth="1"/>
    <col min="13855" max="14081" width="11.42578125" style="2"/>
    <col min="14082" max="14082" width="23.42578125" style="2" customWidth="1"/>
    <col min="14083" max="14095" width="14.28515625" style="2" customWidth="1"/>
    <col min="14096" max="14096" width="11.42578125" style="2"/>
    <col min="14097" max="14097" width="24.140625" style="2" customWidth="1"/>
    <col min="14098" max="14109" width="11.42578125" style="2"/>
    <col min="14110" max="14110" width="13.7109375" style="2" customWidth="1"/>
    <col min="14111" max="14337" width="11.42578125" style="2"/>
    <col min="14338" max="14338" width="23.42578125" style="2" customWidth="1"/>
    <col min="14339" max="14351" width="14.28515625" style="2" customWidth="1"/>
    <col min="14352" max="14352" width="11.42578125" style="2"/>
    <col min="14353" max="14353" width="24.140625" style="2" customWidth="1"/>
    <col min="14354" max="14365" width="11.42578125" style="2"/>
    <col min="14366" max="14366" width="13.7109375" style="2" customWidth="1"/>
    <col min="14367" max="14593" width="11.42578125" style="2"/>
    <col min="14594" max="14594" width="23.42578125" style="2" customWidth="1"/>
    <col min="14595" max="14607" width="14.28515625" style="2" customWidth="1"/>
    <col min="14608" max="14608" width="11.42578125" style="2"/>
    <col min="14609" max="14609" width="24.140625" style="2" customWidth="1"/>
    <col min="14610" max="14621" width="11.42578125" style="2"/>
    <col min="14622" max="14622" width="13.7109375" style="2" customWidth="1"/>
    <col min="14623" max="14849" width="11.42578125" style="2"/>
    <col min="14850" max="14850" width="23.42578125" style="2" customWidth="1"/>
    <col min="14851" max="14863" width="14.28515625" style="2" customWidth="1"/>
    <col min="14864" max="14864" width="11.42578125" style="2"/>
    <col min="14865" max="14865" width="24.140625" style="2" customWidth="1"/>
    <col min="14866" max="14877" width="11.42578125" style="2"/>
    <col min="14878" max="14878" width="13.7109375" style="2" customWidth="1"/>
    <col min="14879" max="15105" width="11.42578125" style="2"/>
    <col min="15106" max="15106" width="23.42578125" style="2" customWidth="1"/>
    <col min="15107" max="15119" width="14.28515625" style="2" customWidth="1"/>
    <col min="15120" max="15120" width="11.42578125" style="2"/>
    <col min="15121" max="15121" width="24.140625" style="2" customWidth="1"/>
    <col min="15122" max="15133" width="11.42578125" style="2"/>
    <col min="15134" max="15134" width="13.7109375" style="2" customWidth="1"/>
    <col min="15135" max="15361" width="11.42578125" style="2"/>
    <col min="15362" max="15362" width="23.42578125" style="2" customWidth="1"/>
    <col min="15363" max="15375" width="14.28515625" style="2" customWidth="1"/>
    <col min="15376" max="15376" width="11.42578125" style="2"/>
    <col min="15377" max="15377" width="24.140625" style="2" customWidth="1"/>
    <col min="15378" max="15389" width="11.42578125" style="2"/>
    <col min="15390" max="15390" width="13.7109375" style="2" customWidth="1"/>
    <col min="15391" max="15617" width="11.42578125" style="2"/>
    <col min="15618" max="15618" width="23.42578125" style="2" customWidth="1"/>
    <col min="15619" max="15631" width="14.28515625" style="2" customWidth="1"/>
    <col min="15632" max="15632" width="11.42578125" style="2"/>
    <col min="15633" max="15633" width="24.140625" style="2" customWidth="1"/>
    <col min="15634" max="15645" width="11.42578125" style="2"/>
    <col min="15646" max="15646" width="13.7109375" style="2" customWidth="1"/>
    <col min="15647" max="15873" width="11.42578125" style="2"/>
    <col min="15874" max="15874" width="23.42578125" style="2" customWidth="1"/>
    <col min="15875" max="15887" width="14.28515625" style="2" customWidth="1"/>
    <col min="15888" max="15888" width="11.42578125" style="2"/>
    <col min="15889" max="15889" width="24.140625" style="2" customWidth="1"/>
    <col min="15890" max="15901" width="11.42578125" style="2"/>
    <col min="15902" max="15902" width="13.7109375" style="2" customWidth="1"/>
    <col min="15903" max="16129" width="11.42578125" style="2"/>
    <col min="16130" max="16130" width="23.42578125" style="2" customWidth="1"/>
    <col min="16131" max="16143" width="14.28515625" style="2" customWidth="1"/>
    <col min="16144" max="16144" width="11.42578125" style="2"/>
    <col min="16145" max="16145" width="24.140625" style="2" customWidth="1"/>
    <col min="16146" max="16157" width="11.42578125" style="2"/>
    <col min="16158" max="16158" width="13.7109375" style="2" customWidth="1"/>
    <col min="16159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136" t="s">
        <v>148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Q2" s="136" t="str">
        <f>+B2</f>
        <v>ENDE GUARACACHI - (Sistema San Matias)</v>
      </c>
    </row>
    <row r="3" spans="2:30">
      <c r="B3" s="122" t="str">
        <f>+'TOTAL SA'!B3</f>
        <v>CONSOLIDADO - con IVA</v>
      </c>
      <c r="C3" s="216"/>
      <c r="D3" s="216"/>
      <c r="E3" s="216"/>
      <c r="F3" s="216"/>
      <c r="G3" s="216"/>
      <c r="H3" s="137"/>
      <c r="I3" s="137"/>
      <c r="J3" s="137"/>
      <c r="K3" s="137"/>
      <c r="L3" s="137"/>
      <c r="M3" s="137"/>
      <c r="N3" s="137"/>
      <c r="O3" s="137"/>
      <c r="Q3" s="249" t="str">
        <f>+'TOTAL SA'!Q3</f>
        <v>CONSOLIDADO - sin IVA</v>
      </c>
      <c r="R3" s="250"/>
      <c r="S3" s="250"/>
      <c r="T3" s="250"/>
      <c r="U3" s="250"/>
    </row>
    <row r="4" spans="2:30">
      <c r="B4" s="249" t="str">
        <f>+'TOTAL SA'!B4</f>
        <v>ESTADÍSTICAS GESTIÓN 2025</v>
      </c>
      <c r="C4" s="250"/>
      <c r="D4" s="250"/>
      <c r="E4" s="250"/>
      <c r="F4" s="250"/>
      <c r="G4" s="7"/>
      <c r="H4" s="137"/>
      <c r="I4" s="137"/>
      <c r="J4" s="137"/>
      <c r="K4" s="137"/>
      <c r="L4" s="137"/>
      <c r="M4" s="137"/>
      <c r="N4" s="137"/>
      <c r="O4" s="137"/>
      <c r="Q4" s="249" t="str">
        <f>+'TOTAL SA'!Q4</f>
        <v>ESTADÍSTICAS GESTIÓN 2025</v>
      </c>
      <c r="R4" s="250"/>
      <c r="S4" s="250"/>
      <c r="T4" s="250"/>
      <c r="U4" s="250"/>
    </row>
    <row r="5" spans="2:30">
      <c r="B5" s="136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Q5" s="136"/>
    </row>
    <row r="6" spans="2:30">
      <c r="B6" s="136" t="s">
        <v>82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Q6" s="136" t="s">
        <v>82</v>
      </c>
      <c r="R6" s="137" t="s">
        <v>15</v>
      </c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</row>
    <row r="7" spans="2:30">
      <c r="B7" s="136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Q7" s="136"/>
      <c r="R7" s="137"/>
      <c r="S7" s="137"/>
      <c r="T7" s="137"/>
      <c r="U7" s="137"/>
      <c r="V7" s="137"/>
      <c r="W7" s="137"/>
      <c r="X7" s="137"/>
      <c r="Y7" s="137"/>
      <c r="Z7" s="137"/>
      <c r="AA7" s="254"/>
      <c r="AB7" s="254"/>
      <c r="AC7" s="137"/>
      <c r="AD7" s="137"/>
    </row>
    <row r="8" spans="2:30">
      <c r="B8" s="138" t="s">
        <v>102</v>
      </c>
      <c r="C8" s="139" t="s">
        <v>84</v>
      </c>
      <c r="D8" s="139" t="s">
        <v>85</v>
      </c>
      <c r="E8" s="139" t="s">
        <v>86</v>
      </c>
      <c r="F8" s="139" t="s">
        <v>87</v>
      </c>
      <c r="G8" s="139" t="s">
        <v>88</v>
      </c>
      <c r="H8" s="139" t="s">
        <v>89</v>
      </c>
      <c r="I8" s="139" t="s">
        <v>90</v>
      </c>
      <c r="J8" s="139" t="s">
        <v>91</v>
      </c>
      <c r="K8" s="139" t="s">
        <v>92</v>
      </c>
      <c r="L8" s="139" t="s">
        <v>93</v>
      </c>
      <c r="M8" s="139" t="s">
        <v>94</v>
      </c>
      <c r="N8" s="139" t="s">
        <v>95</v>
      </c>
      <c r="O8" s="140" t="s">
        <v>14</v>
      </c>
      <c r="Q8" s="80" t="s">
        <v>102</v>
      </c>
      <c r="R8" s="81" t="s">
        <v>84</v>
      </c>
      <c r="S8" s="81" t="s">
        <v>85</v>
      </c>
      <c r="T8" s="81" t="s">
        <v>86</v>
      </c>
      <c r="U8" s="81" t="s">
        <v>87</v>
      </c>
      <c r="V8" s="81" t="s">
        <v>88</v>
      </c>
      <c r="W8" s="81" t="s">
        <v>89</v>
      </c>
      <c r="X8" s="81" t="s">
        <v>90</v>
      </c>
      <c r="Y8" s="81" t="s">
        <v>91</v>
      </c>
      <c r="Z8" s="81" t="s">
        <v>92</v>
      </c>
      <c r="AA8" s="81" t="s">
        <v>93</v>
      </c>
      <c r="AB8" s="81" t="s">
        <v>94</v>
      </c>
      <c r="AC8" s="81" t="s">
        <v>95</v>
      </c>
      <c r="AD8" s="82" t="s">
        <v>14</v>
      </c>
    </row>
    <row r="9" spans="2:30">
      <c r="B9" s="141"/>
      <c r="C9" s="142"/>
      <c r="D9" s="143"/>
      <c r="E9" s="143"/>
      <c r="F9" s="143"/>
      <c r="G9" s="142"/>
      <c r="H9" s="142"/>
      <c r="I9" s="143"/>
      <c r="J9" s="143"/>
      <c r="K9" s="143"/>
      <c r="L9" s="143"/>
      <c r="M9" s="143"/>
      <c r="N9" s="143"/>
      <c r="O9" s="144"/>
      <c r="Q9" s="15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18"/>
    </row>
    <row r="10" spans="2:30">
      <c r="B10" s="20" t="s">
        <v>96</v>
      </c>
      <c r="C10" s="21">
        <f>+[47]CONSOLIDADO!B12</f>
        <v>3476</v>
      </c>
      <c r="D10" s="21">
        <f>+[47]CONSOLIDADO!C12</f>
        <v>3479</v>
      </c>
      <c r="E10" s="21">
        <f>+[47]CONSOLIDADO!D12</f>
        <v>3480</v>
      </c>
      <c r="F10" s="21">
        <f>+[47]CONSOLIDADO!E12</f>
        <v>3493</v>
      </c>
      <c r="G10" s="21">
        <f>+[47]CONSOLIDADO!F12</f>
        <v>3502</v>
      </c>
      <c r="H10" s="21">
        <f>+[47]CONSOLIDADO!G12</f>
        <v>3519</v>
      </c>
      <c r="I10" s="21">
        <f>+[47]CONSOLIDADO!H12</f>
        <v>3530</v>
      </c>
      <c r="J10" s="21">
        <f>+[47]CONSOLIDADO!I12</f>
        <v>0</v>
      </c>
      <c r="K10" s="21">
        <f>+[47]CONSOLIDADO!J12</f>
        <v>0</v>
      </c>
      <c r="L10" s="21">
        <f>+[47]CONSOLIDADO!K12</f>
        <v>0</v>
      </c>
      <c r="M10" s="21">
        <f>+[47]CONSOLIDADO!L12</f>
        <v>0</v>
      </c>
      <c r="N10" s="21">
        <f>+[47]CONSOLIDADO!M12</f>
        <v>0</v>
      </c>
      <c r="O10" s="22">
        <f>+N10</f>
        <v>0</v>
      </c>
      <c r="Q10" s="17" t="s">
        <v>96</v>
      </c>
      <c r="R10" s="24">
        <f>+C10</f>
        <v>3476</v>
      </c>
      <c r="S10" s="24">
        <f t="shared" ref="S10:AC14" si="0">+D10</f>
        <v>3479</v>
      </c>
      <c r="T10" s="24">
        <f t="shared" si="0"/>
        <v>3480</v>
      </c>
      <c r="U10" s="24">
        <f t="shared" si="0"/>
        <v>3493</v>
      </c>
      <c r="V10" s="24">
        <f t="shared" si="0"/>
        <v>3502</v>
      </c>
      <c r="W10" s="24">
        <f t="shared" si="0"/>
        <v>3519</v>
      </c>
      <c r="X10" s="24">
        <f t="shared" si="0"/>
        <v>3530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3">
        <f>+AC10</f>
        <v>0</v>
      </c>
    </row>
    <row r="11" spans="2:30">
      <c r="B11" s="20" t="s">
        <v>68</v>
      </c>
      <c r="C11" s="21">
        <f>+[47]CONSOLIDADO!B13</f>
        <v>847</v>
      </c>
      <c r="D11" s="21">
        <f>+[47]CONSOLIDADO!C13</f>
        <v>855</v>
      </c>
      <c r="E11" s="21">
        <f>+[47]CONSOLIDADO!D13</f>
        <v>856</v>
      </c>
      <c r="F11" s="21">
        <f>+[47]CONSOLIDADO!E13</f>
        <v>857</v>
      </c>
      <c r="G11" s="21">
        <f>+[47]CONSOLIDADO!F13</f>
        <v>860</v>
      </c>
      <c r="H11" s="21">
        <f>+[47]CONSOLIDADO!G13</f>
        <v>865</v>
      </c>
      <c r="I11" s="21">
        <f>+[47]CONSOLIDADO!H13</f>
        <v>869</v>
      </c>
      <c r="J11" s="21">
        <f>+[47]CONSOLIDADO!I13</f>
        <v>0</v>
      </c>
      <c r="K11" s="21">
        <f>+[47]CONSOLIDADO!J13</f>
        <v>0</v>
      </c>
      <c r="L11" s="21">
        <f>+[47]CONSOLIDADO!K13</f>
        <v>0</v>
      </c>
      <c r="M11" s="21">
        <f>+[47]CONSOLIDADO!L13</f>
        <v>0</v>
      </c>
      <c r="N11" s="21">
        <f>+[47]CONSOLIDADO!M13</f>
        <v>0</v>
      </c>
      <c r="O11" s="22">
        <f>+N11</f>
        <v>0</v>
      </c>
      <c r="Q11" s="17" t="s">
        <v>68</v>
      </c>
      <c r="R11" s="24">
        <f>+C11</f>
        <v>847</v>
      </c>
      <c r="S11" s="24">
        <f t="shared" si="0"/>
        <v>855</v>
      </c>
      <c r="T11" s="24">
        <f t="shared" si="0"/>
        <v>856</v>
      </c>
      <c r="U11" s="24">
        <f t="shared" si="0"/>
        <v>857</v>
      </c>
      <c r="V11" s="24">
        <f t="shared" si="0"/>
        <v>860</v>
      </c>
      <c r="W11" s="24">
        <f t="shared" si="0"/>
        <v>865</v>
      </c>
      <c r="X11" s="24">
        <f t="shared" si="0"/>
        <v>869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3">
        <f>+AC11</f>
        <v>0</v>
      </c>
    </row>
    <row r="12" spans="2:30">
      <c r="B12" s="20" t="s">
        <v>69</v>
      </c>
      <c r="C12" s="21">
        <f>+[47]CONSOLIDADO!B14</f>
        <v>2</v>
      </c>
      <c r="D12" s="21">
        <f>+[47]CONSOLIDADO!C14</f>
        <v>2</v>
      </c>
      <c r="E12" s="21">
        <f>+[47]CONSOLIDADO!D14</f>
        <v>2</v>
      </c>
      <c r="F12" s="21">
        <f>+[47]CONSOLIDADO!E14</f>
        <v>2</v>
      </c>
      <c r="G12" s="21">
        <f>+[47]CONSOLIDADO!F14</f>
        <v>2</v>
      </c>
      <c r="H12" s="21">
        <f>+[47]CONSOLIDADO!G14</f>
        <v>2</v>
      </c>
      <c r="I12" s="21">
        <f>+[47]CONSOLIDADO!H14</f>
        <v>2</v>
      </c>
      <c r="J12" s="21">
        <f>+[47]CONSOLIDADO!I14</f>
        <v>0</v>
      </c>
      <c r="K12" s="21">
        <f>+[47]CONSOLIDADO!J14</f>
        <v>0</v>
      </c>
      <c r="L12" s="21">
        <f>+[47]CONSOLIDADO!K14</f>
        <v>0</v>
      </c>
      <c r="M12" s="21">
        <f>+[47]CONSOLIDADO!L14</f>
        <v>0</v>
      </c>
      <c r="N12" s="21">
        <f>+[47]CONSOLIDADO!M14</f>
        <v>0</v>
      </c>
      <c r="O12" s="22">
        <f>+N12</f>
        <v>0</v>
      </c>
      <c r="Q12" s="17" t="s">
        <v>69</v>
      </c>
      <c r="R12" s="24">
        <f>+C12</f>
        <v>2</v>
      </c>
      <c r="S12" s="24">
        <f t="shared" si="0"/>
        <v>2</v>
      </c>
      <c r="T12" s="24">
        <f t="shared" si="0"/>
        <v>2</v>
      </c>
      <c r="U12" s="24">
        <f t="shared" si="0"/>
        <v>2</v>
      </c>
      <c r="V12" s="24">
        <f t="shared" si="0"/>
        <v>2</v>
      </c>
      <c r="W12" s="24">
        <f t="shared" si="0"/>
        <v>2</v>
      </c>
      <c r="X12" s="24">
        <f t="shared" si="0"/>
        <v>2</v>
      </c>
      <c r="Y12" s="24">
        <f t="shared" si="0"/>
        <v>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3">
        <f>+AC12</f>
        <v>0</v>
      </c>
    </row>
    <row r="13" spans="2:30">
      <c r="B13" s="20" t="s">
        <v>97</v>
      </c>
      <c r="C13" s="21">
        <f>+[47]CONSOLIDADO!B15</f>
        <v>15</v>
      </c>
      <c r="D13" s="21">
        <f>+[47]CONSOLIDADO!C15</f>
        <v>15</v>
      </c>
      <c r="E13" s="21">
        <f>+[47]CONSOLIDADO!D15</f>
        <v>15</v>
      </c>
      <c r="F13" s="21">
        <f>+[47]CONSOLIDADO!E15</f>
        <v>15</v>
      </c>
      <c r="G13" s="21">
        <f>+[47]CONSOLIDADO!F15</f>
        <v>15</v>
      </c>
      <c r="H13" s="21">
        <f>+[47]CONSOLIDADO!G15</f>
        <v>15</v>
      </c>
      <c r="I13" s="21">
        <f>+[47]CONSOLIDADO!H15</f>
        <v>15</v>
      </c>
      <c r="J13" s="21">
        <f>+[47]CONSOLIDADO!I15</f>
        <v>0</v>
      </c>
      <c r="K13" s="21">
        <f>+[47]CONSOLIDADO!J15</f>
        <v>0</v>
      </c>
      <c r="L13" s="21">
        <f>+[47]CONSOLIDADO!K15</f>
        <v>0</v>
      </c>
      <c r="M13" s="21">
        <f>+[47]CONSOLIDADO!L15</f>
        <v>0</v>
      </c>
      <c r="N13" s="21">
        <f>+[47]CONSOLIDADO!M15</f>
        <v>0</v>
      </c>
      <c r="O13" s="22">
        <f>+N13</f>
        <v>0</v>
      </c>
      <c r="Q13" s="17" t="s">
        <v>97</v>
      </c>
      <c r="R13" s="24">
        <f>+C13</f>
        <v>15</v>
      </c>
      <c r="S13" s="24">
        <f t="shared" si="0"/>
        <v>15</v>
      </c>
      <c r="T13" s="24">
        <f t="shared" si="0"/>
        <v>15</v>
      </c>
      <c r="U13" s="24">
        <f t="shared" si="0"/>
        <v>15</v>
      </c>
      <c r="V13" s="24">
        <f t="shared" si="0"/>
        <v>15</v>
      </c>
      <c r="W13" s="24">
        <f t="shared" si="0"/>
        <v>15</v>
      </c>
      <c r="X13" s="24">
        <f t="shared" si="0"/>
        <v>15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3">
        <f>+AC13</f>
        <v>0</v>
      </c>
    </row>
    <row r="14" spans="2:30">
      <c r="B14" s="25" t="s">
        <v>71</v>
      </c>
      <c r="C14" s="21">
        <f>+[47]CONSOLIDADO!B16</f>
        <v>18</v>
      </c>
      <c r="D14" s="21">
        <f>+[47]CONSOLIDADO!C16</f>
        <v>18</v>
      </c>
      <c r="E14" s="21">
        <f>+[47]CONSOLIDADO!D16</f>
        <v>18</v>
      </c>
      <c r="F14" s="21">
        <f>+[47]CONSOLIDADO!E16</f>
        <v>18</v>
      </c>
      <c r="G14" s="21">
        <f>+[47]CONSOLIDADO!F16</f>
        <v>18</v>
      </c>
      <c r="H14" s="21">
        <f>+[47]CONSOLIDADO!G16</f>
        <v>18</v>
      </c>
      <c r="I14" s="21">
        <f>+[47]CONSOLIDADO!H16</f>
        <v>18</v>
      </c>
      <c r="J14" s="21">
        <f>+[47]CONSOLIDADO!I16</f>
        <v>0</v>
      </c>
      <c r="K14" s="21">
        <f>+[47]CONSOLIDADO!J16</f>
        <v>0</v>
      </c>
      <c r="L14" s="21">
        <f>+[47]CONSOLIDADO!K16</f>
        <v>0</v>
      </c>
      <c r="M14" s="21">
        <f>+[47]CONSOLIDADO!L16</f>
        <v>0</v>
      </c>
      <c r="N14" s="21">
        <f>+[47]CONSOLIDADO!M16</f>
        <v>0</v>
      </c>
      <c r="O14" s="22">
        <f>+N14</f>
        <v>0</v>
      </c>
      <c r="Q14" s="17" t="s">
        <v>71</v>
      </c>
      <c r="R14" s="24">
        <f>+C14</f>
        <v>18</v>
      </c>
      <c r="S14" s="24">
        <f t="shared" si="0"/>
        <v>18</v>
      </c>
      <c r="T14" s="24">
        <f t="shared" si="0"/>
        <v>18</v>
      </c>
      <c r="U14" s="24">
        <f t="shared" si="0"/>
        <v>18</v>
      </c>
      <c r="V14" s="24">
        <f t="shared" si="0"/>
        <v>18</v>
      </c>
      <c r="W14" s="24">
        <f t="shared" si="0"/>
        <v>18</v>
      </c>
      <c r="X14" s="24">
        <f t="shared" si="0"/>
        <v>18</v>
      </c>
      <c r="Y14" s="24">
        <f t="shared" si="0"/>
        <v>0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3">
        <f>+AC14</f>
        <v>0</v>
      </c>
    </row>
    <row r="15" spans="2:30">
      <c r="B15" s="26" t="s">
        <v>14</v>
      </c>
      <c r="C15" s="28">
        <f t="shared" ref="C15:E15" si="1">SUM(C10:C14)</f>
        <v>4358</v>
      </c>
      <c r="D15" s="28">
        <f t="shared" ref="D15:N15" si="2">SUM(D10:D14)</f>
        <v>4369</v>
      </c>
      <c r="E15" s="28">
        <f t="shared" si="2"/>
        <v>4371</v>
      </c>
      <c r="F15" s="28">
        <f t="shared" si="2"/>
        <v>4385</v>
      </c>
      <c r="G15" s="28">
        <f t="shared" si="2"/>
        <v>4397</v>
      </c>
      <c r="H15" s="28">
        <f t="shared" si="2"/>
        <v>4419</v>
      </c>
      <c r="I15" s="28">
        <f t="shared" si="2"/>
        <v>4434</v>
      </c>
      <c r="J15" s="28">
        <f t="shared" si="2"/>
        <v>0</v>
      </c>
      <c r="K15" s="28">
        <f t="shared" si="2"/>
        <v>0</v>
      </c>
      <c r="L15" s="28">
        <f t="shared" si="2"/>
        <v>0</v>
      </c>
      <c r="M15" s="28">
        <f t="shared" si="2"/>
        <v>0</v>
      </c>
      <c r="N15" s="28">
        <f t="shared" si="2"/>
        <v>0</v>
      </c>
      <c r="O15" s="30">
        <f>SUM(O10:O14)</f>
        <v>0</v>
      </c>
      <c r="Q15" s="26" t="s">
        <v>14</v>
      </c>
      <c r="R15" s="27">
        <f>+SUM(R10:R14)</f>
        <v>4358</v>
      </c>
      <c r="S15" s="29">
        <f t="shared" ref="S15:AC15" si="3">+SUM(S10:S14)</f>
        <v>4369</v>
      </c>
      <c r="T15" s="29">
        <f t="shared" si="3"/>
        <v>4371</v>
      </c>
      <c r="U15" s="29">
        <f t="shared" si="3"/>
        <v>4385</v>
      </c>
      <c r="V15" s="29">
        <f t="shared" si="3"/>
        <v>4397</v>
      </c>
      <c r="W15" s="29">
        <f t="shared" si="3"/>
        <v>4419</v>
      </c>
      <c r="X15" s="29">
        <f t="shared" si="3"/>
        <v>4434</v>
      </c>
      <c r="Y15" s="29">
        <f t="shared" si="3"/>
        <v>0</v>
      </c>
      <c r="Z15" s="29">
        <f t="shared" si="3"/>
        <v>0</v>
      </c>
      <c r="AA15" s="29">
        <f t="shared" si="3"/>
        <v>0</v>
      </c>
      <c r="AB15" s="29">
        <f t="shared" si="3"/>
        <v>0</v>
      </c>
      <c r="AC15" s="29">
        <f t="shared" si="3"/>
        <v>0</v>
      </c>
      <c r="AD15" s="28">
        <f>SUM(AD10:AD14)</f>
        <v>0</v>
      </c>
    </row>
    <row r="16" spans="2:30">
      <c r="B16" s="137"/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</row>
    <row r="17" spans="2:30">
      <c r="B17" s="136" t="s">
        <v>98</v>
      </c>
      <c r="O17" s="137"/>
      <c r="Q17" s="136" t="s">
        <v>98</v>
      </c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</row>
    <row r="18" spans="2:30">
      <c r="O18" s="137"/>
      <c r="S18" s="137"/>
      <c r="T18" s="137"/>
      <c r="U18" s="137"/>
      <c r="V18" s="137"/>
      <c r="W18" s="137"/>
      <c r="X18" s="137"/>
      <c r="Y18" s="137"/>
      <c r="Z18" s="137"/>
      <c r="AA18" s="146"/>
      <c r="AB18" s="146"/>
      <c r="AC18" s="146"/>
      <c r="AD18" s="137"/>
    </row>
    <row r="19" spans="2:30">
      <c r="B19" s="138" t="s">
        <v>102</v>
      </c>
      <c r="C19" s="139" t="s">
        <v>84</v>
      </c>
      <c r="D19" s="139" t="s">
        <v>85</v>
      </c>
      <c r="E19" s="139" t="s">
        <v>86</v>
      </c>
      <c r="F19" s="139" t="s">
        <v>87</v>
      </c>
      <c r="G19" s="139" t="s">
        <v>88</v>
      </c>
      <c r="H19" s="139" t="s">
        <v>89</v>
      </c>
      <c r="I19" s="139" t="s">
        <v>90</v>
      </c>
      <c r="J19" s="139" t="s">
        <v>91</v>
      </c>
      <c r="K19" s="139" t="s">
        <v>92</v>
      </c>
      <c r="L19" s="139" t="s">
        <v>93</v>
      </c>
      <c r="M19" s="139" t="s">
        <v>94</v>
      </c>
      <c r="N19" s="139" t="s">
        <v>95</v>
      </c>
      <c r="O19" s="147" t="s">
        <v>14</v>
      </c>
      <c r="Q19" s="80" t="s">
        <v>102</v>
      </c>
      <c r="R19" s="81" t="s">
        <v>84</v>
      </c>
      <c r="S19" s="81" t="s">
        <v>85</v>
      </c>
      <c r="T19" s="81" t="s">
        <v>86</v>
      </c>
      <c r="U19" s="81" t="s">
        <v>87</v>
      </c>
      <c r="V19" s="81" t="s">
        <v>88</v>
      </c>
      <c r="W19" s="81" t="s">
        <v>89</v>
      </c>
      <c r="X19" s="81" t="s">
        <v>90</v>
      </c>
      <c r="Y19" s="81" t="s">
        <v>91</v>
      </c>
      <c r="Z19" s="81" t="s">
        <v>92</v>
      </c>
      <c r="AA19" s="81" t="s">
        <v>93</v>
      </c>
      <c r="AB19" s="81" t="s">
        <v>94</v>
      </c>
      <c r="AC19" s="81" t="s">
        <v>95</v>
      </c>
      <c r="AD19" s="82" t="s">
        <v>14</v>
      </c>
    </row>
    <row r="20" spans="2:30"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9"/>
      <c r="Q20" s="15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18"/>
    </row>
    <row r="21" spans="2:30">
      <c r="B21" s="20" t="s">
        <v>96</v>
      </c>
      <c r="C21" s="84">
        <f>+[47]CONSOLIDADO!B23</f>
        <v>486.95600000000002</v>
      </c>
      <c r="D21" s="84">
        <f>+[47]CONSOLIDADO!C23</f>
        <v>501.71199999999999</v>
      </c>
      <c r="E21" s="84">
        <f>+[47]CONSOLIDADO!D23</f>
        <v>451.31900000000002</v>
      </c>
      <c r="F21" s="84">
        <f>+[47]CONSOLIDADO!E23</f>
        <v>402.04700000000003</v>
      </c>
      <c r="G21" s="84">
        <f>+[47]CONSOLIDADO!F23</f>
        <v>436.87900000000002</v>
      </c>
      <c r="H21" s="84">
        <f>+[47]CONSOLIDADO!G23</f>
        <v>362.59199999999998</v>
      </c>
      <c r="I21" s="84">
        <f>+[47]CONSOLIDADO!H23</f>
        <v>335.40800000000002</v>
      </c>
      <c r="J21" s="84">
        <f>+[47]CONSOLIDADO!I23</f>
        <v>0</v>
      </c>
      <c r="K21" s="84">
        <f>+[47]CONSOLIDADO!J23</f>
        <v>0</v>
      </c>
      <c r="L21" s="84">
        <f>+[47]CONSOLIDADO!K23</f>
        <v>0</v>
      </c>
      <c r="M21" s="84">
        <f>+[47]CONSOLIDADO!L23</f>
        <v>0</v>
      </c>
      <c r="N21" s="84">
        <f>+[47]CONSOLIDADO!M23</f>
        <v>0</v>
      </c>
      <c r="O21" s="85">
        <f>SUM(C21:N21)</f>
        <v>2976.913</v>
      </c>
      <c r="Q21" s="17" t="s">
        <v>96</v>
      </c>
      <c r="R21" s="86">
        <f t="shared" ref="R21:AC25" si="4">+C21</f>
        <v>486.95600000000002</v>
      </c>
      <c r="S21" s="86">
        <f t="shared" si="4"/>
        <v>501.71199999999999</v>
      </c>
      <c r="T21" s="86">
        <f t="shared" si="4"/>
        <v>451.31900000000002</v>
      </c>
      <c r="U21" s="86">
        <f t="shared" si="4"/>
        <v>402.04700000000003</v>
      </c>
      <c r="V21" s="86">
        <f t="shared" si="4"/>
        <v>436.87900000000002</v>
      </c>
      <c r="W21" s="86">
        <f t="shared" si="4"/>
        <v>362.59199999999998</v>
      </c>
      <c r="X21" s="86">
        <f t="shared" si="4"/>
        <v>335.40800000000002</v>
      </c>
      <c r="Y21" s="86">
        <f t="shared" si="4"/>
        <v>0</v>
      </c>
      <c r="Z21" s="86">
        <f t="shared" si="4"/>
        <v>0</v>
      </c>
      <c r="AA21" s="86">
        <f t="shared" si="4"/>
        <v>0</v>
      </c>
      <c r="AB21" s="86">
        <f t="shared" si="4"/>
        <v>0</v>
      </c>
      <c r="AC21" s="86">
        <f t="shared" si="4"/>
        <v>0</v>
      </c>
      <c r="AD21" s="85">
        <f>SUM(R21:AC21)</f>
        <v>2976.913</v>
      </c>
    </row>
    <row r="22" spans="2:30">
      <c r="B22" s="20" t="s">
        <v>68</v>
      </c>
      <c r="C22" s="84">
        <f>+[47]CONSOLIDADO!B24</f>
        <v>299.505</v>
      </c>
      <c r="D22" s="84">
        <f>+[47]CONSOLIDADO!C24</f>
        <v>306.80399999999997</v>
      </c>
      <c r="E22" s="84">
        <f>+[47]CONSOLIDADO!D24</f>
        <v>290.17599999999999</v>
      </c>
      <c r="F22" s="84">
        <f>+[47]CONSOLIDADO!E24</f>
        <v>262.97399999999999</v>
      </c>
      <c r="G22" s="84">
        <f>+[47]CONSOLIDADO!F24</f>
        <v>292.95400000000001</v>
      </c>
      <c r="H22" s="84">
        <f>+[47]CONSOLIDADO!G24</f>
        <v>209.559</v>
      </c>
      <c r="I22" s="84">
        <f>+[47]CONSOLIDADO!H24</f>
        <v>226.50399999999999</v>
      </c>
      <c r="J22" s="84">
        <f>+[47]CONSOLIDADO!I24</f>
        <v>0</v>
      </c>
      <c r="K22" s="84">
        <f>+[47]CONSOLIDADO!J24</f>
        <v>0</v>
      </c>
      <c r="L22" s="84">
        <f>+[47]CONSOLIDADO!K24</f>
        <v>0</v>
      </c>
      <c r="M22" s="84">
        <f>+[47]CONSOLIDADO!L24</f>
        <v>0</v>
      </c>
      <c r="N22" s="84">
        <f>+[47]CONSOLIDADO!M24</f>
        <v>0</v>
      </c>
      <c r="O22" s="85">
        <f>SUM(C22:N22)</f>
        <v>1888.4759999999997</v>
      </c>
      <c r="Q22" s="17" t="s">
        <v>68</v>
      </c>
      <c r="R22" s="86">
        <f t="shared" si="4"/>
        <v>299.505</v>
      </c>
      <c r="S22" s="86">
        <f t="shared" si="4"/>
        <v>306.80399999999997</v>
      </c>
      <c r="T22" s="86">
        <f t="shared" si="4"/>
        <v>290.17599999999999</v>
      </c>
      <c r="U22" s="86">
        <f t="shared" si="4"/>
        <v>262.97399999999999</v>
      </c>
      <c r="V22" s="86">
        <f t="shared" si="4"/>
        <v>292.95400000000001</v>
      </c>
      <c r="W22" s="86">
        <f t="shared" si="4"/>
        <v>209.559</v>
      </c>
      <c r="X22" s="86">
        <f t="shared" si="4"/>
        <v>226.50399999999999</v>
      </c>
      <c r="Y22" s="86">
        <f t="shared" si="4"/>
        <v>0</v>
      </c>
      <c r="Z22" s="86">
        <f t="shared" si="4"/>
        <v>0</v>
      </c>
      <c r="AA22" s="86">
        <f t="shared" si="4"/>
        <v>0</v>
      </c>
      <c r="AB22" s="86">
        <f t="shared" si="4"/>
        <v>0</v>
      </c>
      <c r="AC22" s="86">
        <f t="shared" si="4"/>
        <v>0</v>
      </c>
      <c r="AD22" s="85">
        <f>SUM(R22:AC22)</f>
        <v>1888.4759999999997</v>
      </c>
    </row>
    <row r="23" spans="2:30">
      <c r="B23" s="20" t="s">
        <v>69</v>
      </c>
      <c r="C23" s="84">
        <f>+[47]CONSOLIDADO!B25</f>
        <v>0.55600000000000005</v>
      </c>
      <c r="D23" s="84">
        <f>+[47]CONSOLIDADO!C25</f>
        <v>3.2000000000000001E-2</v>
      </c>
      <c r="E23" s="84">
        <f>+[47]CONSOLIDADO!D25</f>
        <v>3.5000000000000003E-2</v>
      </c>
      <c r="F23" s="84">
        <f>+[47]CONSOLIDADO!E25</f>
        <v>4.1000000000000002E-2</v>
      </c>
      <c r="G23" s="84">
        <f>+[47]CONSOLIDADO!F25</f>
        <v>3.5000000000000003E-2</v>
      </c>
      <c r="H23" s="84">
        <f>+[47]CONSOLIDADO!G25</f>
        <v>7.6999999999999999E-2</v>
      </c>
      <c r="I23" s="84">
        <f>+[47]CONSOLIDADO!H25</f>
        <v>6.2E-2</v>
      </c>
      <c r="J23" s="84">
        <f>+[47]CONSOLIDADO!I25</f>
        <v>0</v>
      </c>
      <c r="K23" s="84">
        <f>+[47]CONSOLIDADO!J25</f>
        <v>0</v>
      </c>
      <c r="L23" s="84">
        <f>+[47]CONSOLIDADO!K25</f>
        <v>0</v>
      </c>
      <c r="M23" s="84">
        <f>+[47]CONSOLIDADO!L25</f>
        <v>0</v>
      </c>
      <c r="N23" s="84">
        <f>+[47]CONSOLIDADO!M25</f>
        <v>0</v>
      </c>
      <c r="O23" s="85">
        <f>SUM(C23:N23)</f>
        <v>0.83800000000000008</v>
      </c>
      <c r="Q23" s="17" t="s">
        <v>69</v>
      </c>
      <c r="R23" s="86">
        <f t="shared" si="4"/>
        <v>0.55600000000000005</v>
      </c>
      <c r="S23" s="86">
        <f t="shared" si="4"/>
        <v>3.2000000000000001E-2</v>
      </c>
      <c r="T23" s="86">
        <f t="shared" si="4"/>
        <v>3.5000000000000003E-2</v>
      </c>
      <c r="U23" s="86">
        <f t="shared" si="4"/>
        <v>4.1000000000000002E-2</v>
      </c>
      <c r="V23" s="86">
        <f t="shared" si="4"/>
        <v>3.5000000000000003E-2</v>
      </c>
      <c r="W23" s="86">
        <f t="shared" si="4"/>
        <v>7.6999999999999999E-2</v>
      </c>
      <c r="X23" s="86">
        <f t="shared" si="4"/>
        <v>6.2E-2</v>
      </c>
      <c r="Y23" s="86">
        <f t="shared" si="4"/>
        <v>0</v>
      </c>
      <c r="Z23" s="86">
        <f t="shared" si="4"/>
        <v>0</v>
      </c>
      <c r="AA23" s="86">
        <f t="shared" si="4"/>
        <v>0</v>
      </c>
      <c r="AB23" s="86">
        <f t="shared" si="4"/>
        <v>0</v>
      </c>
      <c r="AC23" s="86">
        <f t="shared" si="4"/>
        <v>0</v>
      </c>
      <c r="AD23" s="85">
        <f>SUM(R23:AC23)</f>
        <v>0.83800000000000008</v>
      </c>
    </row>
    <row r="24" spans="2:30">
      <c r="B24" s="20" t="s">
        <v>97</v>
      </c>
      <c r="C24" s="84">
        <f>+[47]CONSOLIDADO!B26</f>
        <v>28.018999999999998</v>
      </c>
      <c r="D24" s="84">
        <f>+[47]CONSOLIDADO!C26</f>
        <v>25.878</v>
      </c>
      <c r="E24" s="84">
        <f>+[47]CONSOLIDADO!D26</f>
        <v>30.199000000000002</v>
      </c>
      <c r="F24" s="84">
        <f>+[47]CONSOLIDADO!E26</f>
        <v>32.545999999999999</v>
      </c>
      <c r="G24" s="84">
        <f>+[47]CONSOLIDADO!F26</f>
        <v>30.56</v>
      </c>
      <c r="H24" s="84">
        <f>+[47]CONSOLIDADO!G26</f>
        <v>38.26</v>
      </c>
      <c r="I24" s="84">
        <f>+[47]CONSOLIDADO!H26</f>
        <v>38.901000000000003</v>
      </c>
      <c r="J24" s="84">
        <f>+[47]CONSOLIDADO!I26</f>
        <v>0</v>
      </c>
      <c r="K24" s="84">
        <f>+[47]CONSOLIDADO!J26</f>
        <v>0</v>
      </c>
      <c r="L24" s="84">
        <f>+[47]CONSOLIDADO!K26</f>
        <v>0</v>
      </c>
      <c r="M24" s="84">
        <f>+[47]CONSOLIDADO!L26</f>
        <v>0</v>
      </c>
      <c r="N24" s="84">
        <f>+[47]CONSOLIDADO!M26</f>
        <v>0</v>
      </c>
      <c r="O24" s="85">
        <f>SUM(C24:N24)</f>
        <v>224.363</v>
      </c>
      <c r="Q24" s="17" t="s">
        <v>97</v>
      </c>
      <c r="R24" s="86">
        <f t="shared" si="4"/>
        <v>28.018999999999998</v>
      </c>
      <c r="S24" s="86">
        <f t="shared" si="4"/>
        <v>25.878</v>
      </c>
      <c r="T24" s="86">
        <f t="shared" si="4"/>
        <v>30.199000000000002</v>
      </c>
      <c r="U24" s="86">
        <f t="shared" si="4"/>
        <v>32.545999999999999</v>
      </c>
      <c r="V24" s="86">
        <f t="shared" si="4"/>
        <v>30.56</v>
      </c>
      <c r="W24" s="86">
        <f t="shared" si="4"/>
        <v>38.26</v>
      </c>
      <c r="X24" s="86">
        <f t="shared" si="4"/>
        <v>38.901000000000003</v>
      </c>
      <c r="Y24" s="86">
        <f t="shared" si="4"/>
        <v>0</v>
      </c>
      <c r="Z24" s="86">
        <f t="shared" si="4"/>
        <v>0</v>
      </c>
      <c r="AA24" s="86">
        <f t="shared" si="4"/>
        <v>0</v>
      </c>
      <c r="AB24" s="86">
        <f t="shared" si="4"/>
        <v>0</v>
      </c>
      <c r="AC24" s="86">
        <f t="shared" si="4"/>
        <v>0</v>
      </c>
      <c r="AD24" s="85">
        <f>SUM(R24:AC24)</f>
        <v>224.363</v>
      </c>
    </row>
    <row r="25" spans="2:30">
      <c r="B25" s="25" t="s">
        <v>71</v>
      </c>
      <c r="C25" s="84">
        <f>+[47]CONSOLIDADO!B27</f>
        <v>38.613</v>
      </c>
      <c r="D25" s="84">
        <f>+[47]CONSOLIDADO!C27</f>
        <v>40.567999999999998</v>
      </c>
      <c r="E25" s="84">
        <f>+[47]CONSOLIDADO!D27</f>
        <v>41.105000000000004</v>
      </c>
      <c r="F25" s="84">
        <f>+[47]CONSOLIDADO!E27</f>
        <v>30.570999999999998</v>
      </c>
      <c r="G25" s="84">
        <f>+[47]CONSOLIDADO!F27</f>
        <v>38.643000000000001</v>
      </c>
      <c r="H25" s="84">
        <f>+[47]CONSOLIDADO!G27</f>
        <v>32.094000000000001</v>
      </c>
      <c r="I25" s="84">
        <f>+[47]CONSOLIDADO!H27</f>
        <v>37.478999999999999</v>
      </c>
      <c r="J25" s="84">
        <f>+[47]CONSOLIDADO!I27</f>
        <v>0</v>
      </c>
      <c r="K25" s="84">
        <f>+[47]CONSOLIDADO!J27</f>
        <v>0</v>
      </c>
      <c r="L25" s="84">
        <f>+[47]CONSOLIDADO!K27</f>
        <v>0</v>
      </c>
      <c r="M25" s="84">
        <f>+[47]CONSOLIDADO!L27</f>
        <v>0</v>
      </c>
      <c r="N25" s="84">
        <f>+[47]CONSOLIDADO!M27</f>
        <v>0</v>
      </c>
      <c r="O25" s="85">
        <f>SUM(C25:N25)</f>
        <v>259.07299999999998</v>
      </c>
      <c r="Q25" s="17" t="s">
        <v>71</v>
      </c>
      <c r="R25" s="86">
        <f t="shared" si="4"/>
        <v>38.613</v>
      </c>
      <c r="S25" s="86">
        <f t="shared" si="4"/>
        <v>40.567999999999998</v>
      </c>
      <c r="T25" s="86">
        <f t="shared" si="4"/>
        <v>41.105000000000004</v>
      </c>
      <c r="U25" s="86">
        <f t="shared" si="4"/>
        <v>30.570999999999998</v>
      </c>
      <c r="V25" s="86">
        <f t="shared" si="4"/>
        <v>38.643000000000001</v>
      </c>
      <c r="W25" s="86">
        <f t="shared" si="4"/>
        <v>32.094000000000001</v>
      </c>
      <c r="X25" s="86">
        <f t="shared" si="4"/>
        <v>37.478999999999999</v>
      </c>
      <c r="Y25" s="86">
        <f t="shared" si="4"/>
        <v>0</v>
      </c>
      <c r="Z25" s="86">
        <f t="shared" si="4"/>
        <v>0</v>
      </c>
      <c r="AA25" s="86">
        <f t="shared" si="4"/>
        <v>0</v>
      </c>
      <c r="AB25" s="86">
        <f t="shared" si="4"/>
        <v>0</v>
      </c>
      <c r="AC25" s="86">
        <f t="shared" si="4"/>
        <v>0</v>
      </c>
      <c r="AD25" s="85">
        <f>SUM(R25:AC25)</f>
        <v>259.07299999999998</v>
      </c>
    </row>
    <row r="26" spans="2:30">
      <c r="B26" s="26" t="s">
        <v>14</v>
      </c>
      <c r="C26" s="87">
        <f t="shared" ref="C26:E26" si="5">SUM(C21:C25)</f>
        <v>853.64900000000011</v>
      </c>
      <c r="D26" s="87">
        <f t="shared" ref="D26:N26" si="6">SUM(D21:D25)</f>
        <v>874.99400000000003</v>
      </c>
      <c r="E26" s="87">
        <f t="shared" si="6"/>
        <v>812.83399999999995</v>
      </c>
      <c r="F26" s="87">
        <f t="shared" si="6"/>
        <v>728.17900000000009</v>
      </c>
      <c r="G26" s="87">
        <f t="shared" si="6"/>
        <v>799.07100000000003</v>
      </c>
      <c r="H26" s="87">
        <f t="shared" si="6"/>
        <v>642.58199999999999</v>
      </c>
      <c r="I26" s="87">
        <f t="shared" si="6"/>
        <v>638.35400000000004</v>
      </c>
      <c r="J26" s="87">
        <f t="shared" si="6"/>
        <v>0</v>
      </c>
      <c r="K26" s="87">
        <f t="shared" si="6"/>
        <v>0</v>
      </c>
      <c r="L26" s="87">
        <f t="shared" si="6"/>
        <v>0</v>
      </c>
      <c r="M26" s="87">
        <f t="shared" si="6"/>
        <v>0</v>
      </c>
      <c r="N26" s="87">
        <f t="shared" si="6"/>
        <v>0</v>
      </c>
      <c r="O26" s="87">
        <f>+SUM(O21:O25)</f>
        <v>5349.6629999999996</v>
      </c>
      <c r="Q26" s="26" t="s">
        <v>14</v>
      </c>
      <c r="R26" s="88">
        <f>+SUM(R21:R25)</f>
        <v>853.64900000000011</v>
      </c>
      <c r="S26" s="89">
        <f t="shared" ref="S26:AD26" si="7">+SUM(S21:S25)</f>
        <v>874.99400000000003</v>
      </c>
      <c r="T26" s="89">
        <f t="shared" si="7"/>
        <v>812.83399999999995</v>
      </c>
      <c r="U26" s="89">
        <f t="shared" si="7"/>
        <v>728.17900000000009</v>
      </c>
      <c r="V26" s="89">
        <f t="shared" si="7"/>
        <v>799.07100000000003</v>
      </c>
      <c r="W26" s="89">
        <f t="shared" si="7"/>
        <v>642.58199999999999</v>
      </c>
      <c r="X26" s="89">
        <f t="shared" si="7"/>
        <v>638.35400000000004</v>
      </c>
      <c r="Y26" s="89">
        <f t="shared" si="7"/>
        <v>0</v>
      </c>
      <c r="Z26" s="89">
        <f t="shared" si="7"/>
        <v>0</v>
      </c>
      <c r="AA26" s="89">
        <f t="shared" si="7"/>
        <v>0</v>
      </c>
      <c r="AB26" s="89">
        <f t="shared" si="7"/>
        <v>0</v>
      </c>
      <c r="AC26" s="89">
        <f t="shared" si="7"/>
        <v>0</v>
      </c>
      <c r="AD26" s="87">
        <f t="shared" si="7"/>
        <v>5349.6629999999996</v>
      </c>
    </row>
    <row r="27" spans="2:30">
      <c r="B27" s="150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Q27" s="148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</row>
    <row r="28" spans="2:30">
      <c r="B28" s="153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248"/>
      <c r="Q28" s="153"/>
      <c r="R28" s="154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4"/>
    </row>
    <row r="29" spans="2:30">
      <c r="B29" s="136" t="s">
        <v>111</v>
      </c>
      <c r="O29" s="137"/>
      <c r="Q29" s="136" t="s">
        <v>112</v>
      </c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</row>
    <row r="30" spans="2:30">
      <c r="O30" s="137"/>
      <c r="S30" s="137"/>
      <c r="T30" s="137"/>
      <c r="U30" s="137"/>
      <c r="V30" s="137"/>
      <c r="W30" s="137"/>
      <c r="X30" s="137"/>
      <c r="Y30" s="137"/>
      <c r="Z30" s="137"/>
      <c r="AA30" s="146"/>
      <c r="AB30" s="146"/>
      <c r="AC30" s="146"/>
      <c r="AD30" s="137"/>
    </row>
    <row r="31" spans="2:30">
      <c r="B31" s="138" t="s">
        <v>102</v>
      </c>
      <c r="C31" s="139" t="s">
        <v>84</v>
      </c>
      <c r="D31" s="139" t="s">
        <v>85</v>
      </c>
      <c r="E31" s="139" t="s">
        <v>86</v>
      </c>
      <c r="F31" s="139" t="s">
        <v>84</v>
      </c>
      <c r="G31" s="139" t="s">
        <v>192</v>
      </c>
      <c r="H31" s="139" t="s">
        <v>88</v>
      </c>
      <c r="I31" s="139" t="s">
        <v>84</v>
      </c>
      <c r="J31" s="139" t="s">
        <v>89</v>
      </c>
      <c r="K31" s="139" t="s">
        <v>90</v>
      </c>
      <c r="L31" s="139" t="s">
        <v>84</v>
      </c>
      <c r="M31" s="139" t="s">
        <v>193</v>
      </c>
      <c r="N31" s="139" t="s">
        <v>92</v>
      </c>
      <c r="O31" s="140" t="s">
        <v>14</v>
      </c>
      <c r="Q31" s="80" t="s">
        <v>102</v>
      </c>
      <c r="R31" s="81" t="s">
        <v>84</v>
      </c>
      <c r="S31" s="81" t="s">
        <v>85</v>
      </c>
      <c r="T31" s="81" t="s">
        <v>86</v>
      </c>
      <c r="U31" s="81" t="s">
        <v>87</v>
      </c>
      <c r="V31" s="81" t="s">
        <v>88</v>
      </c>
      <c r="W31" s="81" t="s">
        <v>89</v>
      </c>
      <c r="X31" s="81" t="s">
        <v>90</v>
      </c>
      <c r="Y31" s="81" t="s">
        <v>91</v>
      </c>
      <c r="Z31" s="81" t="s">
        <v>92</v>
      </c>
      <c r="AA31" s="81" t="s">
        <v>93</v>
      </c>
      <c r="AB31" s="81" t="s">
        <v>94</v>
      </c>
      <c r="AC31" s="81" t="s">
        <v>95</v>
      </c>
      <c r="AD31" s="82" t="s">
        <v>14</v>
      </c>
    </row>
    <row r="32" spans="2:30">
      <c r="B32" s="141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56"/>
      <c r="Q32" s="15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18"/>
    </row>
    <row r="33" spans="2:31">
      <c r="B33" s="20" t="s">
        <v>96</v>
      </c>
      <c r="C33" s="84">
        <f>+[47]CONSOLIDADO!B35</f>
        <v>484.35983908045978</v>
      </c>
      <c r="D33" s="84">
        <f>+[47]CONSOLIDADO!C35</f>
        <v>503.55120689655161</v>
      </c>
      <c r="E33" s="84">
        <f>+[47]CONSOLIDADO!D35</f>
        <v>456.36312643678161</v>
      </c>
      <c r="F33" s="84">
        <f>+[47]CONSOLIDADO!E35</f>
        <v>407.713689655172</v>
      </c>
      <c r="G33" s="84">
        <f>+[47]CONSOLIDADO!F35</f>
        <v>464.50579310344978</v>
      </c>
      <c r="H33" s="84">
        <f>+[47]CONSOLIDADO!G35</f>
        <v>388.01656321839044</v>
      </c>
      <c r="I33" s="84">
        <f>+[47]CONSOLIDADO!H35</f>
        <v>368.18568965517369</v>
      </c>
      <c r="J33" s="84">
        <f>+[47]CONSOLIDADO!I35</f>
        <v>0</v>
      </c>
      <c r="K33" s="84">
        <f>+[47]CONSOLIDADO!J35</f>
        <v>0</v>
      </c>
      <c r="L33" s="84">
        <f>+[47]CONSOLIDADO!K35</f>
        <v>0</v>
      </c>
      <c r="M33" s="84">
        <f>+[47]CONSOLIDADO!L35</f>
        <v>0</v>
      </c>
      <c r="N33" s="84">
        <f>+[47]CONSOLIDADO!M35</f>
        <v>0</v>
      </c>
      <c r="O33" s="85">
        <f>SUM(C33:N33)</f>
        <v>3072.6959080459783</v>
      </c>
      <c r="Q33" s="17" t="s">
        <v>96</v>
      </c>
      <c r="R33" s="86">
        <f>+C33*0.87</f>
        <v>421.39305999999999</v>
      </c>
      <c r="S33" s="86">
        <f t="shared" ref="S33:AC37" si="8">+D33*0.87</f>
        <v>438.08954999999992</v>
      </c>
      <c r="T33" s="86">
        <f t="shared" si="8"/>
        <v>397.03591999999998</v>
      </c>
      <c r="U33" s="86">
        <f t="shared" si="8"/>
        <v>354.71090999999961</v>
      </c>
      <c r="V33" s="86">
        <f t="shared" si="8"/>
        <v>404.12004000000132</v>
      </c>
      <c r="W33" s="86">
        <f t="shared" si="8"/>
        <v>337.57440999999966</v>
      </c>
      <c r="X33" s="86">
        <f t="shared" si="8"/>
        <v>320.32155000000108</v>
      </c>
      <c r="Y33" s="86">
        <f t="shared" si="8"/>
        <v>0</v>
      </c>
      <c r="Z33" s="86">
        <f t="shared" si="8"/>
        <v>0</v>
      </c>
      <c r="AA33" s="86">
        <f t="shared" si="8"/>
        <v>0</v>
      </c>
      <c r="AB33" s="86">
        <f t="shared" si="8"/>
        <v>0</v>
      </c>
      <c r="AC33" s="86">
        <f t="shared" si="8"/>
        <v>0</v>
      </c>
      <c r="AD33" s="85">
        <f>SUM(R33:AC33)</f>
        <v>2673.2454400000015</v>
      </c>
    </row>
    <row r="34" spans="2:31">
      <c r="B34" s="20" t="s">
        <v>68</v>
      </c>
      <c r="C34" s="84">
        <f>+[47]CONSOLIDADO!B36</f>
        <v>306.63918390804599</v>
      </c>
      <c r="D34" s="84">
        <f>+[47]CONSOLIDADO!C36</f>
        <v>316.47202298850573</v>
      </c>
      <c r="E34" s="84">
        <f>+[47]CONSOLIDADO!D36</f>
        <v>303.50087356321797</v>
      </c>
      <c r="F34" s="84">
        <f>+[47]CONSOLIDADO!E36</f>
        <v>278.091011494253</v>
      </c>
      <c r="G34" s="84">
        <f>+[47]CONSOLIDADO!F36</f>
        <v>312.48433333333355</v>
      </c>
      <c r="H34" s="84">
        <f>+[47]CONSOLIDADO!G36</f>
        <v>224.73432183908042</v>
      </c>
      <c r="I34" s="84">
        <f>+[47]CONSOLIDADO!H36</f>
        <v>249.41496551724128</v>
      </c>
      <c r="J34" s="84">
        <f>+[47]CONSOLIDADO!I36</f>
        <v>0</v>
      </c>
      <c r="K34" s="84">
        <f>+[47]CONSOLIDADO!J36</f>
        <v>0</v>
      </c>
      <c r="L34" s="84">
        <f>+[47]CONSOLIDADO!K36</f>
        <v>0</v>
      </c>
      <c r="M34" s="84">
        <f>+[47]CONSOLIDADO!L36</f>
        <v>0</v>
      </c>
      <c r="N34" s="84">
        <f>+[47]CONSOLIDADO!M36</f>
        <v>0</v>
      </c>
      <c r="O34" s="85">
        <f>SUM(C34:N34)</f>
        <v>1991.3367126436779</v>
      </c>
      <c r="Q34" s="17" t="s">
        <v>68</v>
      </c>
      <c r="R34" s="86">
        <f>+C34*0.87</f>
        <v>266.77609000000001</v>
      </c>
      <c r="S34" s="86">
        <f t="shared" si="8"/>
        <v>275.33065999999997</v>
      </c>
      <c r="T34" s="86">
        <f t="shared" si="8"/>
        <v>264.04575999999963</v>
      </c>
      <c r="U34" s="86">
        <f t="shared" si="8"/>
        <v>241.93918000000011</v>
      </c>
      <c r="V34" s="86">
        <f t="shared" si="8"/>
        <v>271.86137000000019</v>
      </c>
      <c r="W34" s="86">
        <f t="shared" si="8"/>
        <v>195.51885999999996</v>
      </c>
      <c r="X34" s="86">
        <f t="shared" si="8"/>
        <v>216.99101999999991</v>
      </c>
      <c r="Y34" s="86">
        <f t="shared" si="8"/>
        <v>0</v>
      </c>
      <c r="Z34" s="86">
        <f t="shared" si="8"/>
        <v>0</v>
      </c>
      <c r="AA34" s="86">
        <f t="shared" si="8"/>
        <v>0</v>
      </c>
      <c r="AB34" s="86">
        <f t="shared" si="8"/>
        <v>0</v>
      </c>
      <c r="AC34" s="86">
        <f t="shared" si="8"/>
        <v>0</v>
      </c>
      <c r="AD34" s="85">
        <f>SUM(R34:AC34)</f>
        <v>1732.4629399999997</v>
      </c>
    </row>
    <row r="35" spans="2:31">
      <c r="B35" s="20" t="s">
        <v>69</v>
      </c>
      <c r="C35" s="84">
        <f>+[47]CONSOLIDADO!B37</f>
        <v>0.7605057471264367</v>
      </c>
      <c r="D35" s="84">
        <f>+[47]CONSOLIDADO!C37</f>
        <v>4.4103448275862066E-2</v>
      </c>
      <c r="E35" s="84">
        <f>+[47]CONSOLIDADO!D37</f>
        <v>4.888505747126437E-2</v>
      </c>
      <c r="F35" s="84">
        <f>+[47]CONSOLIDADO!E37</f>
        <v>5.7781609195402303E-2</v>
      </c>
      <c r="G35" s="84">
        <f>+[47]CONSOLIDADO!F37</f>
        <v>4.9931034482758617E-2</v>
      </c>
      <c r="H35" s="84">
        <f>+[47]CONSOLIDADO!G37</f>
        <v>0.11045977011494253</v>
      </c>
      <c r="I35" s="84">
        <f>+[47]CONSOLIDADO!H37</f>
        <v>9.1287356321839083E-2</v>
      </c>
      <c r="J35" s="84">
        <f>+[47]CONSOLIDADO!I37</f>
        <v>0</v>
      </c>
      <c r="K35" s="84">
        <f>+[47]CONSOLIDADO!J37</f>
        <v>0</v>
      </c>
      <c r="L35" s="84">
        <f>+[47]CONSOLIDADO!K37</f>
        <v>0</v>
      </c>
      <c r="M35" s="84">
        <f>+[47]CONSOLIDADO!L37</f>
        <v>0</v>
      </c>
      <c r="N35" s="84">
        <f>+[47]CONSOLIDADO!M37</f>
        <v>0</v>
      </c>
      <c r="O35" s="85">
        <f>SUM(C35:N35)</f>
        <v>1.1629540229885056</v>
      </c>
      <c r="Q35" s="17" t="s">
        <v>69</v>
      </c>
      <c r="R35" s="86">
        <f>+C35*0.87</f>
        <v>0.66163999999999989</v>
      </c>
      <c r="S35" s="86">
        <f t="shared" si="8"/>
        <v>3.8369999999999994E-2</v>
      </c>
      <c r="T35" s="86">
        <f t="shared" si="8"/>
        <v>4.2530000000000005E-2</v>
      </c>
      <c r="U35" s="86">
        <f t="shared" si="8"/>
        <v>5.0270000000000002E-2</v>
      </c>
      <c r="V35" s="86">
        <f t="shared" si="8"/>
        <v>4.3439999999999999E-2</v>
      </c>
      <c r="W35" s="86">
        <f t="shared" si="8"/>
        <v>9.6099999999999991E-2</v>
      </c>
      <c r="X35" s="86">
        <f t="shared" si="8"/>
        <v>7.9420000000000004E-2</v>
      </c>
      <c r="Y35" s="86">
        <f t="shared" si="8"/>
        <v>0</v>
      </c>
      <c r="Z35" s="86">
        <f t="shared" si="8"/>
        <v>0</v>
      </c>
      <c r="AA35" s="86">
        <f t="shared" si="8"/>
        <v>0</v>
      </c>
      <c r="AB35" s="86">
        <f t="shared" si="8"/>
        <v>0</v>
      </c>
      <c r="AC35" s="86">
        <f t="shared" si="8"/>
        <v>0</v>
      </c>
      <c r="AD35" s="85">
        <f>SUM(R35:AC35)</f>
        <v>1.0117699999999998</v>
      </c>
    </row>
    <row r="36" spans="2:31">
      <c r="B36" s="20" t="s">
        <v>97</v>
      </c>
      <c r="C36" s="84">
        <f>+[47]CONSOLIDADO!B38</f>
        <v>34.492356321839075</v>
      </c>
      <c r="D36" s="84">
        <f>+[47]CONSOLIDADO!C38</f>
        <v>32.094666666666662</v>
      </c>
      <c r="E36" s="84">
        <f>+[47]CONSOLIDADO!D38</f>
        <v>37.974379310344823</v>
      </c>
      <c r="F36" s="84">
        <f>+[47]CONSOLIDADO!E38</f>
        <v>41.262344827586212</v>
      </c>
      <c r="G36" s="84">
        <f>+[47]CONSOLIDADO!F38</f>
        <v>39.201091954022985</v>
      </c>
      <c r="H36" s="84">
        <f>+[47]CONSOLIDADO!G38</f>
        <v>49.38619540229886</v>
      </c>
      <c r="I36" s="84">
        <f>+[47]CONSOLIDADO!H38</f>
        <v>51.510298850574713</v>
      </c>
      <c r="J36" s="84">
        <f>+[47]CONSOLIDADO!I38</f>
        <v>0</v>
      </c>
      <c r="K36" s="84">
        <f>+[47]CONSOLIDADO!J38</f>
        <v>0</v>
      </c>
      <c r="L36" s="84">
        <f>+[47]CONSOLIDADO!K38</f>
        <v>0</v>
      </c>
      <c r="M36" s="84">
        <f>+[47]CONSOLIDADO!L38</f>
        <v>0</v>
      </c>
      <c r="N36" s="84">
        <f>+[47]CONSOLIDADO!M38</f>
        <v>0</v>
      </c>
      <c r="O36" s="85">
        <f>SUM(C36:N36)</f>
        <v>285.92133333333334</v>
      </c>
      <c r="Q36" s="17" t="s">
        <v>97</v>
      </c>
      <c r="R36" s="86">
        <f>+C36*0.87</f>
        <v>30.008349999999997</v>
      </c>
      <c r="S36" s="86">
        <f t="shared" si="8"/>
        <v>27.922359999999994</v>
      </c>
      <c r="T36" s="86">
        <f t="shared" si="8"/>
        <v>33.037709999999997</v>
      </c>
      <c r="U36" s="86">
        <f t="shared" si="8"/>
        <v>35.898240000000001</v>
      </c>
      <c r="V36" s="86">
        <f t="shared" si="8"/>
        <v>34.104949999999995</v>
      </c>
      <c r="W36" s="86">
        <f t="shared" si="8"/>
        <v>42.965990000000005</v>
      </c>
      <c r="X36" s="86">
        <f t="shared" si="8"/>
        <v>44.813960000000002</v>
      </c>
      <c r="Y36" s="86">
        <f t="shared" si="8"/>
        <v>0</v>
      </c>
      <c r="Z36" s="86">
        <f t="shared" si="8"/>
        <v>0</v>
      </c>
      <c r="AA36" s="86">
        <f t="shared" si="8"/>
        <v>0</v>
      </c>
      <c r="AB36" s="86">
        <f t="shared" si="8"/>
        <v>0</v>
      </c>
      <c r="AC36" s="86">
        <f t="shared" si="8"/>
        <v>0</v>
      </c>
      <c r="AD36" s="85">
        <f>SUM(R36:AC36)</f>
        <v>248.75155999999998</v>
      </c>
    </row>
    <row r="37" spans="2:31">
      <c r="B37" s="25" t="s">
        <v>71</v>
      </c>
      <c r="C37" s="84">
        <f>+[47]CONSOLIDADO!B39</f>
        <v>39.448770114942526</v>
      </c>
      <c r="D37" s="84">
        <f>+[47]CONSOLIDADO!C39</f>
        <v>41.748011494252879</v>
      </c>
      <c r="E37" s="84">
        <f>+[47]CONSOLIDADO!D39</f>
        <v>42.899149425287355</v>
      </c>
      <c r="F37" s="84">
        <f>+[47]CONSOLIDADO!E39</f>
        <v>32.174068965517243</v>
      </c>
      <c r="G37" s="84">
        <f>+[47]CONSOLIDADO!F39</f>
        <v>41.17068965517241</v>
      </c>
      <c r="H37" s="84">
        <f>+[47]CONSOLIDADO!G39</f>
        <v>34.385735632183902</v>
      </c>
      <c r="I37" s="84">
        <f>+[47]CONSOLIDADO!H39</f>
        <v>41.221505747126443</v>
      </c>
      <c r="J37" s="84">
        <f>+[47]CONSOLIDADO!I39</f>
        <v>0</v>
      </c>
      <c r="K37" s="84">
        <f>+[47]CONSOLIDADO!J39</f>
        <v>0</v>
      </c>
      <c r="L37" s="84">
        <f>+[47]CONSOLIDADO!K39</f>
        <v>0</v>
      </c>
      <c r="M37" s="84">
        <f>+[47]CONSOLIDADO!L39</f>
        <v>0</v>
      </c>
      <c r="N37" s="84">
        <f>+[47]CONSOLIDADO!M39</f>
        <v>0</v>
      </c>
      <c r="O37" s="85">
        <f>SUM(C37:N37)</f>
        <v>273.04793103448276</v>
      </c>
      <c r="Q37" s="17" t="s">
        <v>71</v>
      </c>
      <c r="R37" s="86">
        <f>+C37*0.87</f>
        <v>34.320429999999995</v>
      </c>
      <c r="S37" s="86">
        <f t="shared" si="8"/>
        <v>36.320770000000003</v>
      </c>
      <c r="T37" s="86">
        <f t="shared" si="8"/>
        <v>37.32226</v>
      </c>
      <c r="U37" s="86">
        <f t="shared" si="8"/>
        <v>27.991440000000001</v>
      </c>
      <c r="V37" s="86">
        <f t="shared" si="8"/>
        <v>35.818499999999993</v>
      </c>
      <c r="W37" s="86">
        <f t="shared" si="8"/>
        <v>29.915589999999995</v>
      </c>
      <c r="X37" s="86">
        <f t="shared" si="8"/>
        <v>35.862710000000007</v>
      </c>
      <c r="Y37" s="86">
        <f t="shared" si="8"/>
        <v>0</v>
      </c>
      <c r="Z37" s="86">
        <f t="shared" si="8"/>
        <v>0</v>
      </c>
      <c r="AA37" s="86">
        <f t="shared" si="8"/>
        <v>0</v>
      </c>
      <c r="AB37" s="86">
        <f t="shared" si="8"/>
        <v>0</v>
      </c>
      <c r="AC37" s="86">
        <f t="shared" si="8"/>
        <v>0</v>
      </c>
      <c r="AD37" s="85">
        <f>SUM(R37:AC37)</f>
        <v>237.55169999999998</v>
      </c>
    </row>
    <row r="38" spans="2:31">
      <c r="B38" s="26" t="s">
        <v>14</v>
      </c>
      <c r="C38" s="87">
        <f t="shared" ref="C38:O38" si="9">+SUM(C33:C37)</f>
        <v>865.7006551724138</v>
      </c>
      <c r="D38" s="87">
        <f t="shared" ref="D38:N38" si="10">+SUM(D33:D37)</f>
        <v>893.91001149425279</v>
      </c>
      <c r="E38" s="87">
        <f t="shared" si="10"/>
        <v>840.78641379310295</v>
      </c>
      <c r="F38" s="87">
        <f t="shared" si="10"/>
        <v>759.29889655172383</v>
      </c>
      <c r="G38" s="87">
        <f t="shared" si="10"/>
        <v>857.4118390804615</v>
      </c>
      <c r="H38" s="87">
        <f t="shared" si="10"/>
        <v>696.63327586206867</v>
      </c>
      <c r="I38" s="87">
        <f t="shared" si="10"/>
        <v>710.42374712643789</v>
      </c>
      <c r="J38" s="87">
        <f t="shared" si="10"/>
        <v>0</v>
      </c>
      <c r="K38" s="87">
        <f t="shared" si="10"/>
        <v>0</v>
      </c>
      <c r="L38" s="87">
        <f t="shared" si="10"/>
        <v>0</v>
      </c>
      <c r="M38" s="87">
        <f t="shared" si="10"/>
        <v>0</v>
      </c>
      <c r="N38" s="87">
        <f t="shared" si="10"/>
        <v>0</v>
      </c>
      <c r="O38" s="87">
        <f t="shared" si="9"/>
        <v>5624.1648390804612</v>
      </c>
      <c r="Q38" s="26" t="s">
        <v>14</v>
      </c>
      <c r="R38" s="88">
        <f>SUM(R33:R37)</f>
        <v>753.15956999999992</v>
      </c>
      <c r="S38" s="89">
        <f t="shared" ref="S38:AC38" si="11">SUM(S33:S37)</f>
        <v>777.70170999999993</v>
      </c>
      <c r="T38" s="89">
        <f t="shared" si="11"/>
        <v>731.48417999999958</v>
      </c>
      <c r="U38" s="89">
        <f t="shared" si="11"/>
        <v>660.5900399999997</v>
      </c>
      <c r="V38" s="89">
        <f t="shared" si="11"/>
        <v>745.9483000000015</v>
      </c>
      <c r="W38" s="89">
        <f t="shared" si="11"/>
        <v>606.07094999999958</v>
      </c>
      <c r="X38" s="89">
        <f t="shared" si="11"/>
        <v>618.06866000000093</v>
      </c>
      <c r="Y38" s="89">
        <f t="shared" si="11"/>
        <v>0</v>
      </c>
      <c r="Z38" s="89">
        <f t="shared" si="11"/>
        <v>0</v>
      </c>
      <c r="AA38" s="89">
        <f t="shared" si="11"/>
        <v>0</v>
      </c>
      <c r="AB38" s="89">
        <f t="shared" si="11"/>
        <v>0</v>
      </c>
      <c r="AC38" s="89">
        <f t="shared" si="11"/>
        <v>0</v>
      </c>
      <c r="AD38" s="87">
        <f>SUM(AD33:AD37)</f>
        <v>4893.0234100000007</v>
      </c>
    </row>
    <row r="39" spans="2:31">
      <c r="B39" s="148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Q39" s="148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68"/>
    </row>
    <row r="40" spans="2:31">
      <c r="B40" s="215" t="s">
        <v>37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Q40" s="215" t="s">
        <v>37</v>
      </c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</row>
    <row r="41" spans="2:3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Q41" s="57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</row>
    <row r="42" spans="2:31">
      <c r="B42" s="138" t="s">
        <v>1</v>
      </c>
      <c r="C42" s="139" t="s">
        <v>84</v>
      </c>
      <c r="D42" s="139" t="s">
        <v>85</v>
      </c>
      <c r="E42" s="139" t="s">
        <v>86</v>
      </c>
      <c r="F42" s="139" t="s">
        <v>87</v>
      </c>
      <c r="G42" s="139" t="s">
        <v>88</v>
      </c>
      <c r="H42" s="139" t="s">
        <v>89</v>
      </c>
      <c r="I42" s="139" t="s">
        <v>90</v>
      </c>
      <c r="J42" s="139" t="s">
        <v>91</v>
      </c>
      <c r="K42" s="139" t="s">
        <v>92</v>
      </c>
      <c r="L42" s="139" t="s">
        <v>93</v>
      </c>
      <c r="M42" s="139" t="s">
        <v>94</v>
      </c>
      <c r="N42" s="139" t="s">
        <v>95</v>
      </c>
      <c r="O42" s="140" t="s">
        <v>14</v>
      </c>
      <c r="Q42" s="80" t="s">
        <v>1</v>
      </c>
      <c r="R42" s="81" t="s">
        <v>84</v>
      </c>
      <c r="S42" s="81" t="s">
        <v>85</v>
      </c>
      <c r="T42" s="81" t="s">
        <v>86</v>
      </c>
      <c r="U42" s="81" t="s">
        <v>87</v>
      </c>
      <c r="V42" s="81" t="s">
        <v>88</v>
      </c>
      <c r="W42" s="81" t="s">
        <v>89</v>
      </c>
      <c r="X42" s="81" t="s">
        <v>90</v>
      </c>
      <c r="Y42" s="81" t="s">
        <v>91</v>
      </c>
      <c r="Z42" s="81" t="s">
        <v>92</v>
      </c>
      <c r="AA42" s="81" t="s">
        <v>93</v>
      </c>
      <c r="AB42" s="81" t="s">
        <v>94</v>
      </c>
      <c r="AC42" s="81" t="s">
        <v>95</v>
      </c>
      <c r="AD42" s="82" t="s">
        <v>14</v>
      </c>
    </row>
    <row r="43" spans="2:31">
      <c r="B43" s="141"/>
      <c r="C43" s="141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56"/>
      <c r="Q43" s="15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18"/>
    </row>
    <row r="44" spans="2:31">
      <c r="B44" s="20" t="s">
        <v>96</v>
      </c>
      <c r="C44" s="84">
        <f>+C33/C$76</f>
        <v>69.591930902364908</v>
      </c>
      <c r="D44" s="84">
        <f t="shared" ref="D44:N49" si="12">+D33/D$76</f>
        <v>72.349311335711434</v>
      </c>
      <c r="E44" s="84">
        <f t="shared" si="12"/>
        <v>65.569414717928396</v>
      </c>
      <c r="F44" s="84">
        <f t="shared" si="12"/>
        <v>58.57955311137529</v>
      </c>
      <c r="G44" s="84">
        <f t="shared" si="12"/>
        <v>66.739338089576123</v>
      </c>
      <c r="H44" s="84">
        <f t="shared" si="12"/>
        <v>55.749506209538858</v>
      </c>
      <c r="I44" s="84">
        <f t="shared" si="12"/>
        <v>52.900242766547947</v>
      </c>
      <c r="J44" s="84">
        <f t="shared" si="12"/>
        <v>0</v>
      </c>
      <c r="K44" s="84">
        <f t="shared" si="12"/>
        <v>0</v>
      </c>
      <c r="L44" s="84">
        <f t="shared" si="12"/>
        <v>0</v>
      </c>
      <c r="M44" s="84">
        <f t="shared" si="12"/>
        <v>0</v>
      </c>
      <c r="N44" s="84">
        <f t="shared" si="12"/>
        <v>0</v>
      </c>
      <c r="O44" s="85">
        <f>SUM(C44:N44)</f>
        <v>441.47929713304296</v>
      </c>
      <c r="Q44" s="17" t="s">
        <v>96</v>
      </c>
      <c r="R44" s="86">
        <f t="shared" ref="R44:AC49" si="13">+R33/R$76</f>
        <v>60.544979885057472</v>
      </c>
      <c r="S44" s="86">
        <f t="shared" si="13"/>
        <v>62.943900862068951</v>
      </c>
      <c r="T44" s="86">
        <f t="shared" si="13"/>
        <v>57.045390804597695</v>
      </c>
      <c r="U44" s="86">
        <f t="shared" si="13"/>
        <v>50.964211206896493</v>
      </c>
      <c r="V44" s="86">
        <f t="shared" si="13"/>
        <v>58.063224137931222</v>
      </c>
      <c r="W44" s="86">
        <f t="shared" si="13"/>
        <v>48.502070402298799</v>
      </c>
      <c r="X44" s="86">
        <f t="shared" si="13"/>
        <v>46.023211206896704</v>
      </c>
      <c r="Y44" s="86">
        <f t="shared" si="13"/>
        <v>0</v>
      </c>
      <c r="Z44" s="86">
        <f t="shared" si="13"/>
        <v>0</v>
      </c>
      <c r="AA44" s="86">
        <f t="shared" si="13"/>
        <v>0</v>
      </c>
      <c r="AB44" s="86">
        <f t="shared" si="13"/>
        <v>0</v>
      </c>
      <c r="AC44" s="86">
        <f t="shared" si="13"/>
        <v>0</v>
      </c>
      <c r="AD44" s="85">
        <f>SUM(R44:AC44)</f>
        <v>384.08698850574729</v>
      </c>
    </row>
    <row r="45" spans="2:31">
      <c r="B45" s="20" t="s">
        <v>68</v>
      </c>
      <c r="C45" s="84">
        <f t="shared" ref="C45:C48" si="14">+C34/C$76</f>
        <v>44.057354009776724</v>
      </c>
      <c r="D45" s="84">
        <f t="shared" si="12"/>
        <v>45.470118245474964</v>
      </c>
      <c r="E45" s="84">
        <f t="shared" si="12"/>
        <v>43.606447351037062</v>
      </c>
      <c r="F45" s="84">
        <f t="shared" si="12"/>
        <v>39.955605099748993</v>
      </c>
      <c r="G45" s="84">
        <f t="shared" si="12"/>
        <v>44.897174329501951</v>
      </c>
      <c r="H45" s="84">
        <f t="shared" si="12"/>
        <v>32.289414057339144</v>
      </c>
      <c r="I45" s="84">
        <f t="shared" si="12"/>
        <v>35.835483551327769</v>
      </c>
      <c r="J45" s="84">
        <f t="shared" si="12"/>
        <v>0</v>
      </c>
      <c r="K45" s="84">
        <f t="shared" si="12"/>
        <v>0</v>
      </c>
      <c r="L45" s="84">
        <f t="shared" si="12"/>
        <v>0</v>
      </c>
      <c r="M45" s="84">
        <f t="shared" si="12"/>
        <v>0</v>
      </c>
      <c r="N45" s="84">
        <f t="shared" si="12"/>
        <v>0</v>
      </c>
      <c r="O45" s="85">
        <f>SUM(C45:N45)</f>
        <v>286.11159664420666</v>
      </c>
      <c r="Q45" s="17" t="s">
        <v>68</v>
      </c>
      <c r="R45" s="86">
        <f t="shared" si="13"/>
        <v>38.329897988505749</v>
      </c>
      <c r="S45" s="86">
        <f t="shared" si="13"/>
        <v>39.559002873563216</v>
      </c>
      <c r="T45" s="86">
        <f t="shared" si="13"/>
        <v>37.937609195402246</v>
      </c>
      <c r="U45" s="86">
        <f t="shared" si="13"/>
        <v>34.761376436781624</v>
      </c>
      <c r="V45" s="86">
        <f t="shared" si="13"/>
        <v>39.060541666666694</v>
      </c>
      <c r="W45" s="86">
        <f t="shared" si="13"/>
        <v>28.091790229885053</v>
      </c>
      <c r="X45" s="86">
        <f t="shared" si="13"/>
        <v>31.176870689655161</v>
      </c>
      <c r="Y45" s="86">
        <f t="shared" si="13"/>
        <v>0</v>
      </c>
      <c r="Z45" s="86">
        <f t="shared" si="13"/>
        <v>0</v>
      </c>
      <c r="AA45" s="86">
        <f t="shared" si="13"/>
        <v>0</v>
      </c>
      <c r="AB45" s="86">
        <f t="shared" si="13"/>
        <v>0</v>
      </c>
      <c r="AC45" s="86">
        <f t="shared" si="13"/>
        <v>0</v>
      </c>
      <c r="AD45" s="85">
        <f>SUM(R45:AC45)</f>
        <v>248.91708908045973</v>
      </c>
    </row>
    <row r="46" spans="2:31">
      <c r="B46" s="20" t="s">
        <v>69</v>
      </c>
      <c r="C46" s="84">
        <f t="shared" si="14"/>
        <v>0.10926806711586734</v>
      </c>
      <c r="D46" s="84">
        <f t="shared" si="12"/>
        <v>6.336702338485929E-3</v>
      </c>
      <c r="E46" s="84">
        <f t="shared" si="12"/>
        <v>7.0237151539172945E-3</v>
      </c>
      <c r="F46" s="84">
        <f t="shared" si="12"/>
        <v>8.3019553441669985E-3</v>
      </c>
      <c r="G46" s="84">
        <f t="shared" si="12"/>
        <v>7.1739992072929045E-3</v>
      </c>
      <c r="H46" s="84">
        <f t="shared" si="12"/>
        <v>1.5870656625710133E-2</v>
      </c>
      <c r="I46" s="84">
        <f t="shared" si="12"/>
        <v>1.3115999471528604E-2</v>
      </c>
      <c r="J46" s="84">
        <f t="shared" si="12"/>
        <v>0</v>
      </c>
      <c r="K46" s="84">
        <f t="shared" si="12"/>
        <v>0</v>
      </c>
      <c r="L46" s="84">
        <f t="shared" si="12"/>
        <v>0</v>
      </c>
      <c r="M46" s="84">
        <f t="shared" si="12"/>
        <v>0</v>
      </c>
      <c r="N46" s="84">
        <f t="shared" si="12"/>
        <v>0</v>
      </c>
      <c r="O46" s="85">
        <f>SUM(C46:N46)</f>
        <v>0.16709109525696919</v>
      </c>
      <c r="Q46" s="17" t="s">
        <v>69</v>
      </c>
      <c r="R46" s="86">
        <f t="shared" si="13"/>
        <v>9.5063218390804588E-2</v>
      </c>
      <c r="S46" s="86">
        <f t="shared" si="13"/>
        <v>5.5129310344827582E-3</v>
      </c>
      <c r="T46" s="86">
        <f t="shared" si="13"/>
        <v>6.1106321839080472E-3</v>
      </c>
      <c r="U46" s="86">
        <f t="shared" si="13"/>
        <v>7.2227011494252879E-3</v>
      </c>
      <c r="V46" s="86">
        <f t="shared" si="13"/>
        <v>6.2413793103448271E-3</v>
      </c>
      <c r="W46" s="86">
        <f t="shared" si="13"/>
        <v>1.3807471264367814E-2</v>
      </c>
      <c r="X46" s="86">
        <f t="shared" si="13"/>
        <v>1.1410919540229885E-2</v>
      </c>
      <c r="Y46" s="86">
        <f t="shared" si="13"/>
        <v>0</v>
      </c>
      <c r="Z46" s="86">
        <f t="shared" si="13"/>
        <v>0</v>
      </c>
      <c r="AA46" s="86">
        <f t="shared" si="13"/>
        <v>0</v>
      </c>
      <c r="AB46" s="86">
        <f t="shared" si="13"/>
        <v>0</v>
      </c>
      <c r="AC46" s="86">
        <f t="shared" si="13"/>
        <v>0</v>
      </c>
      <c r="AD46" s="85">
        <f>SUM(R46:AC46)</f>
        <v>0.1453692528735632</v>
      </c>
    </row>
    <row r="47" spans="2:31">
      <c r="B47" s="20" t="s">
        <v>97</v>
      </c>
      <c r="C47" s="84">
        <f t="shared" si="14"/>
        <v>4.9557983221033153</v>
      </c>
      <c r="D47" s="84">
        <f t="shared" si="12"/>
        <v>4.6113026819923366</v>
      </c>
      <c r="E47" s="84">
        <f t="shared" si="12"/>
        <v>5.4560889813713827</v>
      </c>
      <c r="F47" s="84">
        <f t="shared" si="12"/>
        <v>5.9284978200554903</v>
      </c>
      <c r="G47" s="84">
        <f t="shared" si="12"/>
        <v>5.6323407979918079</v>
      </c>
      <c r="H47" s="84">
        <f t="shared" si="12"/>
        <v>7.0957177302153536</v>
      </c>
      <c r="I47" s="84">
        <f t="shared" si="12"/>
        <v>7.4009050072664815</v>
      </c>
      <c r="J47" s="84">
        <f t="shared" si="12"/>
        <v>0</v>
      </c>
      <c r="K47" s="84">
        <f t="shared" si="12"/>
        <v>0</v>
      </c>
      <c r="L47" s="84">
        <f t="shared" si="12"/>
        <v>0</v>
      </c>
      <c r="M47" s="84">
        <f t="shared" si="12"/>
        <v>0</v>
      </c>
      <c r="N47" s="84">
        <f t="shared" si="12"/>
        <v>0</v>
      </c>
      <c r="O47" s="85">
        <f>SUM(C47:N47)</f>
        <v>41.08065134099617</v>
      </c>
      <c r="Q47" s="17" t="s">
        <v>97</v>
      </c>
      <c r="R47" s="86">
        <f t="shared" si="13"/>
        <v>4.3115445402298844</v>
      </c>
      <c r="S47" s="86">
        <f t="shared" si="13"/>
        <v>4.0118333333333327</v>
      </c>
      <c r="T47" s="86">
        <f t="shared" si="13"/>
        <v>4.7467974137931028</v>
      </c>
      <c r="U47" s="86">
        <f t="shared" si="13"/>
        <v>5.1577931034482765</v>
      </c>
      <c r="V47" s="86">
        <f t="shared" si="13"/>
        <v>4.9001364942528731</v>
      </c>
      <c r="W47" s="86">
        <f t="shared" si="13"/>
        <v>6.1732744252873575</v>
      </c>
      <c r="X47" s="86">
        <f t="shared" si="13"/>
        <v>6.4387873563218392</v>
      </c>
      <c r="Y47" s="86">
        <f t="shared" si="13"/>
        <v>0</v>
      </c>
      <c r="Z47" s="86">
        <f t="shared" si="13"/>
        <v>0</v>
      </c>
      <c r="AA47" s="86">
        <f t="shared" si="13"/>
        <v>0</v>
      </c>
      <c r="AB47" s="86">
        <f t="shared" si="13"/>
        <v>0</v>
      </c>
      <c r="AC47" s="86">
        <f t="shared" si="13"/>
        <v>0</v>
      </c>
      <c r="AD47" s="85">
        <f>SUM(R47:AC47)</f>
        <v>35.740166666666667</v>
      </c>
    </row>
    <row r="48" spans="2:31">
      <c r="B48" s="25" t="s">
        <v>71</v>
      </c>
      <c r="C48" s="84">
        <f t="shared" si="14"/>
        <v>5.6679267406526614</v>
      </c>
      <c r="D48" s="84">
        <f t="shared" si="12"/>
        <v>5.9982775135420807</v>
      </c>
      <c r="E48" s="84">
        <f t="shared" si="12"/>
        <v>6.1636708944378382</v>
      </c>
      <c r="F48" s="84">
        <f t="shared" si="12"/>
        <v>4.6227110582639721</v>
      </c>
      <c r="G48" s="84">
        <f t="shared" si="12"/>
        <v>5.9153289734443115</v>
      </c>
      <c r="H48" s="84">
        <f t="shared" si="12"/>
        <v>4.940479257497687</v>
      </c>
      <c r="I48" s="84">
        <f t="shared" si="12"/>
        <v>5.9226301360813851</v>
      </c>
      <c r="J48" s="84">
        <f t="shared" si="12"/>
        <v>0</v>
      </c>
      <c r="K48" s="84">
        <f t="shared" si="12"/>
        <v>0</v>
      </c>
      <c r="L48" s="84">
        <f t="shared" si="12"/>
        <v>0</v>
      </c>
      <c r="M48" s="84">
        <f t="shared" si="12"/>
        <v>0</v>
      </c>
      <c r="N48" s="84">
        <f t="shared" si="12"/>
        <v>0</v>
      </c>
      <c r="O48" s="85">
        <f>SUM(C48:N48)</f>
        <v>39.231024573919939</v>
      </c>
      <c r="Q48" s="17" t="s">
        <v>71</v>
      </c>
      <c r="R48" s="86">
        <f t="shared" si="13"/>
        <v>4.9310962643678158</v>
      </c>
      <c r="S48" s="86">
        <f t="shared" si="13"/>
        <v>5.2185014367816098</v>
      </c>
      <c r="T48" s="86">
        <f t="shared" si="13"/>
        <v>5.3623936781609194</v>
      </c>
      <c r="U48" s="86">
        <f t="shared" si="13"/>
        <v>4.0217586206896554</v>
      </c>
      <c r="V48" s="86">
        <f t="shared" si="13"/>
        <v>5.1463362068965504</v>
      </c>
      <c r="W48" s="86">
        <f t="shared" si="13"/>
        <v>4.2982169540229878</v>
      </c>
      <c r="X48" s="86">
        <f t="shared" si="13"/>
        <v>5.1526882183908054</v>
      </c>
      <c r="Y48" s="86">
        <f t="shared" si="13"/>
        <v>0</v>
      </c>
      <c r="Z48" s="86">
        <f t="shared" si="13"/>
        <v>0</v>
      </c>
      <c r="AA48" s="86">
        <f t="shared" si="13"/>
        <v>0</v>
      </c>
      <c r="AB48" s="86">
        <f t="shared" si="13"/>
        <v>0</v>
      </c>
      <c r="AC48" s="86">
        <f t="shared" si="13"/>
        <v>0</v>
      </c>
      <c r="AD48" s="85">
        <f>SUM(R48:AC48)</f>
        <v>34.130991379310345</v>
      </c>
    </row>
    <row r="49" spans="2:30" s="3" customFormat="1">
      <c r="B49" s="26" t="s">
        <v>14</v>
      </c>
      <c r="C49" s="87">
        <f>+C38/C$76</f>
        <v>124.38227804201348</v>
      </c>
      <c r="D49" s="87">
        <f t="shared" si="12"/>
        <v>128.43534647905932</v>
      </c>
      <c r="E49" s="87">
        <f t="shared" si="12"/>
        <v>120.80264565992859</v>
      </c>
      <c r="F49" s="87">
        <f t="shared" si="12"/>
        <v>109.09466904478791</v>
      </c>
      <c r="G49" s="87">
        <f t="shared" si="12"/>
        <v>123.19135618972147</v>
      </c>
      <c r="H49" s="87">
        <f t="shared" si="12"/>
        <v>100.09098791121676</v>
      </c>
      <c r="I49" s="87">
        <f t="shared" si="12"/>
        <v>102.07237746069509</v>
      </c>
      <c r="J49" s="87">
        <f t="shared" si="12"/>
        <v>0</v>
      </c>
      <c r="K49" s="87">
        <f t="shared" si="12"/>
        <v>0</v>
      </c>
      <c r="L49" s="87">
        <f t="shared" si="12"/>
        <v>0</v>
      </c>
      <c r="M49" s="87">
        <f t="shared" si="12"/>
        <v>0</v>
      </c>
      <c r="N49" s="87">
        <f t="shared" si="12"/>
        <v>0</v>
      </c>
      <c r="O49" s="87">
        <f>SUM(O44:O48)</f>
        <v>808.06966078742278</v>
      </c>
      <c r="Q49" s="26" t="s">
        <v>14</v>
      </c>
      <c r="R49" s="88">
        <f t="shared" si="13"/>
        <v>108.21258189655171</v>
      </c>
      <c r="S49" s="89">
        <f t="shared" si="13"/>
        <v>111.7387514367816</v>
      </c>
      <c r="T49" s="89">
        <f t="shared" si="13"/>
        <v>105.09830172413787</v>
      </c>
      <c r="U49" s="89">
        <f t="shared" si="13"/>
        <v>94.912362068965479</v>
      </c>
      <c r="V49" s="89">
        <f t="shared" si="13"/>
        <v>107.17647988505769</v>
      </c>
      <c r="W49" s="89">
        <f t="shared" si="13"/>
        <v>87.079159482758556</v>
      </c>
      <c r="X49" s="89">
        <f t="shared" si="13"/>
        <v>88.802968390804736</v>
      </c>
      <c r="Y49" s="89">
        <f t="shared" si="13"/>
        <v>0</v>
      </c>
      <c r="Z49" s="89">
        <f t="shared" si="13"/>
        <v>0</v>
      </c>
      <c r="AA49" s="89">
        <f t="shared" si="13"/>
        <v>0</v>
      </c>
      <c r="AB49" s="89">
        <f t="shared" si="13"/>
        <v>0</v>
      </c>
      <c r="AC49" s="89">
        <f t="shared" si="13"/>
        <v>0</v>
      </c>
      <c r="AD49" s="87">
        <f>SUM(AD44:AD48)</f>
        <v>703.02060488505765</v>
      </c>
    </row>
    <row r="50" spans="2:30" s="3" customFormat="1">
      <c r="B50" s="10"/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2"/>
      <c r="Q50" s="10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2"/>
    </row>
    <row r="51" spans="2:30">
      <c r="B51" s="215" t="s">
        <v>49</v>
      </c>
      <c r="Q51" s="215" t="s">
        <v>49</v>
      </c>
    </row>
    <row r="52" spans="2:30">
      <c r="B52" s="57"/>
      <c r="Q52" s="57"/>
    </row>
    <row r="53" spans="2:30">
      <c r="B53" s="138" t="s">
        <v>1</v>
      </c>
      <c r="C53" s="139" t="s">
        <v>84</v>
      </c>
      <c r="D53" s="139" t="s">
        <v>85</v>
      </c>
      <c r="E53" s="139" t="s">
        <v>86</v>
      </c>
      <c r="F53" s="139" t="s">
        <v>87</v>
      </c>
      <c r="G53" s="139" t="s">
        <v>88</v>
      </c>
      <c r="H53" s="139" t="s">
        <v>89</v>
      </c>
      <c r="I53" s="139" t="s">
        <v>90</v>
      </c>
      <c r="J53" s="139" t="s">
        <v>91</v>
      </c>
      <c r="K53" s="139" t="s">
        <v>92</v>
      </c>
      <c r="L53" s="139" t="s">
        <v>93</v>
      </c>
      <c r="M53" s="139" t="s">
        <v>94</v>
      </c>
      <c r="N53" s="139" t="s">
        <v>95</v>
      </c>
      <c r="O53" s="140" t="s">
        <v>74</v>
      </c>
      <c r="Q53" s="80" t="s">
        <v>1</v>
      </c>
      <c r="R53" s="81" t="s">
        <v>84</v>
      </c>
      <c r="S53" s="81" t="s">
        <v>85</v>
      </c>
      <c r="T53" s="81" t="s">
        <v>86</v>
      </c>
      <c r="U53" s="81" t="s">
        <v>87</v>
      </c>
      <c r="V53" s="81" t="s">
        <v>88</v>
      </c>
      <c r="W53" s="81" t="s">
        <v>89</v>
      </c>
      <c r="X53" s="81" t="s">
        <v>90</v>
      </c>
      <c r="Y53" s="81" t="s">
        <v>91</v>
      </c>
      <c r="Z53" s="81" t="s">
        <v>92</v>
      </c>
      <c r="AA53" s="81" t="s">
        <v>93</v>
      </c>
      <c r="AB53" s="81" t="s">
        <v>94</v>
      </c>
      <c r="AC53" s="81" t="s">
        <v>95</v>
      </c>
      <c r="AD53" s="82" t="s">
        <v>74</v>
      </c>
    </row>
    <row r="54" spans="2:30">
      <c r="B54" s="141"/>
      <c r="C54" s="141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56"/>
      <c r="Q54" s="15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18"/>
    </row>
    <row r="55" spans="2:30">
      <c r="B55" s="20" t="s">
        <v>96</v>
      </c>
      <c r="C55" s="84">
        <f>+C33/C21*100</f>
        <v>99.466859239943602</v>
      </c>
      <c r="D55" s="84">
        <f>+D33/D21*100</f>
        <v>100.36658618820191</v>
      </c>
      <c r="E55" s="84">
        <f>+E33/E21*100</f>
        <v>101.11764105583447</v>
      </c>
      <c r="F55" s="84">
        <f>+F33/F21*100</f>
        <v>101.40945950477729</v>
      </c>
      <c r="G55" s="84">
        <f t="shared" ref="F55:O59" si="15">+G33/G21*100</f>
        <v>106.32367156660077</v>
      </c>
      <c r="H55" s="84">
        <f t="shared" si="15"/>
        <v>107.01189304187363</v>
      </c>
      <c r="I55" s="84">
        <f t="shared" si="15"/>
        <v>109.77248296259292</v>
      </c>
      <c r="J55" s="84" t="e">
        <f t="shared" si="15"/>
        <v>#DIV/0!</v>
      </c>
      <c r="K55" s="84" t="e">
        <f t="shared" si="15"/>
        <v>#DIV/0!</v>
      </c>
      <c r="L55" s="84" t="e">
        <f t="shared" si="15"/>
        <v>#DIV/0!</v>
      </c>
      <c r="M55" s="84" t="e">
        <f t="shared" si="15"/>
        <v>#DIV/0!</v>
      </c>
      <c r="N55" s="84" t="e">
        <f t="shared" si="15"/>
        <v>#DIV/0!</v>
      </c>
      <c r="O55" s="85">
        <f t="shared" si="15"/>
        <v>103.21752459833317</v>
      </c>
      <c r="Q55" s="17" t="s">
        <v>96</v>
      </c>
      <c r="R55" s="86">
        <f t="shared" ref="R55:AD60" si="16">+R33/R21*100</f>
        <v>86.536167538750931</v>
      </c>
      <c r="S55" s="86">
        <f t="shared" si="16"/>
        <v>87.318929983735671</v>
      </c>
      <c r="T55" s="86">
        <f t="shared" si="16"/>
        <v>87.972347718575989</v>
      </c>
      <c r="U55" s="86">
        <f t="shared" si="16"/>
        <v>88.226229769156234</v>
      </c>
      <c r="V55" s="86">
        <f t="shared" si="16"/>
        <v>92.50159426294266</v>
      </c>
      <c r="W55" s="86">
        <f t="shared" si="16"/>
        <v>93.100346946430051</v>
      </c>
      <c r="X55" s="86">
        <f t="shared" si="16"/>
        <v>95.502060177455832</v>
      </c>
      <c r="Y55" s="86" t="e">
        <f t="shared" si="16"/>
        <v>#DIV/0!</v>
      </c>
      <c r="Z55" s="86" t="e">
        <f t="shared" si="16"/>
        <v>#DIV/0!</v>
      </c>
      <c r="AA55" s="86" t="e">
        <f t="shared" si="16"/>
        <v>#DIV/0!</v>
      </c>
      <c r="AB55" s="86" t="e">
        <f t="shared" si="16"/>
        <v>#DIV/0!</v>
      </c>
      <c r="AC55" s="86" t="e">
        <f t="shared" si="16"/>
        <v>#DIV/0!</v>
      </c>
      <c r="AD55" s="85">
        <f t="shared" si="16"/>
        <v>89.799246400549876</v>
      </c>
    </row>
    <row r="56" spans="2:30">
      <c r="B56" s="20" t="s">
        <v>68</v>
      </c>
      <c r="C56" s="84">
        <f t="shared" ref="C56:O60" si="17">+C34/C22*100</f>
        <v>102.38199158880352</v>
      </c>
      <c r="D56" s="84">
        <f t="shared" si="17"/>
        <v>103.15120500009967</v>
      </c>
      <c r="E56" s="84">
        <f t="shared" si="17"/>
        <v>104.59199712009884</v>
      </c>
      <c r="F56" s="84">
        <f t="shared" si="15"/>
        <v>105.7484814066231</v>
      </c>
      <c r="G56" s="84">
        <f t="shared" si="15"/>
        <v>106.66668942336801</v>
      </c>
      <c r="H56" s="84">
        <f t="shared" si="15"/>
        <v>107.24155098997439</v>
      </c>
      <c r="I56" s="84">
        <f t="shared" si="15"/>
        <v>110.11503793188699</v>
      </c>
      <c r="J56" s="84" t="e">
        <f t="shared" si="15"/>
        <v>#DIV/0!</v>
      </c>
      <c r="K56" s="84" t="e">
        <f t="shared" si="15"/>
        <v>#DIV/0!</v>
      </c>
      <c r="L56" s="84" t="e">
        <f t="shared" si="15"/>
        <v>#DIV/0!</v>
      </c>
      <c r="M56" s="84" t="e">
        <f t="shared" si="15"/>
        <v>#DIV/0!</v>
      </c>
      <c r="N56" s="84" t="e">
        <f t="shared" si="15"/>
        <v>#DIV/0!</v>
      </c>
      <c r="O56" s="85">
        <f t="shared" si="15"/>
        <v>105.44675773712126</v>
      </c>
      <c r="Q56" s="17" t="s">
        <v>68</v>
      </c>
      <c r="R56" s="86">
        <f t="shared" si="16"/>
        <v>89.072332682259074</v>
      </c>
      <c r="S56" s="86">
        <f t="shared" si="16"/>
        <v>89.741548350086703</v>
      </c>
      <c r="T56" s="86">
        <f t="shared" si="16"/>
        <v>90.995037494485985</v>
      </c>
      <c r="U56" s="86">
        <f t="shared" si="16"/>
        <v>92.001178823762089</v>
      </c>
      <c r="V56" s="86">
        <f t="shared" si="16"/>
        <v>92.800019798330183</v>
      </c>
      <c r="W56" s="86">
        <f t="shared" si="16"/>
        <v>93.300149361277718</v>
      </c>
      <c r="X56" s="86">
        <f t="shared" si="16"/>
        <v>95.800083000741679</v>
      </c>
      <c r="Y56" s="86" t="e">
        <f t="shared" si="16"/>
        <v>#DIV/0!</v>
      </c>
      <c r="Z56" s="86" t="e">
        <f t="shared" si="16"/>
        <v>#DIV/0!</v>
      </c>
      <c r="AA56" s="86" t="e">
        <f t="shared" si="16"/>
        <v>#DIV/0!</v>
      </c>
      <c r="AB56" s="86" t="e">
        <f t="shared" si="16"/>
        <v>#DIV/0!</v>
      </c>
      <c r="AC56" s="86" t="e">
        <f t="shared" si="16"/>
        <v>#DIV/0!</v>
      </c>
      <c r="AD56" s="85">
        <f t="shared" si="16"/>
        <v>91.738679231295492</v>
      </c>
    </row>
    <row r="57" spans="2:30">
      <c r="B57" s="20" t="s">
        <v>69</v>
      </c>
      <c r="C57" s="84">
        <f t="shared" si="17"/>
        <v>136.78160919540227</v>
      </c>
      <c r="D57" s="84">
        <f t="shared" si="17"/>
        <v>137.82327586206895</v>
      </c>
      <c r="E57" s="84">
        <f t="shared" si="17"/>
        <v>139.67159277504103</v>
      </c>
      <c r="F57" s="84">
        <f t="shared" si="15"/>
        <v>140.93075413512756</v>
      </c>
      <c r="G57" s="84">
        <f t="shared" si="15"/>
        <v>142.66009852216746</v>
      </c>
      <c r="H57" s="84">
        <f t="shared" si="15"/>
        <v>143.45424690252275</v>
      </c>
      <c r="I57" s="84">
        <f t="shared" si="15"/>
        <v>147.23767148683723</v>
      </c>
      <c r="J57" s="84" t="e">
        <f t="shared" si="15"/>
        <v>#DIV/0!</v>
      </c>
      <c r="K57" s="84" t="e">
        <f t="shared" si="15"/>
        <v>#DIV/0!</v>
      </c>
      <c r="L57" s="84" t="e">
        <f t="shared" si="15"/>
        <v>#DIV/0!</v>
      </c>
      <c r="M57" s="84" t="e">
        <f t="shared" si="15"/>
        <v>#DIV/0!</v>
      </c>
      <c r="N57" s="84" t="e">
        <f t="shared" si="15"/>
        <v>#DIV/0!</v>
      </c>
      <c r="O57" s="85">
        <f t="shared" si="15"/>
        <v>138.77732971223216</v>
      </c>
      <c r="Q57" s="17" t="s">
        <v>69</v>
      </c>
      <c r="R57" s="86">
        <f t="shared" si="16"/>
        <v>118.99999999999997</v>
      </c>
      <c r="S57" s="86">
        <f t="shared" si="16"/>
        <v>119.90624999999997</v>
      </c>
      <c r="T57" s="86">
        <f t="shared" si="16"/>
        <v>121.51428571428571</v>
      </c>
      <c r="U57" s="86">
        <f t="shared" si="16"/>
        <v>122.60975609756098</v>
      </c>
      <c r="V57" s="86">
        <f t="shared" si="16"/>
        <v>124.11428571428571</v>
      </c>
      <c r="W57" s="86">
        <f t="shared" si="16"/>
        <v>124.80519480519479</v>
      </c>
      <c r="X57" s="86">
        <f t="shared" si="16"/>
        <v>128.09677419354838</v>
      </c>
      <c r="Y57" s="86" t="e">
        <f t="shared" si="16"/>
        <v>#DIV/0!</v>
      </c>
      <c r="Z57" s="86" t="e">
        <f t="shared" si="16"/>
        <v>#DIV/0!</v>
      </c>
      <c r="AA57" s="86" t="e">
        <f t="shared" si="16"/>
        <v>#DIV/0!</v>
      </c>
      <c r="AB57" s="86" t="e">
        <f t="shared" si="16"/>
        <v>#DIV/0!</v>
      </c>
      <c r="AC57" s="86" t="e">
        <f t="shared" si="16"/>
        <v>#DIV/0!</v>
      </c>
      <c r="AD57" s="85">
        <f t="shared" si="16"/>
        <v>120.73627684964197</v>
      </c>
    </row>
    <row r="58" spans="2:30">
      <c r="B58" s="20" t="s">
        <v>97</v>
      </c>
      <c r="C58" s="84">
        <f t="shared" si="17"/>
        <v>123.10345237816867</v>
      </c>
      <c r="D58" s="84">
        <f t="shared" si="17"/>
        <v>124.0229796223304</v>
      </c>
      <c r="E58" s="84">
        <f t="shared" si="17"/>
        <v>125.7471416614617</v>
      </c>
      <c r="F58" s="84">
        <f t="shared" si="15"/>
        <v>126.7816162587913</v>
      </c>
      <c r="G58" s="84">
        <f t="shared" si="15"/>
        <v>128.27582445688151</v>
      </c>
      <c r="H58" s="84">
        <f t="shared" si="15"/>
        <v>129.08048981259503</v>
      </c>
      <c r="I58" s="84">
        <f t="shared" si="15"/>
        <v>132.41381674140692</v>
      </c>
      <c r="J58" s="84" t="e">
        <f t="shared" si="15"/>
        <v>#DIV/0!</v>
      </c>
      <c r="K58" s="84" t="e">
        <f t="shared" si="15"/>
        <v>#DIV/0!</v>
      </c>
      <c r="L58" s="84" t="e">
        <f t="shared" si="15"/>
        <v>#DIV/0!</v>
      </c>
      <c r="M58" s="84" t="e">
        <f t="shared" si="15"/>
        <v>#DIV/0!</v>
      </c>
      <c r="N58" s="84" t="e">
        <f t="shared" si="15"/>
        <v>#DIV/0!</v>
      </c>
      <c r="O58" s="85">
        <f t="shared" si="15"/>
        <v>127.43693627440055</v>
      </c>
      <c r="Q58" s="17" t="s">
        <v>97</v>
      </c>
      <c r="R58" s="86">
        <f t="shared" si="16"/>
        <v>107.10000356900673</v>
      </c>
      <c r="S58" s="86">
        <f t="shared" si="16"/>
        <v>107.89999227142744</v>
      </c>
      <c r="T58" s="86">
        <f t="shared" si="16"/>
        <v>109.40001324547168</v>
      </c>
      <c r="U58" s="86">
        <f t="shared" si="16"/>
        <v>110.30000614514842</v>
      </c>
      <c r="V58" s="86">
        <f t="shared" si="16"/>
        <v>111.59996727748688</v>
      </c>
      <c r="W58" s="86">
        <f t="shared" si="16"/>
        <v>112.30002613695768</v>
      </c>
      <c r="X58" s="86">
        <f t="shared" si="16"/>
        <v>115.20002056502403</v>
      </c>
      <c r="Y58" s="86" t="e">
        <f t="shared" si="16"/>
        <v>#DIV/0!</v>
      </c>
      <c r="Z58" s="86" t="e">
        <f t="shared" si="16"/>
        <v>#DIV/0!</v>
      </c>
      <c r="AA58" s="86" t="e">
        <f t="shared" si="16"/>
        <v>#DIV/0!</v>
      </c>
      <c r="AB58" s="86" t="e">
        <f t="shared" si="16"/>
        <v>#DIV/0!</v>
      </c>
      <c r="AC58" s="86" t="e">
        <f t="shared" si="16"/>
        <v>#DIV/0!</v>
      </c>
      <c r="AD58" s="85">
        <f t="shared" si="16"/>
        <v>110.87013455872847</v>
      </c>
    </row>
    <row r="59" spans="2:30">
      <c r="B59" s="25" t="s">
        <v>71</v>
      </c>
      <c r="C59" s="84">
        <f t="shared" si="17"/>
        <v>102.16447858219388</v>
      </c>
      <c r="D59" s="84">
        <f t="shared" si="17"/>
        <v>102.90872484286353</v>
      </c>
      <c r="E59" s="84">
        <f t="shared" si="17"/>
        <v>104.36479607173665</v>
      </c>
      <c r="F59" s="84">
        <f t="shared" si="15"/>
        <v>105.2437570426785</v>
      </c>
      <c r="G59" s="84">
        <f t="shared" si="15"/>
        <v>106.54113204247189</v>
      </c>
      <c r="H59" s="84">
        <f t="shared" si="15"/>
        <v>107.14069805005266</v>
      </c>
      <c r="I59" s="84">
        <f t="shared" si="15"/>
        <v>109.98560726573933</v>
      </c>
      <c r="J59" s="84" t="e">
        <f t="shared" si="15"/>
        <v>#DIV/0!</v>
      </c>
      <c r="K59" s="84" t="e">
        <f t="shared" si="15"/>
        <v>#DIV/0!</v>
      </c>
      <c r="L59" s="84" t="e">
        <f t="shared" si="15"/>
        <v>#DIV/0!</v>
      </c>
      <c r="M59" s="84" t="e">
        <f t="shared" si="15"/>
        <v>#DIV/0!</v>
      </c>
      <c r="N59" s="84" t="e">
        <f t="shared" si="15"/>
        <v>#DIV/0!</v>
      </c>
      <c r="O59" s="85">
        <f t="shared" si="15"/>
        <v>105.39420589350598</v>
      </c>
      <c r="Q59" s="17" t="s">
        <v>71</v>
      </c>
      <c r="R59" s="86"/>
      <c r="S59" s="86"/>
      <c r="T59" s="86"/>
      <c r="U59" s="86"/>
      <c r="V59" s="86"/>
      <c r="W59" s="86"/>
      <c r="X59" s="86"/>
      <c r="Y59" s="86"/>
      <c r="Z59" s="86" t="e">
        <f t="shared" si="16"/>
        <v>#DIV/0!</v>
      </c>
      <c r="AA59" s="86" t="e">
        <f t="shared" si="16"/>
        <v>#DIV/0!</v>
      </c>
      <c r="AB59" s="86" t="e">
        <f t="shared" si="16"/>
        <v>#DIV/0!</v>
      </c>
      <c r="AC59" s="86" t="e">
        <f t="shared" si="16"/>
        <v>#DIV/0!</v>
      </c>
      <c r="AD59" s="85"/>
    </row>
    <row r="60" spans="2:30" s="3" customFormat="1">
      <c r="B60" s="26" t="s">
        <v>14</v>
      </c>
      <c r="C60" s="87">
        <f t="shared" si="17"/>
        <v>101.41178109180866</v>
      </c>
      <c r="D60" s="87">
        <f t="shared" si="17"/>
        <v>102.16184470913548</v>
      </c>
      <c r="E60" s="87">
        <f t="shared" si="17"/>
        <v>103.43888343660612</v>
      </c>
      <c r="F60" s="87">
        <f t="shared" si="17"/>
        <v>104.27366026096931</v>
      </c>
      <c r="G60" s="87">
        <f t="shared" si="17"/>
        <v>107.30108326800266</v>
      </c>
      <c r="H60" s="87">
        <f t="shared" si="17"/>
        <v>108.41157639990983</v>
      </c>
      <c r="I60" s="87">
        <f t="shared" si="17"/>
        <v>111.28993428825351</v>
      </c>
      <c r="J60" s="87" t="e">
        <f t="shared" si="17"/>
        <v>#DIV/0!</v>
      </c>
      <c r="K60" s="87" t="e">
        <f t="shared" si="17"/>
        <v>#DIV/0!</v>
      </c>
      <c r="L60" s="87" t="e">
        <f t="shared" si="17"/>
        <v>#DIV/0!</v>
      </c>
      <c r="M60" s="87" t="e">
        <f t="shared" si="17"/>
        <v>#DIV/0!</v>
      </c>
      <c r="N60" s="87" t="e">
        <f t="shared" si="17"/>
        <v>#DIV/0!</v>
      </c>
      <c r="O60" s="87">
        <f t="shared" si="17"/>
        <v>105.13119871439494</v>
      </c>
      <c r="Q60" s="26" t="s">
        <v>14</v>
      </c>
      <c r="R60" s="88">
        <f t="shared" si="16"/>
        <v>88.22824954987351</v>
      </c>
      <c r="S60" s="89">
        <f t="shared" si="16"/>
        <v>88.880804896947851</v>
      </c>
      <c r="T60" s="89">
        <f t="shared" si="16"/>
        <v>89.99182858984733</v>
      </c>
      <c r="U60" s="89">
        <f t="shared" si="16"/>
        <v>90.718084427043294</v>
      </c>
      <c r="V60" s="89">
        <f t="shared" si="16"/>
        <v>93.351942443162301</v>
      </c>
      <c r="W60" s="89">
        <f t="shared" si="16"/>
        <v>94.318071467921541</v>
      </c>
      <c r="X60" s="89">
        <f t="shared" si="16"/>
        <v>96.822242830780553</v>
      </c>
      <c r="Y60" s="89" t="e">
        <f t="shared" si="16"/>
        <v>#DIV/0!</v>
      </c>
      <c r="Z60" s="89" t="e">
        <f t="shared" si="16"/>
        <v>#DIV/0!</v>
      </c>
      <c r="AA60" s="89" t="e">
        <f t="shared" si="16"/>
        <v>#DIV/0!</v>
      </c>
      <c r="AB60" s="89" t="e">
        <f t="shared" si="16"/>
        <v>#DIV/0!</v>
      </c>
      <c r="AC60" s="89" t="e">
        <f t="shared" si="16"/>
        <v>#DIV/0!</v>
      </c>
      <c r="AD60" s="87">
        <f t="shared" si="16"/>
        <v>91.464142881523586</v>
      </c>
    </row>
    <row r="61" spans="2:30" s="3" customFormat="1">
      <c r="B61" s="10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Q61" s="10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</row>
    <row r="62" spans="2:30">
      <c r="B62" s="215" t="s">
        <v>51</v>
      </c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Q62" s="215" t="s">
        <v>51</v>
      </c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</row>
    <row r="63" spans="2:30">
      <c r="B63" s="57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Q63" s="57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</row>
    <row r="64" spans="2:30">
      <c r="B64" s="138" t="s">
        <v>1</v>
      </c>
      <c r="C64" s="139" t="s">
        <v>84</v>
      </c>
      <c r="D64" s="139" t="s">
        <v>85</v>
      </c>
      <c r="E64" s="139" t="s">
        <v>86</v>
      </c>
      <c r="F64" s="139" t="s">
        <v>87</v>
      </c>
      <c r="G64" s="139" t="s">
        <v>88</v>
      </c>
      <c r="H64" s="139" t="s">
        <v>89</v>
      </c>
      <c r="I64" s="139" t="s">
        <v>90</v>
      </c>
      <c r="J64" s="139" t="s">
        <v>91</v>
      </c>
      <c r="K64" s="139" t="s">
        <v>92</v>
      </c>
      <c r="L64" s="139" t="s">
        <v>93</v>
      </c>
      <c r="M64" s="139" t="s">
        <v>94</v>
      </c>
      <c r="N64" s="139" t="s">
        <v>95</v>
      </c>
      <c r="O64" s="140" t="s">
        <v>74</v>
      </c>
      <c r="Q64" s="80" t="s">
        <v>1</v>
      </c>
      <c r="R64" s="81" t="s">
        <v>84</v>
      </c>
      <c r="S64" s="81" t="s">
        <v>85</v>
      </c>
      <c r="T64" s="81" t="s">
        <v>86</v>
      </c>
      <c r="U64" s="81" t="s">
        <v>87</v>
      </c>
      <c r="V64" s="81" t="s">
        <v>88</v>
      </c>
      <c r="W64" s="81" t="s">
        <v>89</v>
      </c>
      <c r="X64" s="81" t="s">
        <v>90</v>
      </c>
      <c r="Y64" s="81" t="s">
        <v>91</v>
      </c>
      <c r="Z64" s="81" t="s">
        <v>92</v>
      </c>
      <c r="AA64" s="81" t="s">
        <v>93</v>
      </c>
      <c r="AB64" s="81" t="s">
        <v>94</v>
      </c>
      <c r="AC64" s="81" t="s">
        <v>95</v>
      </c>
      <c r="AD64" s="82" t="s">
        <v>74</v>
      </c>
    </row>
    <row r="65" spans="2:30">
      <c r="B65" s="141"/>
      <c r="C65" s="141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56"/>
      <c r="Q65" s="15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18"/>
    </row>
    <row r="66" spans="2:30">
      <c r="B66" s="20" t="s">
        <v>96</v>
      </c>
      <c r="C66" s="84">
        <f>+C44/C21*100</f>
        <v>14.291215408037871</v>
      </c>
      <c r="D66" s="84">
        <f t="shared" ref="C66:O71" si="18">+D44/D21*100</f>
        <v>14.42048652129338</v>
      </c>
      <c r="E66" s="84">
        <f t="shared" si="18"/>
        <v>14.528396703424495</v>
      </c>
      <c r="F66" s="84">
        <f t="shared" si="18"/>
        <v>14.570324641490991</v>
      </c>
      <c r="G66" s="84">
        <f t="shared" si="18"/>
        <v>15.27638959290241</v>
      </c>
      <c r="H66" s="84">
        <f t="shared" si="18"/>
        <v>15.37527198877495</v>
      </c>
      <c r="I66" s="84">
        <f t="shared" si="18"/>
        <v>15.771908471636914</v>
      </c>
      <c r="J66" s="84" t="e">
        <f t="shared" si="18"/>
        <v>#DIV/0!</v>
      </c>
      <c r="K66" s="84" t="e">
        <f t="shared" si="18"/>
        <v>#DIV/0!</v>
      </c>
      <c r="L66" s="84" t="e">
        <f t="shared" si="18"/>
        <v>#DIV/0!</v>
      </c>
      <c r="M66" s="84" t="e">
        <f t="shared" si="18"/>
        <v>#DIV/0!</v>
      </c>
      <c r="N66" s="84" t="e">
        <f t="shared" si="18"/>
        <v>#DIV/0!</v>
      </c>
      <c r="O66" s="85">
        <f t="shared" si="18"/>
        <v>14.830104108955922</v>
      </c>
      <c r="Q66" s="17" t="s">
        <v>96</v>
      </c>
      <c r="R66" s="86">
        <f t="shared" ref="R66:AD71" si="19">+R44/R21*100</f>
        <v>12.43335740499295</v>
      </c>
      <c r="S66" s="86">
        <f t="shared" si="19"/>
        <v>12.545823273525238</v>
      </c>
      <c r="T66" s="86">
        <f t="shared" si="19"/>
        <v>12.639705131979309</v>
      </c>
      <c r="U66" s="86">
        <f t="shared" si="19"/>
        <v>12.676182438097161</v>
      </c>
      <c r="V66" s="86">
        <f t="shared" si="19"/>
        <v>13.290458945825096</v>
      </c>
      <c r="W66" s="86">
        <f t="shared" si="19"/>
        <v>13.376486630234202</v>
      </c>
      <c r="X66" s="86">
        <f t="shared" si="19"/>
        <v>13.721560370324113</v>
      </c>
      <c r="Y66" s="86" t="e">
        <f t="shared" si="19"/>
        <v>#DIV/0!</v>
      </c>
      <c r="Z66" s="86" t="e">
        <f t="shared" si="19"/>
        <v>#DIV/0!</v>
      </c>
      <c r="AA66" s="86" t="e">
        <f t="shared" si="19"/>
        <v>#DIV/0!</v>
      </c>
      <c r="AB66" s="86" t="e">
        <f t="shared" si="19"/>
        <v>#DIV/0!</v>
      </c>
      <c r="AC66" s="86" t="e">
        <f t="shared" si="19"/>
        <v>#DIV/0!</v>
      </c>
      <c r="AD66" s="85">
        <f t="shared" si="19"/>
        <v>12.902190574791646</v>
      </c>
    </row>
    <row r="67" spans="2:30">
      <c r="B67" s="20" t="s">
        <v>68</v>
      </c>
      <c r="C67" s="84">
        <f t="shared" si="18"/>
        <v>14.710056262759128</v>
      </c>
      <c r="D67" s="84">
        <f t="shared" si="18"/>
        <v>14.820575431048802</v>
      </c>
      <c r="E67" s="84">
        <f t="shared" si="18"/>
        <v>15.027585793117648</v>
      </c>
      <c r="F67" s="84">
        <f t="shared" si="18"/>
        <v>15.193747328537802</v>
      </c>
      <c r="G67" s="84">
        <f t="shared" si="18"/>
        <v>15.325673767725293</v>
      </c>
      <c r="H67" s="84">
        <f t="shared" si="18"/>
        <v>15.408268820398622</v>
      </c>
      <c r="I67" s="84">
        <f t="shared" si="18"/>
        <v>15.821126139638933</v>
      </c>
      <c r="J67" s="84" t="e">
        <f t="shared" si="18"/>
        <v>#DIV/0!</v>
      </c>
      <c r="K67" s="84" t="e">
        <f t="shared" si="18"/>
        <v>#DIV/0!</v>
      </c>
      <c r="L67" s="84" t="e">
        <f t="shared" si="18"/>
        <v>#DIV/0!</v>
      </c>
      <c r="M67" s="84" t="e">
        <f t="shared" si="18"/>
        <v>#DIV/0!</v>
      </c>
      <c r="N67" s="84" t="e">
        <f t="shared" si="18"/>
        <v>#DIV/0!</v>
      </c>
      <c r="O67" s="85">
        <f t="shared" si="18"/>
        <v>15.150396226597888</v>
      </c>
      <c r="Q67" s="17" t="s">
        <v>68</v>
      </c>
      <c r="R67" s="86">
        <f t="shared" si="19"/>
        <v>12.797748948600439</v>
      </c>
      <c r="S67" s="86">
        <f t="shared" si="19"/>
        <v>12.893900625012458</v>
      </c>
      <c r="T67" s="86">
        <f t="shared" si="19"/>
        <v>13.073999640012355</v>
      </c>
      <c r="U67" s="86">
        <f t="shared" si="19"/>
        <v>13.218560175827887</v>
      </c>
      <c r="V67" s="86">
        <f t="shared" si="19"/>
        <v>13.333336177921002</v>
      </c>
      <c r="W67" s="86">
        <f t="shared" si="19"/>
        <v>13.405193873746798</v>
      </c>
      <c r="X67" s="86">
        <f t="shared" si="19"/>
        <v>13.764379741485874</v>
      </c>
      <c r="Y67" s="86" t="e">
        <f t="shared" si="19"/>
        <v>#DIV/0!</v>
      </c>
      <c r="Z67" s="86" t="e">
        <f t="shared" si="19"/>
        <v>#DIV/0!</v>
      </c>
      <c r="AA67" s="86" t="e">
        <f t="shared" si="19"/>
        <v>#DIV/0!</v>
      </c>
      <c r="AB67" s="86" t="e">
        <f t="shared" si="19"/>
        <v>#DIV/0!</v>
      </c>
      <c r="AC67" s="86" t="e">
        <f t="shared" si="19"/>
        <v>#DIV/0!</v>
      </c>
      <c r="AD67" s="85">
        <f t="shared" ref="AD67" si="20">+AD45/AD22*100</f>
        <v>13.180844717140157</v>
      </c>
    </row>
    <row r="68" spans="2:30">
      <c r="B68" s="20" t="s">
        <v>69</v>
      </c>
      <c r="C68" s="84">
        <f t="shared" si="18"/>
        <v>19.652530056810672</v>
      </c>
      <c r="D68" s="84">
        <f t="shared" si="18"/>
        <v>19.802194807768529</v>
      </c>
      <c r="E68" s="84">
        <f t="shared" si="18"/>
        <v>20.067757582620839</v>
      </c>
      <c r="F68" s="84">
        <f t="shared" si="18"/>
        <v>20.24867157113902</v>
      </c>
      <c r="G68" s="84">
        <f t="shared" si="18"/>
        <v>20.497140592265438</v>
      </c>
      <c r="H68" s="84">
        <f t="shared" si="18"/>
        <v>20.611242371052121</v>
      </c>
      <c r="I68" s="84">
        <f t="shared" si="18"/>
        <v>21.154837857304202</v>
      </c>
      <c r="J68" s="84" t="e">
        <f t="shared" si="18"/>
        <v>#DIV/0!</v>
      </c>
      <c r="K68" s="84" t="e">
        <f t="shared" si="18"/>
        <v>#DIV/0!</v>
      </c>
      <c r="L68" s="84" t="e">
        <f t="shared" si="18"/>
        <v>#DIV/0!</v>
      </c>
      <c r="M68" s="84" t="e">
        <f t="shared" si="18"/>
        <v>#DIV/0!</v>
      </c>
      <c r="N68" s="84" t="e">
        <f t="shared" si="18"/>
        <v>#DIV/0!</v>
      </c>
      <c r="O68" s="85">
        <f t="shared" si="18"/>
        <v>19.939271510378184</v>
      </c>
      <c r="Q68" s="17" t="s">
        <v>69</v>
      </c>
      <c r="R68" s="86">
        <f t="shared" si="19"/>
        <v>17.097701149425284</v>
      </c>
      <c r="S68" s="86">
        <f t="shared" si="19"/>
        <v>17.227909482758619</v>
      </c>
      <c r="T68" s="86">
        <f t="shared" si="19"/>
        <v>17.458949096880133</v>
      </c>
      <c r="U68" s="86">
        <f t="shared" si="19"/>
        <v>17.616344266890945</v>
      </c>
      <c r="V68" s="86">
        <f t="shared" si="19"/>
        <v>17.832512315270932</v>
      </c>
      <c r="W68" s="86">
        <f t="shared" si="19"/>
        <v>17.931780862815344</v>
      </c>
      <c r="X68" s="86">
        <f t="shared" si="19"/>
        <v>18.404708935854654</v>
      </c>
      <c r="Y68" s="86" t="e">
        <f t="shared" si="19"/>
        <v>#DIV/0!</v>
      </c>
      <c r="Z68" s="86" t="e">
        <f t="shared" si="19"/>
        <v>#DIV/0!</v>
      </c>
      <c r="AA68" s="86" t="e">
        <f t="shared" si="19"/>
        <v>#DIV/0!</v>
      </c>
      <c r="AB68" s="86" t="e">
        <f t="shared" si="19"/>
        <v>#DIV/0!</v>
      </c>
      <c r="AC68" s="86" t="e">
        <f t="shared" si="19"/>
        <v>#DIV/0!</v>
      </c>
      <c r="AD68" s="85">
        <f t="shared" ref="AD68" si="21">+AD46/AD23*100</f>
        <v>17.34716621402902</v>
      </c>
    </row>
    <row r="69" spans="2:30">
      <c r="B69" s="20" t="s">
        <v>97</v>
      </c>
      <c r="C69" s="84">
        <f t="shared" si="18"/>
        <v>17.687277640541474</v>
      </c>
      <c r="D69" s="84">
        <f t="shared" si="18"/>
        <v>17.819393623898048</v>
      </c>
      <c r="E69" s="84">
        <f t="shared" si="18"/>
        <v>18.067118054807715</v>
      </c>
      <c r="F69" s="84">
        <f t="shared" si="18"/>
        <v>18.215749462470011</v>
      </c>
      <c r="G69" s="84">
        <f t="shared" si="18"/>
        <v>18.430434548402513</v>
      </c>
      <c r="H69" s="84">
        <f t="shared" si="18"/>
        <v>18.546047386867105</v>
      </c>
      <c r="I69" s="84">
        <f t="shared" si="18"/>
        <v>19.024973669742373</v>
      </c>
      <c r="J69" s="84" t="e">
        <f t="shared" si="18"/>
        <v>#DIV/0!</v>
      </c>
      <c r="K69" s="84" t="e">
        <f t="shared" si="18"/>
        <v>#DIV/0!</v>
      </c>
      <c r="L69" s="84" t="e">
        <f t="shared" si="18"/>
        <v>#DIV/0!</v>
      </c>
      <c r="M69" s="84" t="e">
        <f t="shared" si="18"/>
        <v>#DIV/0!</v>
      </c>
      <c r="N69" s="84" t="e">
        <f t="shared" si="18"/>
        <v>#DIV/0!</v>
      </c>
      <c r="O69" s="85">
        <f t="shared" si="18"/>
        <v>18.309904637126518</v>
      </c>
      <c r="Q69" s="17" t="s">
        <v>97</v>
      </c>
      <c r="R69" s="86">
        <f t="shared" si="19"/>
        <v>15.387931547271084</v>
      </c>
      <c r="S69" s="86">
        <f t="shared" si="19"/>
        <v>15.5028724527913</v>
      </c>
      <c r="T69" s="86">
        <f t="shared" si="19"/>
        <v>15.718392707682712</v>
      </c>
      <c r="U69" s="86">
        <f t="shared" si="19"/>
        <v>15.847702032348913</v>
      </c>
      <c r="V69" s="86">
        <f t="shared" si="19"/>
        <v>16.034478057110189</v>
      </c>
      <c r="W69" s="86">
        <f t="shared" si="19"/>
        <v>16.135061226574379</v>
      </c>
      <c r="X69" s="86">
        <f t="shared" si="19"/>
        <v>16.551727092675865</v>
      </c>
      <c r="Y69" s="86" t="e">
        <f t="shared" si="19"/>
        <v>#DIV/0!</v>
      </c>
      <c r="Z69" s="86" t="e">
        <f t="shared" si="19"/>
        <v>#DIV/0!</v>
      </c>
      <c r="AA69" s="86" t="e">
        <f t="shared" si="19"/>
        <v>#DIV/0!</v>
      </c>
      <c r="AB69" s="86" t="e">
        <f t="shared" si="19"/>
        <v>#DIV/0!</v>
      </c>
      <c r="AC69" s="86" t="e">
        <f t="shared" si="19"/>
        <v>#DIV/0!</v>
      </c>
      <c r="AD69" s="85">
        <f t="shared" ref="AD69" si="22">+AD47/AD24*100</f>
        <v>15.929617034300069</v>
      </c>
    </row>
    <row r="70" spans="2:30">
      <c r="B70" s="25" t="s">
        <v>71</v>
      </c>
      <c r="C70" s="84">
        <f t="shared" si="18"/>
        <v>14.678804393993374</v>
      </c>
      <c r="D70" s="84">
        <f t="shared" si="18"/>
        <v>14.785736327997636</v>
      </c>
      <c r="E70" s="84">
        <f t="shared" si="18"/>
        <v>14.994941964329978</v>
      </c>
      <c r="F70" s="84">
        <f t="shared" si="18"/>
        <v>15.121229460154959</v>
      </c>
      <c r="G70" s="84">
        <f t="shared" si="18"/>
        <v>15.307633914148258</v>
      </c>
      <c r="H70" s="84">
        <f t="shared" si="18"/>
        <v>15.393778455467336</v>
      </c>
      <c r="I70" s="84">
        <f t="shared" si="18"/>
        <v>15.802529779560249</v>
      </c>
      <c r="J70" s="84" t="e">
        <f t="shared" si="18"/>
        <v>#DIV/0!</v>
      </c>
      <c r="K70" s="84" t="e">
        <f t="shared" si="18"/>
        <v>#DIV/0!</v>
      </c>
      <c r="L70" s="84" t="e">
        <f t="shared" si="18"/>
        <v>#DIV/0!</v>
      </c>
      <c r="M70" s="84" t="e">
        <f t="shared" si="18"/>
        <v>#DIV/0!</v>
      </c>
      <c r="N70" s="84" t="e">
        <f t="shared" si="18"/>
        <v>#DIV/0!</v>
      </c>
      <c r="O70" s="85">
        <f t="shared" si="18"/>
        <v>15.142845674354311</v>
      </c>
      <c r="Q70" s="17" t="s">
        <v>71</v>
      </c>
      <c r="R70" s="86">
        <f t="shared" si="19"/>
        <v>12.770559822774235</v>
      </c>
      <c r="S70" s="86">
        <f t="shared" si="19"/>
        <v>12.863590605357942</v>
      </c>
      <c r="T70" s="86">
        <f t="shared" si="19"/>
        <v>13.045599508967081</v>
      </c>
      <c r="U70" s="86">
        <f t="shared" si="19"/>
        <v>13.155469630334812</v>
      </c>
      <c r="V70" s="86">
        <f t="shared" si="19"/>
        <v>13.317641505308982</v>
      </c>
      <c r="W70" s="86">
        <f t="shared" si="19"/>
        <v>13.392587256256583</v>
      </c>
      <c r="X70" s="86">
        <f t="shared" si="19"/>
        <v>13.748200908217417</v>
      </c>
      <c r="Y70" s="86" t="e">
        <f t="shared" si="19"/>
        <v>#DIV/0!</v>
      </c>
      <c r="Z70" s="86" t="e">
        <f t="shared" si="19"/>
        <v>#DIV/0!</v>
      </c>
      <c r="AA70" s="86" t="e">
        <f t="shared" si="19"/>
        <v>#DIV/0!</v>
      </c>
      <c r="AB70" s="86" t="e">
        <f t="shared" si="19"/>
        <v>#DIV/0!</v>
      </c>
      <c r="AC70" s="86" t="e">
        <f t="shared" si="19"/>
        <v>#DIV/0!</v>
      </c>
      <c r="AD70" s="85">
        <f t="shared" ref="AD70" si="23">+AD48/AD25*100</f>
        <v>13.174275736688248</v>
      </c>
    </row>
    <row r="71" spans="2:30" s="3" customFormat="1">
      <c r="B71" s="69" t="s">
        <v>14</v>
      </c>
      <c r="C71" s="61">
        <f t="shared" si="18"/>
        <v>14.57065820284607</v>
      </c>
      <c r="D71" s="158">
        <f t="shared" si="18"/>
        <v>14.678425963956245</v>
      </c>
      <c r="E71" s="158">
        <f t="shared" si="18"/>
        <v>14.861908539742258</v>
      </c>
      <c r="F71" s="158">
        <f t="shared" si="18"/>
        <v>14.981847738645016</v>
      </c>
      <c r="G71" s="158">
        <f t="shared" si="18"/>
        <v>15.41682230862107</v>
      </c>
      <c r="H71" s="158">
        <f t="shared" si="18"/>
        <v>15.576375919527274</v>
      </c>
      <c r="I71" s="158">
        <f t="shared" si="18"/>
        <v>15.989933087392746</v>
      </c>
      <c r="J71" s="158" t="e">
        <f t="shared" si="18"/>
        <v>#DIV/0!</v>
      </c>
      <c r="K71" s="158" t="e">
        <f t="shared" si="18"/>
        <v>#DIV/0!</v>
      </c>
      <c r="L71" s="158" t="e">
        <f t="shared" si="18"/>
        <v>#DIV/0!</v>
      </c>
      <c r="M71" s="158" t="e">
        <f t="shared" si="18"/>
        <v>#DIV/0!</v>
      </c>
      <c r="N71" s="158" t="e">
        <f t="shared" si="18"/>
        <v>#DIV/0!</v>
      </c>
      <c r="O71" s="45">
        <f t="shared" si="18"/>
        <v>15.105057286550998</v>
      </c>
      <c r="Q71" s="26" t="s">
        <v>14</v>
      </c>
      <c r="R71" s="88">
        <f t="shared" si="19"/>
        <v>12.676472636476079</v>
      </c>
      <c r="S71" s="89">
        <f t="shared" si="19"/>
        <v>12.770230588641935</v>
      </c>
      <c r="T71" s="89">
        <f t="shared" si="19"/>
        <v>12.929860429575765</v>
      </c>
      <c r="U71" s="89">
        <f t="shared" si="19"/>
        <v>13.034207532621163</v>
      </c>
      <c r="V71" s="89">
        <f t="shared" si="19"/>
        <v>13.412635408500332</v>
      </c>
      <c r="W71" s="89">
        <f t="shared" si="19"/>
        <v>13.551447049988727</v>
      </c>
      <c r="X71" s="89">
        <f t="shared" si="19"/>
        <v>13.911241786031688</v>
      </c>
      <c r="Y71" s="89" t="e">
        <f t="shared" si="19"/>
        <v>#DIV/0!</v>
      </c>
      <c r="Z71" s="89" t="e">
        <f t="shared" si="19"/>
        <v>#DIV/0!</v>
      </c>
      <c r="AA71" s="89" t="e">
        <f t="shared" si="19"/>
        <v>#DIV/0!</v>
      </c>
      <c r="AB71" s="89" t="e">
        <f t="shared" si="19"/>
        <v>#DIV/0!</v>
      </c>
      <c r="AC71" s="89" t="e">
        <f t="shared" si="19"/>
        <v>#DIV/0!</v>
      </c>
      <c r="AD71" s="87">
        <f t="shared" si="19"/>
        <v>13.141399839299368</v>
      </c>
    </row>
    <row r="72" spans="2:30" s="3" customFormat="1">
      <c r="B72" s="10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Q72" s="10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</row>
    <row r="73" spans="2:30" s="3" customFormat="1">
      <c r="B73" s="10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Q73" s="10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</row>
    <row r="75" spans="2:30">
      <c r="B75" s="63" t="s">
        <v>80</v>
      </c>
      <c r="C75" s="75"/>
      <c r="D75" s="75"/>
      <c r="E75" s="75"/>
      <c r="F75" s="75"/>
      <c r="G75" s="99"/>
      <c r="H75" s="75"/>
      <c r="I75" s="75"/>
      <c r="J75" s="75"/>
      <c r="K75" s="75"/>
      <c r="L75" s="75"/>
      <c r="M75" s="75"/>
      <c r="N75" s="75"/>
      <c r="O75" s="4"/>
      <c r="Q75" s="63" t="s">
        <v>80</v>
      </c>
      <c r="R75" s="97">
        <f>+C75</f>
        <v>0</v>
      </c>
      <c r="S75" s="97">
        <f t="shared" ref="S75:AC76" si="24">+D75</f>
        <v>0</v>
      </c>
      <c r="T75" s="97">
        <f t="shared" si="24"/>
        <v>0</v>
      </c>
      <c r="U75" s="97">
        <f t="shared" si="24"/>
        <v>0</v>
      </c>
      <c r="V75" s="97">
        <f t="shared" si="24"/>
        <v>0</v>
      </c>
      <c r="W75" s="97">
        <f t="shared" si="24"/>
        <v>0</v>
      </c>
      <c r="X75" s="97">
        <f t="shared" si="24"/>
        <v>0</v>
      </c>
      <c r="Y75" s="97">
        <f t="shared" si="24"/>
        <v>0</v>
      </c>
      <c r="Z75" s="97">
        <f t="shared" si="24"/>
        <v>0</v>
      </c>
      <c r="AA75" s="97">
        <f t="shared" si="24"/>
        <v>0</v>
      </c>
      <c r="AB75" s="97">
        <f t="shared" si="24"/>
        <v>0</v>
      </c>
      <c r="AC75" s="75">
        <f t="shared" si="24"/>
        <v>0</v>
      </c>
      <c r="AD75" s="4"/>
    </row>
    <row r="76" spans="2:30">
      <c r="B76" s="63" t="s">
        <v>54</v>
      </c>
      <c r="C76" s="99">
        <v>6.96</v>
      </c>
      <c r="D76" s="99">
        <v>6.96</v>
      </c>
      <c r="E76" s="75">
        <v>6.96</v>
      </c>
      <c r="F76" s="99">
        <v>6.96</v>
      </c>
      <c r="G76" s="99">
        <v>6.96</v>
      </c>
      <c r="H76" s="99">
        <v>6.96</v>
      </c>
      <c r="I76" s="99">
        <v>6.96</v>
      </c>
      <c r="J76" s="99">
        <v>6.96</v>
      </c>
      <c r="K76" s="99">
        <v>6.96</v>
      </c>
      <c r="L76" s="99">
        <v>6.96</v>
      </c>
      <c r="M76" s="99">
        <v>6.96</v>
      </c>
      <c r="N76" s="99">
        <v>6.96</v>
      </c>
      <c r="O76" s="4"/>
      <c r="Q76" s="63" t="s">
        <v>54</v>
      </c>
      <c r="R76" s="97">
        <f>+C76</f>
        <v>6.96</v>
      </c>
      <c r="S76" s="97">
        <f t="shared" si="24"/>
        <v>6.96</v>
      </c>
      <c r="T76" s="97">
        <f t="shared" si="24"/>
        <v>6.96</v>
      </c>
      <c r="U76" s="97">
        <f t="shared" si="24"/>
        <v>6.96</v>
      </c>
      <c r="V76" s="97">
        <f t="shared" si="24"/>
        <v>6.96</v>
      </c>
      <c r="W76" s="97">
        <f t="shared" si="24"/>
        <v>6.96</v>
      </c>
      <c r="X76" s="97">
        <f t="shared" si="24"/>
        <v>6.96</v>
      </c>
      <c r="Y76" s="97">
        <f t="shared" si="24"/>
        <v>6.96</v>
      </c>
      <c r="Z76" s="97">
        <f t="shared" si="24"/>
        <v>6.96</v>
      </c>
      <c r="AA76" s="97">
        <f t="shared" si="24"/>
        <v>6.96</v>
      </c>
      <c r="AB76" s="97">
        <f t="shared" si="24"/>
        <v>6.96</v>
      </c>
      <c r="AC76" s="97">
        <f t="shared" si="24"/>
        <v>6.96</v>
      </c>
      <c r="AD76" s="4"/>
    </row>
    <row r="77" spans="2:30">
      <c r="B77" s="2" t="s">
        <v>113</v>
      </c>
    </row>
    <row r="78" spans="2:30">
      <c r="B78" s="2" t="s">
        <v>110</v>
      </c>
    </row>
    <row r="89" spans="2:14">
      <c r="B89" s="215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</row>
  </sheetData>
  <mergeCells count="4">
    <mergeCell ref="AA7:AB7"/>
    <mergeCell ref="B4:F4"/>
    <mergeCell ref="Q3:U3"/>
    <mergeCell ref="Q4:U4"/>
  </mergeCells>
  <conditionalFormatting sqref="C89:N1048576 C2:N2 C39:N41 C50:N52 C61:N63 C71:N79 H3:N4 C16:N20 C5:N9 C27:N32">
    <cfRule type="containsText" dxfId="92" priority="41" operator="containsText" text="*">
      <formula>NOT(ISERROR(SEARCH("*",C2)))</formula>
    </cfRule>
  </conditionalFormatting>
  <conditionalFormatting sqref="C10:N15">
    <cfRule type="containsText" dxfId="91" priority="39" stopIfTrue="1" operator="containsText" text="*">
      <formula>NOT(ISERROR(SEARCH("*",C10)))</formula>
    </cfRule>
    <cfRule type="containsText" priority="40" stopIfTrue="1" operator="containsText" text="*">
      <formula>NOT(ISERROR(SEARCH("*",C10)))</formula>
    </cfRule>
  </conditionalFormatting>
  <conditionalFormatting sqref="C21:N26">
    <cfRule type="containsText" dxfId="90" priority="37" stopIfTrue="1" operator="containsText" text="*">
      <formula>NOT(ISERROR(SEARCH("*",C21)))</formula>
    </cfRule>
    <cfRule type="containsText" priority="38" stopIfTrue="1" operator="containsText" text="*">
      <formula>NOT(ISERROR(SEARCH("*",C21)))</formula>
    </cfRule>
  </conditionalFormatting>
  <conditionalFormatting sqref="C33:N38">
    <cfRule type="containsText" dxfId="89" priority="35" stopIfTrue="1" operator="containsText" text="*">
      <formula>NOT(ISERROR(SEARCH("*",C33)))</formula>
    </cfRule>
    <cfRule type="containsText" priority="36" stopIfTrue="1" operator="containsText" text="*">
      <formula>NOT(ISERROR(SEARCH("*",C33)))</formula>
    </cfRule>
  </conditionalFormatting>
  <conditionalFormatting sqref="C42:N43">
    <cfRule type="containsText" dxfId="88" priority="34" operator="containsText" text="*">
      <formula>NOT(ISERROR(SEARCH("*",C42)))</formula>
    </cfRule>
  </conditionalFormatting>
  <conditionalFormatting sqref="C44:N49">
    <cfRule type="containsText" dxfId="87" priority="32" stopIfTrue="1" operator="containsText" text="*">
      <formula>NOT(ISERROR(SEARCH("*",C44)))</formula>
    </cfRule>
    <cfRule type="containsText" priority="33" stopIfTrue="1" operator="containsText" text="*">
      <formula>NOT(ISERROR(SEARCH("*",C44)))</formula>
    </cfRule>
  </conditionalFormatting>
  <conditionalFormatting sqref="C53:N54">
    <cfRule type="containsText" dxfId="86" priority="31" operator="containsText" text="*">
      <formula>NOT(ISERROR(SEARCH("*",C53)))</formula>
    </cfRule>
  </conditionalFormatting>
  <conditionalFormatting sqref="C55:N60">
    <cfRule type="containsText" dxfId="85" priority="29" stopIfTrue="1" operator="containsText" text="*">
      <formula>NOT(ISERROR(SEARCH("*",C55)))</formula>
    </cfRule>
    <cfRule type="containsText" priority="30" stopIfTrue="1" operator="containsText" text="*">
      <formula>NOT(ISERROR(SEARCH("*",C55)))</formula>
    </cfRule>
  </conditionalFormatting>
  <conditionalFormatting sqref="C64:N65">
    <cfRule type="containsText" dxfId="84" priority="28" operator="containsText" text="*">
      <formula>NOT(ISERROR(SEARCH("*",C64)))</formula>
    </cfRule>
  </conditionalFormatting>
  <conditionalFormatting sqref="C66:N70">
    <cfRule type="containsText" dxfId="83" priority="26" stopIfTrue="1" operator="containsText" text="*">
      <formula>NOT(ISERROR(SEARCH("*",C66)))</formula>
    </cfRule>
    <cfRule type="containsText" priority="27" stopIfTrue="1" operator="containsText" text="*">
      <formula>NOT(ISERROR(SEARCH("*",C66)))</formula>
    </cfRule>
  </conditionalFormatting>
  <conditionalFormatting sqref="X9:AC9">
    <cfRule type="containsText" dxfId="82" priority="24" stopIfTrue="1" operator="containsText" text="*">
      <formula>NOT(ISERROR(SEARCH("*",X9)))</formula>
    </cfRule>
    <cfRule type="containsText" priority="25" stopIfTrue="1" operator="containsText" text="*">
      <formula>NOT(ISERROR(SEARCH("*",X9)))</formula>
    </cfRule>
  </conditionalFormatting>
  <conditionalFormatting sqref="R9:AC9">
    <cfRule type="containsText" dxfId="81" priority="23" operator="containsText" text="*">
      <formula>NOT(ISERROR(SEARCH("*",R9)))</formula>
    </cfRule>
  </conditionalFormatting>
  <conditionalFormatting sqref="X20:AC20">
    <cfRule type="containsText" dxfId="80" priority="21" stopIfTrue="1" operator="containsText" text="*">
      <formula>NOT(ISERROR(SEARCH("*",X20)))</formula>
    </cfRule>
    <cfRule type="containsText" priority="22" stopIfTrue="1" operator="containsText" text="*">
      <formula>NOT(ISERROR(SEARCH("*",X20)))</formula>
    </cfRule>
  </conditionalFormatting>
  <conditionalFormatting sqref="R20:AC20">
    <cfRule type="containsText" dxfId="79" priority="20" operator="containsText" text="*">
      <formula>NOT(ISERROR(SEARCH("*",R20)))</formula>
    </cfRule>
  </conditionalFormatting>
  <conditionalFormatting sqref="X32:AC32">
    <cfRule type="containsText" dxfId="78" priority="18" stopIfTrue="1" operator="containsText" text="*">
      <formula>NOT(ISERROR(SEARCH("*",X32)))</formula>
    </cfRule>
    <cfRule type="containsText" priority="19" stopIfTrue="1" operator="containsText" text="*">
      <formula>NOT(ISERROR(SEARCH("*",X32)))</formula>
    </cfRule>
  </conditionalFormatting>
  <conditionalFormatting sqref="R32:AC32">
    <cfRule type="containsText" dxfId="77" priority="17" operator="containsText" text="*">
      <formula>NOT(ISERROR(SEARCH("*",R32)))</formula>
    </cfRule>
  </conditionalFormatting>
  <conditionalFormatting sqref="X43:AC43">
    <cfRule type="containsText" dxfId="76" priority="15" stopIfTrue="1" operator="containsText" text="*">
      <formula>NOT(ISERROR(SEARCH("*",X43)))</formula>
    </cfRule>
    <cfRule type="containsText" priority="16" stopIfTrue="1" operator="containsText" text="*">
      <formula>NOT(ISERROR(SEARCH("*",X43)))</formula>
    </cfRule>
  </conditionalFormatting>
  <conditionalFormatting sqref="R43:AC43">
    <cfRule type="containsText" dxfId="75" priority="14" operator="containsText" text="*">
      <formula>NOT(ISERROR(SEARCH("*",R43)))</formula>
    </cfRule>
  </conditionalFormatting>
  <conditionalFormatting sqref="X54:AC54">
    <cfRule type="containsText" dxfId="74" priority="12" stopIfTrue="1" operator="containsText" text="*">
      <formula>NOT(ISERROR(SEARCH("*",X54)))</formula>
    </cfRule>
    <cfRule type="containsText" priority="13" stopIfTrue="1" operator="containsText" text="*">
      <formula>NOT(ISERROR(SEARCH("*",X54)))</formula>
    </cfRule>
  </conditionalFormatting>
  <conditionalFormatting sqref="R54:AC54">
    <cfRule type="containsText" dxfId="73" priority="11" operator="containsText" text="*">
      <formula>NOT(ISERROR(SEARCH("*",R54)))</formula>
    </cfRule>
  </conditionalFormatting>
  <conditionalFormatting sqref="X65:AC65">
    <cfRule type="containsText" dxfId="72" priority="9" stopIfTrue="1" operator="containsText" text="*">
      <formula>NOT(ISERROR(SEARCH("*",X65)))</formula>
    </cfRule>
    <cfRule type="containsText" priority="10" stopIfTrue="1" operator="containsText" text="*">
      <formula>NOT(ISERROR(SEARCH("*",X65)))</formula>
    </cfRule>
  </conditionalFormatting>
  <conditionalFormatting sqref="R65:AC65">
    <cfRule type="containsText" dxfId="71" priority="8" operator="containsText" text="*">
      <formula>NOT(ISERROR(SEARCH("*",R65)))</formula>
    </cfRule>
  </conditionalFormatting>
  <conditionalFormatting sqref="I1:N1">
    <cfRule type="containsText" dxfId="70" priority="7" stopIfTrue="1" operator="containsText" text="*">
      <formula>NOT(ISERROR(SEARCH("*",I1)))</formula>
    </cfRule>
  </conditionalFormatting>
  <conditionalFormatting sqref="C1:H1">
    <cfRule type="containsText" dxfId="69" priority="5" stopIfTrue="1" operator="containsText" text="*">
      <formula>NOT(ISERROR(SEARCH("*",C1)))</formula>
    </cfRule>
    <cfRule type="containsText" priority="6" stopIfTrue="1" operator="containsText" text="*">
      <formula>NOT(ISERROR(SEARCH("*",C1)))</formula>
    </cfRule>
  </conditionalFormatting>
  <conditionalFormatting sqref="C3:G4">
    <cfRule type="containsText" dxfId="68" priority="1" stopIfTrue="1" operator="containsText" text="*">
      <formula>NOT(ISERROR(SEARCH("*",C3)))</formula>
    </cfRule>
    <cfRule type="containsText" priority="2" stopIfTrue="1" operator="containsText" text="*">
      <formula>NOT(ISERROR(SEARCH("*",C3)))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AT93"/>
  <sheetViews>
    <sheetView showGridLines="0" tabSelected="1" zoomScale="70" zoomScaleNormal="70" workbookViewId="0">
      <selection activeCell="I20" sqref="I20"/>
    </sheetView>
  </sheetViews>
  <sheetFormatPr baseColWidth="10" defaultRowHeight="15.75"/>
  <cols>
    <col min="1" max="1" width="3.7109375" style="2" customWidth="1"/>
    <col min="2" max="2" width="17.85546875" style="2" customWidth="1"/>
    <col min="3" max="8" width="13.28515625" style="2" bestFit="1" customWidth="1"/>
    <col min="9" max="14" width="12.140625" style="2" bestFit="1" customWidth="1"/>
    <col min="15" max="15" width="13.28515625" style="2" bestFit="1" customWidth="1"/>
    <col min="16" max="16" width="12.42578125" style="2" bestFit="1" customWidth="1"/>
    <col min="17" max="17" width="21.7109375" style="2" customWidth="1"/>
    <col min="18" max="25" width="12.140625" style="2" bestFit="1" customWidth="1"/>
    <col min="26" max="26" width="13.5703125" style="2" bestFit="1" customWidth="1"/>
    <col min="27" max="27" width="12.140625" style="2" bestFit="1" customWidth="1"/>
    <col min="28" max="28" width="13.28515625" style="2" bestFit="1" customWidth="1"/>
    <col min="29" max="29" width="12.28515625" style="2" bestFit="1" customWidth="1"/>
    <col min="30" max="30" width="13.28515625" style="2" bestFit="1" customWidth="1"/>
    <col min="31" max="32" width="11.42578125" style="2"/>
    <col min="33" max="33" width="30.85546875" style="2" bestFit="1" customWidth="1"/>
    <col min="34" max="16384" width="11.42578125" style="2"/>
  </cols>
  <sheetData>
    <row r="1" spans="2:30">
      <c r="B1" s="3" t="s">
        <v>127</v>
      </c>
      <c r="Q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0">
      <c r="B2" s="3" t="s">
        <v>150</v>
      </c>
      <c r="Q2" s="3" t="str">
        <f>+B2</f>
        <v>TOTAL SA</v>
      </c>
    </row>
    <row r="3" spans="2:30">
      <c r="B3" s="1" t="s">
        <v>158</v>
      </c>
      <c r="Q3" s="1" t="s">
        <v>159</v>
      </c>
    </row>
    <row r="4" spans="2:30">
      <c r="B4" s="3" t="s">
        <v>188</v>
      </c>
      <c r="Q4" s="3" t="str">
        <f>+B4</f>
        <v>ESTADÍSTICAS GESTIÓN 2025</v>
      </c>
    </row>
    <row r="6" spans="2:30">
      <c r="B6" s="3" t="s">
        <v>82</v>
      </c>
      <c r="Q6" s="3" t="s">
        <v>82</v>
      </c>
    </row>
    <row r="7" spans="2:30">
      <c r="B7" s="3"/>
      <c r="C7" s="3"/>
      <c r="Q7" s="3"/>
      <c r="R7" s="3"/>
    </row>
    <row r="8" spans="2:30">
      <c r="B8" s="11" t="s">
        <v>102</v>
      </c>
      <c r="C8" s="12" t="s">
        <v>84</v>
      </c>
      <c r="D8" s="13" t="s">
        <v>85</v>
      </c>
      <c r="E8" s="13" t="s">
        <v>86</v>
      </c>
      <c r="F8" s="13" t="s">
        <v>87</v>
      </c>
      <c r="G8" s="13" t="s">
        <v>88</v>
      </c>
      <c r="H8" s="13" t="s">
        <v>89</v>
      </c>
      <c r="I8" s="13" t="s">
        <v>90</v>
      </c>
      <c r="J8" s="13" t="s">
        <v>91</v>
      </c>
      <c r="K8" s="13" t="s">
        <v>92</v>
      </c>
      <c r="L8" s="13" t="s">
        <v>93</v>
      </c>
      <c r="M8" s="13" t="s">
        <v>94</v>
      </c>
      <c r="N8" s="13" t="s">
        <v>95</v>
      </c>
      <c r="O8" s="14" t="s">
        <v>14</v>
      </c>
      <c r="P8" s="79"/>
      <c r="Q8" s="80"/>
      <c r="R8" s="81" t="s">
        <v>2</v>
      </c>
      <c r="S8" s="81" t="s">
        <v>3</v>
      </c>
      <c r="T8" s="81" t="s">
        <v>4</v>
      </c>
      <c r="U8" s="81" t="s">
        <v>5</v>
      </c>
      <c r="V8" s="81" t="s">
        <v>6</v>
      </c>
      <c r="W8" s="81" t="s">
        <v>7</v>
      </c>
      <c r="X8" s="81" t="s">
        <v>8</v>
      </c>
      <c r="Y8" s="81" t="s">
        <v>9</v>
      </c>
      <c r="Z8" s="81" t="s">
        <v>10</v>
      </c>
      <c r="AA8" s="81" t="s">
        <v>11</v>
      </c>
      <c r="AB8" s="81" t="s">
        <v>12</v>
      </c>
      <c r="AC8" s="81" t="s">
        <v>13</v>
      </c>
      <c r="AD8" s="82" t="s">
        <v>74</v>
      </c>
    </row>
    <row r="9" spans="2:30">
      <c r="B9" s="15"/>
      <c r="C9" s="1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7"/>
      <c r="Q9" s="15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18"/>
    </row>
    <row r="10" spans="2:30">
      <c r="B10" s="20" t="s">
        <v>39</v>
      </c>
      <c r="C10" s="21">
        <f>+'TOTAL ENDE'!C10+'ENDE GUARACACHI- SAN MATIAS'!C10+'TOTAL CRE SA'!C10+'TOTAL ENDE DELBENI'!C10</f>
        <v>116951</v>
      </c>
      <c r="D10" s="21">
        <f>+'TOTAL ENDE'!D10+'ENDE GUARACACHI- SAN MATIAS'!D10+'TOTAL CRE SA'!D10+'TOTAL ENDE DELBENI'!D10</f>
        <v>116638</v>
      </c>
      <c r="E10" s="21">
        <f>+'TOTAL ENDE'!E10+'ENDE GUARACACHI- SAN MATIAS'!E10+'TOTAL CRE SA'!E10+'TOTAL ENDE DELBENI'!E10</f>
        <v>116967</v>
      </c>
      <c r="F10" s="21">
        <f>+'TOTAL ENDE'!F10+'ENDE GUARACACHI- SAN MATIAS'!F10+'TOTAL CRE SA'!F10+'TOTAL ENDE DELBENI'!F10</f>
        <v>116921</v>
      </c>
      <c r="G10" s="21">
        <f>+'TOTAL ENDE'!G10+'ENDE GUARACACHI- SAN MATIAS'!G10+'TOTAL CRE SA'!G10+'TOTAL ENDE DELBENI'!G10</f>
        <v>117476</v>
      </c>
      <c r="H10" s="21">
        <f>+'TOTAL ENDE'!H10+'ENDE GUARACACHI- SAN MATIAS'!H10+'TOTAL CRE SA'!H10+'TOTAL ENDE DELBENI'!H10</f>
        <v>118125</v>
      </c>
      <c r="I10" s="21">
        <f>+'TOTAL ENDE'!I10+'ENDE GUARACACHI- SAN MATIAS'!I10+'TOTAL CRE SA'!I10+'TOTAL ENDE DELBENI'!I10</f>
        <v>118506</v>
      </c>
      <c r="J10" s="21">
        <f>+'TOTAL ENDE'!J10+'ENDE GUARACACHI- SAN MATIAS'!J10+'TOTAL CRE SA'!J10+'TOTAL ENDE DELBENI'!J10</f>
        <v>0</v>
      </c>
      <c r="K10" s="21">
        <f>+'TOTAL ENDE'!K10+'ENDE GUARACACHI- SAN MATIAS'!K10+'TOTAL CRE SA'!K10+'TOTAL ENDE DELBENI'!K10</f>
        <v>0</v>
      </c>
      <c r="L10" s="21">
        <f>+'TOTAL ENDE'!L10+'ENDE GUARACACHI- SAN MATIAS'!L10+'TOTAL CRE SA'!L10+'TOTAL ENDE DELBENI'!L10</f>
        <v>0</v>
      </c>
      <c r="M10" s="21">
        <f>+'TOTAL ENDE'!M10+'ENDE GUARACACHI- SAN MATIAS'!M10+'TOTAL CRE SA'!M10+'TOTAL ENDE DELBENI'!M10</f>
        <v>0</v>
      </c>
      <c r="N10" s="21">
        <f>+'TOTAL ENDE'!N10+'ENDE GUARACACHI- SAN MATIAS'!N10+'TOTAL CRE SA'!N10+'TOTAL ENDE DELBENI'!N10</f>
        <v>0</v>
      </c>
      <c r="O10" s="23">
        <f t="shared" ref="O10:O14" si="0">+N10</f>
        <v>0</v>
      </c>
      <c r="Q10" s="17" t="s">
        <v>39</v>
      </c>
      <c r="R10" s="24">
        <f>+C10</f>
        <v>116951</v>
      </c>
      <c r="S10" s="24">
        <f t="shared" ref="S10:AC14" si="1">+D10</f>
        <v>116638</v>
      </c>
      <c r="T10" s="24">
        <f t="shared" si="1"/>
        <v>116967</v>
      </c>
      <c r="U10" s="24">
        <f t="shared" si="1"/>
        <v>116921</v>
      </c>
      <c r="V10" s="24">
        <f t="shared" si="1"/>
        <v>117476</v>
      </c>
      <c r="W10" s="24">
        <f t="shared" si="1"/>
        <v>118125</v>
      </c>
      <c r="X10" s="24">
        <f t="shared" si="1"/>
        <v>118506</v>
      </c>
      <c r="Y10" s="24">
        <f t="shared" si="1"/>
        <v>0</v>
      </c>
      <c r="Z10" s="24">
        <f t="shared" si="1"/>
        <v>0</v>
      </c>
      <c r="AA10" s="24">
        <f t="shared" si="1"/>
        <v>0</v>
      </c>
      <c r="AB10" s="24">
        <f t="shared" si="1"/>
        <v>0</v>
      </c>
      <c r="AC10" s="24">
        <f t="shared" si="1"/>
        <v>0</v>
      </c>
      <c r="AD10" s="23">
        <f t="shared" ref="AD10:AD15" si="2">+AC10</f>
        <v>0</v>
      </c>
    </row>
    <row r="11" spans="2:30">
      <c r="B11" s="20" t="s">
        <v>17</v>
      </c>
      <c r="C11" s="21">
        <f>+'TOTAL ENDE'!C11+'ENDE GUARACACHI- SAN MATIAS'!C11+'TOTAL CRE SA'!C11+'TOTAL ENDE DELBENI'!C11</f>
        <v>15332</v>
      </c>
      <c r="D11" s="21">
        <f>+'TOTAL ENDE'!D11+'ENDE GUARACACHI- SAN MATIAS'!D11+'TOTAL CRE SA'!D11+'TOTAL ENDE DELBENI'!D11</f>
        <v>15317</v>
      </c>
      <c r="E11" s="21">
        <f>+'TOTAL ENDE'!E11+'ENDE GUARACACHI- SAN MATIAS'!E11+'TOTAL CRE SA'!E11+'TOTAL ENDE DELBENI'!E11</f>
        <v>15340</v>
      </c>
      <c r="F11" s="21">
        <f>+'TOTAL ENDE'!F11+'ENDE GUARACACHI- SAN MATIAS'!F11+'TOTAL CRE SA'!F11+'TOTAL ENDE DELBENI'!F11</f>
        <v>15348</v>
      </c>
      <c r="G11" s="21">
        <f>+'TOTAL ENDE'!G11+'ENDE GUARACACHI- SAN MATIAS'!G11+'TOTAL CRE SA'!G11+'TOTAL ENDE DELBENI'!G11</f>
        <v>15421</v>
      </c>
      <c r="H11" s="21">
        <f>+'TOTAL ENDE'!H11+'ENDE GUARACACHI- SAN MATIAS'!H11+'TOTAL CRE SA'!H11+'TOTAL ENDE DELBENI'!H11</f>
        <v>15523</v>
      </c>
      <c r="I11" s="21">
        <f>+'TOTAL ENDE'!I11+'ENDE GUARACACHI- SAN MATIAS'!I11+'TOTAL CRE SA'!I11+'TOTAL ENDE DELBENI'!I11</f>
        <v>15590</v>
      </c>
      <c r="J11" s="21">
        <f>+'TOTAL ENDE'!J11+'ENDE GUARACACHI- SAN MATIAS'!J11+'TOTAL CRE SA'!J11+'TOTAL ENDE DELBENI'!J11</f>
        <v>0</v>
      </c>
      <c r="K11" s="21">
        <f>+'TOTAL ENDE'!K11+'ENDE GUARACACHI- SAN MATIAS'!K11+'TOTAL CRE SA'!K11+'TOTAL ENDE DELBENI'!K11</f>
        <v>0</v>
      </c>
      <c r="L11" s="21">
        <f>+'TOTAL ENDE'!L11+'ENDE GUARACACHI- SAN MATIAS'!L11+'TOTAL CRE SA'!L11+'TOTAL ENDE DELBENI'!L11</f>
        <v>0</v>
      </c>
      <c r="M11" s="21">
        <f>+'TOTAL ENDE'!M11+'ENDE GUARACACHI- SAN MATIAS'!M11+'TOTAL CRE SA'!M11+'TOTAL ENDE DELBENI'!M11</f>
        <v>0</v>
      </c>
      <c r="N11" s="21">
        <f>+'TOTAL ENDE'!N11+'ENDE GUARACACHI- SAN MATIAS'!N11+'TOTAL CRE SA'!N11+'TOTAL ENDE DELBENI'!N11</f>
        <v>0</v>
      </c>
      <c r="O11" s="23">
        <f t="shared" si="0"/>
        <v>0</v>
      </c>
      <c r="Q11" s="17" t="s">
        <v>17</v>
      </c>
      <c r="R11" s="24">
        <f>+C11</f>
        <v>15332</v>
      </c>
      <c r="S11" s="24">
        <f t="shared" si="1"/>
        <v>15317</v>
      </c>
      <c r="T11" s="24">
        <f t="shared" si="1"/>
        <v>15340</v>
      </c>
      <c r="U11" s="24">
        <f t="shared" si="1"/>
        <v>15348</v>
      </c>
      <c r="V11" s="24">
        <f t="shared" si="1"/>
        <v>15421</v>
      </c>
      <c r="W11" s="24">
        <f t="shared" si="1"/>
        <v>15523</v>
      </c>
      <c r="X11" s="24">
        <f t="shared" si="1"/>
        <v>15590</v>
      </c>
      <c r="Y11" s="24">
        <f t="shared" si="1"/>
        <v>0</v>
      </c>
      <c r="Z11" s="24">
        <f t="shared" si="1"/>
        <v>0</v>
      </c>
      <c r="AA11" s="24">
        <f t="shared" si="1"/>
        <v>0</v>
      </c>
      <c r="AB11" s="24">
        <f t="shared" si="1"/>
        <v>0</v>
      </c>
      <c r="AC11" s="24">
        <f t="shared" si="1"/>
        <v>0</v>
      </c>
      <c r="AD11" s="23">
        <f t="shared" si="2"/>
        <v>0</v>
      </c>
    </row>
    <row r="12" spans="2:30">
      <c r="B12" s="20" t="s">
        <v>18</v>
      </c>
      <c r="C12" s="21">
        <f>+'TOTAL ENDE'!C12+'ENDE GUARACACHI- SAN MATIAS'!C12+'TOTAL CRE SA'!C12+'TOTAL ENDE DELBENI'!C12</f>
        <v>1144</v>
      </c>
      <c r="D12" s="21">
        <f>+'TOTAL ENDE'!D12+'ENDE GUARACACHI- SAN MATIAS'!D12+'TOTAL CRE SA'!D12+'TOTAL ENDE DELBENI'!D12</f>
        <v>1141</v>
      </c>
      <c r="E12" s="21">
        <f>+'TOTAL ENDE'!E12+'ENDE GUARACACHI- SAN MATIAS'!E12+'TOTAL CRE SA'!E12+'TOTAL ENDE DELBENI'!E12</f>
        <v>1137</v>
      </c>
      <c r="F12" s="21">
        <f>+'TOTAL ENDE'!F12+'ENDE GUARACACHI- SAN MATIAS'!F12+'TOTAL CRE SA'!F12+'TOTAL ENDE DELBENI'!F12</f>
        <v>1119</v>
      </c>
      <c r="G12" s="21">
        <f>+'TOTAL ENDE'!G12+'ENDE GUARACACHI- SAN MATIAS'!G12+'TOTAL CRE SA'!G12+'TOTAL ENDE DELBENI'!G12</f>
        <v>1125</v>
      </c>
      <c r="H12" s="21">
        <f>+'TOTAL ENDE'!H12+'ENDE GUARACACHI- SAN MATIAS'!H12+'TOTAL CRE SA'!H12+'TOTAL ENDE DELBENI'!H12</f>
        <v>1128</v>
      </c>
      <c r="I12" s="21">
        <f>+'TOTAL ENDE'!I12+'ENDE GUARACACHI- SAN MATIAS'!I12+'TOTAL CRE SA'!I12+'TOTAL ENDE DELBENI'!I12</f>
        <v>1137</v>
      </c>
      <c r="J12" s="21">
        <f>+'TOTAL ENDE'!J12+'ENDE GUARACACHI- SAN MATIAS'!J12+'TOTAL CRE SA'!J12+'TOTAL ENDE DELBENI'!J12</f>
        <v>0</v>
      </c>
      <c r="K12" s="21">
        <f>+'TOTAL ENDE'!K12+'ENDE GUARACACHI- SAN MATIAS'!K12+'TOTAL CRE SA'!K12+'TOTAL ENDE DELBENI'!K12</f>
        <v>0</v>
      </c>
      <c r="L12" s="21">
        <f>+'TOTAL ENDE'!L12+'ENDE GUARACACHI- SAN MATIAS'!L12+'TOTAL CRE SA'!L12+'TOTAL ENDE DELBENI'!L12</f>
        <v>0</v>
      </c>
      <c r="M12" s="21">
        <f>+'TOTAL ENDE'!M12+'ENDE GUARACACHI- SAN MATIAS'!M12+'TOTAL CRE SA'!M12+'TOTAL ENDE DELBENI'!M12</f>
        <v>0</v>
      </c>
      <c r="N12" s="21">
        <f>+'TOTAL ENDE'!N12+'ENDE GUARACACHI- SAN MATIAS'!N12+'TOTAL CRE SA'!N12+'TOTAL ENDE DELBENI'!N12</f>
        <v>0</v>
      </c>
      <c r="O12" s="23">
        <f t="shared" si="0"/>
        <v>0</v>
      </c>
      <c r="Q12" s="17" t="s">
        <v>18</v>
      </c>
      <c r="R12" s="24">
        <f>+C12</f>
        <v>1144</v>
      </c>
      <c r="S12" s="24">
        <f t="shared" si="1"/>
        <v>1141</v>
      </c>
      <c r="T12" s="24">
        <f t="shared" si="1"/>
        <v>1137</v>
      </c>
      <c r="U12" s="24">
        <f t="shared" si="1"/>
        <v>1119</v>
      </c>
      <c r="V12" s="24">
        <f t="shared" si="1"/>
        <v>1125</v>
      </c>
      <c r="W12" s="24">
        <f t="shared" si="1"/>
        <v>1128</v>
      </c>
      <c r="X12" s="24">
        <f t="shared" si="1"/>
        <v>1137</v>
      </c>
      <c r="Y12" s="24">
        <f t="shared" si="1"/>
        <v>0</v>
      </c>
      <c r="Z12" s="24">
        <f t="shared" si="1"/>
        <v>0</v>
      </c>
      <c r="AA12" s="24">
        <f t="shared" si="1"/>
        <v>0</v>
      </c>
      <c r="AB12" s="24">
        <f t="shared" si="1"/>
        <v>0</v>
      </c>
      <c r="AC12" s="24">
        <f t="shared" si="1"/>
        <v>0</v>
      </c>
      <c r="AD12" s="23">
        <f t="shared" si="2"/>
        <v>0</v>
      </c>
    </row>
    <row r="13" spans="2:30">
      <c r="B13" s="20" t="s">
        <v>44</v>
      </c>
      <c r="C13" s="21">
        <f>+'TOTAL ENDE'!C13+'ENDE GUARACACHI- SAN MATIAS'!C13+'TOTAL CRE SA'!C13+'TOTAL ENDE DELBENI'!C13</f>
        <v>357</v>
      </c>
      <c r="D13" s="21">
        <f>+'TOTAL ENDE'!D13+'ENDE GUARACACHI- SAN MATIAS'!D13+'TOTAL CRE SA'!D13+'TOTAL ENDE DELBENI'!D13</f>
        <v>355</v>
      </c>
      <c r="E13" s="21">
        <f>+'TOTAL ENDE'!E13+'ENDE GUARACACHI- SAN MATIAS'!E13+'TOTAL CRE SA'!E13+'TOTAL ENDE DELBENI'!E13</f>
        <v>349</v>
      </c>
      <c r="F13" s="21">
        <f>+'TOTAL ENDE'!F13+'ENDE GUARACACHI- SAN MATIAS'!F13+'TOTAL CRE SA'!F13+'TOTAL ENDE DELBENI'!F13</f>
        <v>351</v>
      </c>
      <c r="G13" s="21">
        <f>+'TOTAL ENDE'!G13+'ENDE GUARACACHI- SAN MATIAS'!G13+'TOTAL CRE SA'!G13+'TOTAL ENDE DELBENI'!G13</f>
        <v>355</v>
      </c>
      <c r="H13" s="21">
        <f>+'TOTAL ENDE'!H13+'ENDE GUARACACHI- SAN MATIAS'!H13+'TOTAL CRE SA'!H13+'TOTAL ENDE DELBENI'!H13</f>
        <v>324</v>
      </c>
      <c r="I13" s="21">
        <f>+'TOTAL ENDE'!I13+'ENDE GUARACACHI- SAN MATIAS'!I13+'TOTAL CRE SA'!I13+'TOTAL ENDE DELBENI'!I13</f>
        <v>324</v>
      </c>
      <c r="J13" s="21">
        <f>+'TOTAL ENDE'!J13+'ENDE GUARACACHI- SAN MATIAS'!J13+'TOTAL CRE SA'!J13+'TOTAL ENDE DELBENI'!J13</f>
        <v>0</v>
      </c>
      <c r="K13" s="21">
        <f>+'TOTAL ENDE'!K13+'ENDE GUARACACHI- SAN MATIAS'!K13+'TOTAL CRE SA'!K13+'TOTAL ENDE DELBENI'!K13</f>
        <v>0</v>
      </c>
      <c r="L13" s="21">
        <f>+'TOTAL ENDE'!L13+'ENDE GUARACACHI- SAN MATIAS'!L13+'TOTAL CRE SA'!L13+'TOTAL ENDE DELBENI'!L13</f>
        <v>0</v>
      </c>
      <c r="M13" s="21">
        <f>+'TOTAL ENDE'!M13+'ENDE GUARACACHI- SAN MATIAS'!M13+'TOTAL CRE SA'!M13+'TOTAL ENDE DELBENI'!M13</f>
        <v>0</v>
      </c>
      <c r="N13" s="21">
        <f>+'TOTAL ENDE'!N13+'ENDE GUARACACHI- SAN MATIAS'!N13+'TOTAL CRE SA'!N13+'TOTAL ENDE DELBENI'!N13</f>
        <v>0</v>
      </c>
      <c r="O13" s="23">
        <f t="shared" si="0"/>
        <v>0</v>
      </c>
      <c r="Q13" s="17" t="s">
        <v>44</v>
      </c>
      <c r="R13" s="24">
        <f>+C13</f>
        <v>357</v>
      </c>
      <c r="S13" s="24">
        <f t="shared" si="1"/>
        <v>355</v>
      </c>
      <c r="T13" s="24">
        <f t="shared" si="1"/>
        <v>349</v>
      </c>
      <c r="U13" s="24">
        <f t="shared" si="1"/>
        <v>351</v>
      </c>
      <c r="V13" s="24">
        <f t="shared" si="1"/>
        <v>355</v>
      </c>
      <c r="W13" s="24">
        <f t="shared" si="1"/>
        <v>324</v>
      </c>
      <c r="X13" s="24">
        <f t="shared" si="1"/>
        <v>324</v>
      </c>
      <c r="Y13" s="24">
        <f t="shared" si="1"/>
        <v>0</v>
      </c>
      <c r="Z13" s="24">
        <f t="shared" si="1"/>
        <v>0</v>
      </c>
      <c r="AA13" s="24">
        <f t="shared" si="1"/>
        <v>0</v>
      </c>
      <c r="AB13" s="24">
        <f t="shared" si="1"/>
        <v>0</v>
      </c>
      <c r="AC13" s="24">
        <f t="shared" si="1"/>
        <v>0</v>
      </c>
      <c r="AD13" s="23">
        <f t="shared" si="2"/>
        <v>0</v>
      </c>
    </row>
    <row r="14" spans="2:30">
      <c r="B14" s="25" t="s">
        <v>20</v>
      </c>
      <c r="C14" s="21">
        <f>+'TOTAL ENDE'!C14+'ENDE GUARACACHI- SAN MATIAS'!C14+'TOTAL CRE SA'!C14+'TOTAL ENDE DELBENI'!C14</f>
        <v>4168</v>
      </c>
      <c r="D14" s="21">
        <f>+'TOTAL ENDE'!D14+'ENDE GUARACACHI- SAN MATIAS'!D14+'TOTAL CRE SA'!D14+'TOTAL ENDE DELBENI'!D14</f>
        <v>4176</v>
      </c>
      <c r="E14" s="21">
        <f>+'TOTAL ENDE'!E14+'ENDE GUARACACHI- SAN MATIAS'!E14+'TOTAL CRE SA'!E14+'TOTAL ENDE DELBENI'!E14</f>
        <v>4192</v>
      </c>
      <c r="F14" s="21">
        <f>+'TOTAL ENDE'!F14+'ENDE GUARACACHI- SAN MATIAS'!F14+'TOTAL CRE SA'!F14+'TOTAL ENDE DELBENI'!F14</f>
        <v>4193</v>
      </c>
      <c r="G14" s="21">
        <f>+'TOTAL ENDE'!G14+'ENDE GUARACACHI- SAN MATIAS'!G14+'TOTAL CRE SA'!G14+'TOTAL ENDE DELBENI'!G14</f>
        <v>4213</v>
      </c>
      <c r="H14" s="21">
        <f>+'TOTAL ENDE'!H14+'ENDE GUARACACHI- SAN MATIAS'!H14+'TOTAL CRE SA'!H14+'TOTAL ENDE DELBENI'!H14</f>
        <v>4227</v>
      </c>
      <c r="I14" s="21">
        <f>+'TOTAL ENDE'!I14+'ENDE GUARACACHI- SAN MATIAS'!I14+'TOTAL CRE SA'!I14+'TOTAL ENDE DELBENI'!I14</f>
        <v>4234</v>
      </c>
      <c r="J14" s="21">
        <f>+'TOTAL ENDE'!J14+'ENDE GUARACACHI- SAN MATIAS'!J14+'TOTAL CRE SA'!J14+'TOTAL ENDE DELBENI'!J14</f>
        <v>0</v>
      </c>
      <c r="K14" s="21">
        <f>+'TOTAL ENDE'!K14+'ENDE GUARACACHI- SAN MATIAS'!K14+'TOTAL CRE SA'!K14+'TOTAL ENDE DELBENI'!K14</f>
        <v>0</v>
      </c>
      <c r="L14" s="21">
        <f>+'TOTAL ENDE'!L14+'ENDE GUARACACHI- SAN MATIAS'!L14+'TOTAL CRE SA'!L14+'TOTAL ENDE DELBENI'!L14</f>
        <v>0</v>
      </c>
      <c r="M14" s="21">
        <f>+'TOTAL ENDE'!M14+'ENDE GUARACACHI- SAN MATIAS'!M14+'TOTAL CRE SA'!M14+'TOTAL ENDE DELBENI'!M14</f>
        <v>0</v>
      </c>
      <c r="N14" s="21">
        <f>+'TOTAL ENDE'!N14+'ENDE GUARACACHI- SAN MATIAS'!N14+'TOTAL CRE SA'!N14+'TOTAL ENDE DELBENI'!N14</f>
        <v>0</v>
      </c>
      <c r="O14" s="23">
        <f t="shared" si="0"/>
        <v>0</v>
      </c>
      <c r="Q14" s="17" t="s">
        <v>20</v>
      </c>
      <c r="R14" s="24">
        <f>+C14</f>
        <v>4168</v>
      </c>
      <c r="S14" s="24">
        <f t="shared" si="1"/>
        <v>4176</v>
      </c>
      <c r="T14" s="24">
        <f t="shared" si="1"/>
        <v>4192</v>
      </c>
      <c r="U14" s="24">
        <f t="shared" si="1"/>
        <v>4193</v>
      </c>
      <c r="V14" s="24">
        <f t="shared" si="1"/>
        <v>4213</v>
      </c>
      <c r="W14" s="24">
        <f t="shared" si="1"/>
        <v>4227</v>
      </c>
      <c r="X14" s="24">
        <f t="shared" si="1"/>
        <v>4234</v>
      </c>
      <c r="Y14" s="24">
        <f t="shared" si="1"/>
        <v>0</v>
      </c>
      <c r="Z14" s="24">
        <f t="shared" si="1"/>
        <v>0</v>
      </c>
      <c r="AA14" s="24">
        <f t="shared" si="1"/>
        <v>0</v>
      </c>
      <c r="AB14" s="24">
        <f t="shared" si="1"/>
        <v>0</v>
      </c>
      <c r="AC14" s="24">
        <f t="shared" si="1"/>
        <v>0</v>
      </c>
      <c r="AD14" s="23">
        <f t="shared" si="2"/>
        <v>0</v>
      </c>
    </row>
    <row r="15" spans="2:30">
      <c r="B15" s="26" t="s">
        <v>14</v>
      </c>
      <c r="C15" s="28">
        <f>SUM(C10:C14)</f>
        <v>137952</v>
      </c>
      <c r="D15" s="28">
        <f t="shared" ref="D15:N15" si="3">SUM(D10:D14)</f>
        <v>137627</v>
      </c>
      <c r="E15" s="28">
        <f t="shared" si="3"/>
        <v>137985</v>
      </c>
      <c r="F15" s="28">
        <f t="shared" si="3"/>
        <v>137932</v>
      </c>
      <c r="G15" s="28">
        <f t="shared" si="3"/>
        <v>138590</v>
      </c>
      <c r="H15" s="28">
        <f t="shared" si="3"/>
        <v>139327</v>
      </c>
      <c r="I15" s="28">
        <f t="shared" si="3"/>
        <v>139791</v>
      </c>
      <c r="J15" s="28">
        <f t="shared" si="3"/>
        <v>0</v>
      </c>
      <c r="K15" s="28">
        <f t="shared" si="3"/>
        <v>0</v>
      </c>
      <c r="L15" s="28">
        <f t="shared" si="3"/>
        <v>0</v>
      </c>
      <c r="M15" s="28">
        <f t="shared" si="3"/>
        <v>0</v>
      </c>
      <c r="N15" s="28">
        <f t="shared" si="3"/>
        <v>0</v>
      </c>
      <c r="O15" s="28">
        <f>+N15</f>
        <v>0</v>
      </c>
      <c r="P15" s="247">
        <f>+O15+29</f>
        <v>29</v>
      </c>
      <c r="Q15" s="26" t="s">
        <v>14</v>
      </c>
      <c r="R15" s="27">
        <f t="shared" ref="R15:AB15" si="4">SUM(R10:R14)</f>
        <v>137952</v>
      </c>
      <c r="S15" s="29">
        <f t="shared" si="4"/>
        <v>137627</v>
      </c>
      <c r="T15" s="29">
        <f t="shared" si="4"/>
        <v>137985</v>
      </c>
      <c r="U15" s="29">
        <f t="shared" si="4"/>
        <v>137932</v>
      </c>
      <c r="V15" s="29">
        <f t="shared" si="4"/>
        <v>138590</v>
      </c>
      <c r="W15" s="29">
        <f t="shared" si="4"/>
        <v>139327</v>
      </c>
      <c r="X15" s="29">
        <f t="shared" si="4"/>
        <v>139791</v>
      </c>
      <c r="Y15" s="29">
        <f t="shared" si="4"/>
        <v>0</v>
      </c>
      <c r="Z15" s="29">
        <f t="shared" si="4"/>
        <v>0</v>
      </c>
      <c r="AA15" s="29">
        <f t="shared" si="4"/>
        <v>0</v>
      </c>
      <c r="AB15" s="29">
        <f t="shared" si="4"/>
        <v>0</v>
      </c>
      <c r="AC15" s="29">
        <f>SUM(AC10:AC14)</f>
        <v>0</v>
      </c>
      <c r="AD15" s="28">
        <f t="shared" si="2"/>
        <v>0</v>
      </c>
    </row>
    <row r="16" spans="2:30"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</row>
    <row r="17" spans="2:30">
      <c r="B17" s="3" t="s">
        <v>98</v>
      </c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Q17" s="3" t="s">
        <v>98</v>
      </c>
    </row>
    <row r="18" spans="2:30">
      <c r="B18" s="3"/>
      <c r="C18" s="3"/>
      <c r="K18" s="78"/>
      <c r="Q18" s="3"/>
      <c r="R18" s="3"/>
    </row>
    <row r="19" spans="2:30">
      <c r="B19" s="11" t="s">
        <v>102</v>
      </c>
      <c r="C19" s="12" t="s">
        <v>84</v>
      </c>
      <c r="D19" s="13" t="s">
        <v>85</v>
      </c>
      <c r="E19" s="13" t="s">
        <v>86</v>
      </c>
      <c r="F19" s="13" t="s">
        <v>87</v>
      </c>
      <c r="G19" s="13" t="s">
        <v>88</v>
      </c>
      <c r="H19" s="13" t="s">
        <v>89</v>
      </c>
      <c r="I19" s="13" t="s">
        <v>90</v>
      </c>
      <c r="J19" s="13" t="s">
        <v>91</v>
      </c>
      <c r="K19" s="13" t="s">
        <v>92</v>
      </c>
      <c r="L19" s="13" t="s">
        <v>93</v>
      </c>
      <c r="M19" s="13" t="s">
        <v>94</v>
      </c>
      <c r="N19" s="13" t="s">
        <v>95</v>
      </c>
      <c r="O19" s="14" t="s">
        <v>14</v>
      </c>
      <c r="P19" s="79"/>
      <c r="Q19" s="80"/>
      <c r="R19" s="81" t="s">
        <v>2</v>
      </c>
      <c r="S19" s="81" t="s">
        <v>3</v>
      </c>
      <c r="T19" s="81" t="s">
        <v>4</v>
      </c>
      <c r="U19" s="81" t="s">
        <v>5</v>
      </c>
      <c r="V19" s="81" t="s">
        <v>6</v>
      </c>
      <c r="W19" s="81" t="s">
        <v>7</v>
      </c>
      <c r="X19" s="81" t="s">
        <v>8</v>
      </c>
      <c r="Y19" s="81" t="s">
        <v>9</v>
      </c>
      <c r="Z19" s="81" t="s">
        <v>10</v>
      </c>
      <c r="AA19" s="81" t="s">
        <v>11</v>
      </c>
      <c r="AB19" s="81" t="s">
        <v>12</v>
      </c>
      <c r="AC19" s="81" t="s">
        <v>13</v>
      </c>
      <c r="AD19" s="82" t="s">
        <v>14</v>
      </c>
    </row>
    <row r="20" spans="2:30">
      <c r="B20" s="15"/>
      <c r="C20" s="1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17"/>
      <c r="Q20" s="15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18"/>
    </row>
    <row r="21" spans="2:30">
      <c r="B21" s="20" t="s">
        <v>39</v>
      </c>
      <c r="C21" s="84">
        <f>+'TOTAL ENDE'!C21+'ENDE GUARACACHI- SAN MATIAS'!C21+'TOTAL CRE SA'!C21+'TOTAL ENDE DELBENI'!C21</f>
        <v>14986.550000000001</v>
      </c>
      <c r="D21" s="84">
        <f>+'TOTAL ENDE'!D21+'ENDE GUARACACHI- SAN MATIAS'!D21+'TOTAL CRE SA'!D21+'TOTAL ENDE DELBENI'!D21</f>
        <v>14465.630000000001</v>
      </c>
      <c r="E21" s="84">
        <f>+'TOTAL ENDE'!E21+'ENDE GUARACACHI- SAN MATIAS'!E21+'TOTAL CRE SA'!E21+'TOTAL ENDE DELBENI'!E21</f>
        <v>14000.945</v>
      </c>
      <c r="F21" s="84">
        <f>+'TOTAL ENDE'!F21+'ENDE GUARACACHI- SAN MATIAS'!F21+'TOTAL CRE SA'!F21+'TOTAL ENDE DELBENI'!F21</f>
        <v>13870.407000000001</v>
      </c>
      <c r="G21" s="84">
        <f>+'TOTAL ENDE'!G21+'ENDE GUARACACHI- SAN MATIAS'!G21+'TOTAL CRE SA'!G21+'TOTAL ENDE DELBENI'!G21</f>
        <v>13599.084000000001</v>
      </c>
      <c r="H21" s="84">
        <f>+'TOTAL ENDE'!H21+'ENDE GUARACACHI- SAN MATIAS'!H21+'TOTAL CRE SA'!H21+'TOTAL ENDE DELBENI'!H21</f>
        <v>12827.613999999998</v>
      </c>
      <c r="I21" s="84">
        <f>+'TOTAL ENDE'!I21+'ENDE GUARACACHI- SAN MATIAS'!I21+'TOTAL CRE SA'!I21+'TOTAL ENDE DELBENI'!I21</f>
        <v>11501.252000000002</v>
      </c>
      <c r="J21" s="84">
        <f>+'TOTAL ENDE'!J21+'ENDE GUARACACHI- SAN MATIAS'!J21+'TOTAL CRE SA'!J21+'TOTAL ENDE DELBENI'!J21</f>
        <v>0</v>
      </c>
      <c r="K21" s="84">
        <f>+'TOTAL ENDE'!K21+'ENDE GUARACACHI- SAN MATIAS'!K21+'TOTAL CRE SA'!K21+'TOTAL ENDE DELBENI'!K21</f>
        <v>0</v>
      </c>
      <c r="L21" s="84">
        <f>+'TOTAL ENDE'!L21+'ENDE GUARACACHI- SAN MATIAS'!L21+'TOTAL CRE SA'!L21+'TOTAL ENDE DELBENI'!L21</f>
        <v>0</v>
      </c>
      <c r="M21" s="84">
        <f>+'TOTAL ENDE'!M21+'ENDE GUARACACHI- SAN MATIAS'!M21+'TOTAL CRE SA'!M21+'TOTAL ENDE DELBENI'!M21</f>
        <v>0</v>
      </c>
      <c r="N21" s="84">
        <f>+'TOTAL ENDE'!N21+'ENDE GUARACACHI- SAN MATIAS'!N21+'TOTAL CRE SA'!N21+'TOTAL ENDE DELBENI'!N21</f>
        <v>0</v>
      </c>
      <c r="O21" s="85">
        <f>SUM(C21:N21)</f>
        <v>95251.482000000004</v>
      </c>
      <c r="P21" s="68"/>
      <c r="Q21" s="17" t="s">
        <v>39</v>
      </c>
      <c r="R21" s="86">
        <f>+C21</f>
        <v>14986.550000000001</v>
      </c>
      <c r="S21" s="86">
        <f t="shared" ref="S21:AC25" si="5">+D21</f>
        <v>14465.630000000001</v>
      </c>
      <c r="T21" s="86">
        <f t="shared" si="5"/>
        <v>14000.945</v>
      </c>
      <c r="U21" s="86">
        <f t="shared" si="5"/>
        <v>13870.407000000001</v>
      </c>
      <c r="V21" s="86">
        <f t="shared" si="5"/>
        <v>13599.084000000001</v>
      </c>
      <c r="W21" s="86">
        <f t="shared" si="5"/>
        <v>12827.613999999998</v>
      </c>
      <c r="X21" s="86">
        <f t="shared" si="5"/>
        <v>11501.252000000002</v>
      </c>
      <c r="Y21" s="86">
        <f t="shared" si="5"/>
        <v>0</v>
      </c>
      <c r="Z21" s="86">
        <f t="shared" si="5"/>
        <v>0</v>
      </c>
      <c r="AA21" s="86">
        <f t="shared" si="5"/>
        <v>0</v>
      </c>
      <c r="AB21" s="86">
        <f t="shared" si="5"/>
        <v>0</v>
      </c>
      <c r="AC21" s="86">
        <f t="shared" si="5"/>
        <v>0</v>
      </c>
      <c r="AD21" s="85">
        <f t="shared" ref="AD21:AD26" si="6">SUM(R21:AC21)</f>
        <v>95251.482000000004</v>
      </c>
    </row>
    <row r="22" spans="2:30">
      <c r="B22" s="20" t="s">
        <v>17</v>
      </c>
      <c r="C22" s="84">
        <f>+'TOTAL ENDE'!C22+'ENDE GUARACACHI- SAN MATIAS'!C22+'TOTAL CRE SA'!C22+'TOTAL ENDE DELBENI'!C22</f>
        <v>7485.5810000000001</v>
      </c>
      <c r="D22" s="84">
        <f>+'TOTAL ENDE'!D22+'ENDE GUARACACHI- SAN MATIAS'!D22+'TOTAL CRE SA'!D22+'TOTAL ENDE DELBENI'!D22</f>
        <v>7292.0609999999997</v>
      </c>
      <c r="E22" s="84">
        <f>+'TOTAL ENDE'!E22+'ENDE GUARACACHI- SAN MATIAS'!E22+'TOTAL CRE SA'!E22+'TOTAL ENDE DELBENI'!E22</f>
        <v>7269.7199999999993</v>
      </c>
      <c r="F22" s="84">
        <f>+'TOTAL ENDE'!F22+'ENDE GUARACACHI- SAN MATIAS'!F22+'TOTAL CRE SA'!F22+'TOTAL ENDE DELBENI'!F22</f>
        <v>7297.7019999999993</v>
      </c>
      <c r="G22" s="84">
        <f>+'TOTAL ENDE'!G22+'ENDE GUARACACHI- SAN MATIAS'!G22+'TOTAL CRE SA'!G22+'TOTAL ENDE DELBENI'!G22</f>
        <v>7156.880000000001</v>
      </c>
      <c r="H22" s="84">
        <f>+'TOTAL ENDE'!H22+'ENDE GUARACACHI- SAN MATIAS'!H22+'TOTAL CRE SA'!H22+'TOTAL ENDE DELBENI'!H22</f>
        <v>6806.9310000000014</v>
      </c>
      <c r="I22" s="84">
        <f>+'TOTAL ENDE'!I22+'ENDE GUARACACHI- SAN MATIAS'!I22+'TOTAL CRE SA'!I22+'TOTAL ENDE DELBENI'!I22</f>
        <v>6045.9930000000004</v>
      </c>
      <c r="J22" s="84">
        <f>+'TOTAL ENDE'!J22+'ENDE GUARACACHI- SAN MATIAS'!J22+'TOTAL CRE SA'!J22+'TOTAL ENDE DELBENI'!J22</f>
        <v>0</v>
      </c>
      <c r="K22" s="84">
        <f>+'TOTAL ENDE'!K22+'ENDE GUARACACHI- SAN MATIAS'!K22+'TOTAL CRE SA'!K22+'TOTAL ENDE DELBENI'!K22</f>
        <v>0</v>
      </c>
      <c r="L22" s="84">
        <f>+'TOTAL ENDE'!L22+'ENDE GUARACACHI- SAN MATIAS'!L22+'TOTAL CRE SA'!L22+'TOTAL ENDE DELBENI'!L22</f>
        <v>0</v>
      </c>
      <c r="M22" s="84">
        <f>+'TOTAL ENDE'!M22+'ENDE GUARACACHI- SAN MATIAS'!M22+'TOTAL CRE SA'!M22+'TOTAL ENDE DELBENI'!M22</f>
        <v>0</v>
      </c>
      <c r="N22" s="84">
        <f>+'TOTAL ENDE'!N22+'ENDE GUARACACHI- SAN MATIAS'!N22+'TOTAL CRE SA'!N22+'TOTAL ENDE DELBENI'!N22</f>
        <v>0</v>
      </c>
      <c r="O22" s="85">
        <f t="shared" ref="O22:O25" si="7">SUM(C22:N22)</f>
        <v>49354.868000000009</v>
      </c>
      <c r="P22" s="68"/>
      <c r="Q22" s="17" t="s">
        <v>17</v>
      </c>
      <c r="R22" s="86">
        <f t="shared" ref="R22:R25" si="8">+C22</f>
        <v>7485.5810000000001</v>
      </c>
      <c r="S22" s="86">
        <f t="shared" si="5"/>
        <v>7292.0609999999997</v>
      </c>
      <c r="T22" s="86">
        <f t="shared" si="5"/>
        <v>7269.7199999999993</v>
      </c>
      <c r="U22" s="86">
        <f t="shared" si="5"/>
        <v>7297.7019999999993</v>
      </c>
      <c r="V22" s="86">
        <f t="shared" si="5"/>
        <v>7156.880000000001</v>
      </c>
      <c r="W22" s="86">
        <f t="shared" si="5"/>
        <v>6806.9310000000014</v>
      </c>
      <c r="X22" s="86">
        <f t="shared" si="5"/>
        <v>6045.9930000000004</v>
      </c>
      <c r="Y22" s="86">
        <f t="shared" si="5"/>
        <v>0</v>
      </c>
      <c r="Z22" s="86">
        <f t="shared" si="5"/>
        <v>0</v>
      </c>
      <c r="AA22" s="86">
        <f t="shared" si="5"/>
        <v>0</v>
      </c>
      <c r="AB22" s="86">
        <f t="shared" si="5"/>
        <v>0</v>
      </c>
      <c r="AC22" s="86">
        <f t="shared" si="5"/>
        <v>0</v>
      </c>
      <c r="AD22" s="85">
        <f t="shared" si="6"/>
        <v>49354.868000000009</v>
      </c>
    </row>
    <row r="23" spans="2:30">
      <c r="B23" s="20" t="s">
        <v>18</v>
      </c>
      <c r="C23" s="84">
        <f>+'TOTAL ENDE'!C23+'ENDE GUARACACHI- SAN MATIAS'!C23+'TOTAL CRE SA'!C23+'TOTAL ENDE DELBENI'!C23</f>
        <v>2417.096</v>
      </c>
      <c r="D23" s="84">
        <f>+'TOTAL ENDE'!D23+'ENDE GUARACACHI- SAN MATIAS'!D23+'TOTAL CRE SA'!D23+'TOTAL ENDE DELBENI'!D23</f>
        <v>2762.01</v>
      </c>
      <c r="E23" s="84">
        <f>+'TOTAL ENDE'!E23+'ENDE GUARACACHI- SAN MATIAS'!E23+'TOTAL CRE SA'!E23+'TOTAL ENDE DELBENI'!E23</f>
        <v>3884.1219999999998</v>
      </c>
      <c r="F23" s="84">
        <f>+'TOTAL ENDE'!F23+'ENDE GUARACACHI- SAN MATIAS'!F23+'TOTAL CRE SA'!F23+'TOTAL ENDE DELBENI'!F23</f>
        <v>4688.6560000000009</v>
      </c>
      <c r="G23" s="84">
        <f>+'TOTAL ENDE'!G23+'ENDE GUARACACHI- SAN MATIAS'!G23+'TOTAL CRE SA'!G23+'TOTAL ENDE DELBENI'!G23</f>
        <v>5080.3470000000007</v>
      </c>
      <c r="H23" s="84">
        <f>+'TOTAL ENDE'!H23+'ENDE GUARACACHI- SAN MATIAS'!H23+'TOTAL CRE SA'!H23+'TOTAL ENDE DELBENI'!H23</f>
        <v>4490.5850000000009</v>
      </c>
      <c r="I23" s="84">
        <f>+'TOTAL ENDE'!I23+'ENDE GUARACACHI- SAN MATIAS'!I23+'TOTAL CRE SA'!I23+'TOTAL ENDE DELBENI'!I23</f>
        <v>4436.2659999999996</v>
      </c>
      <c r="J23" s="84">
        <f>+'TOTAL ENDE'!J23+'ENDE GUARACACHI- SAN MATIAS'!J23+'TOTAL CRE SA'!J23+'TOTAL ENDE DELBENI'!J23</f>
        <v>0</v>
      </c>
      <c r="K23" s="84">
        <f>+'TOTAL ENDE'!K23+'ENDE GUARACACHI- SAN MATIAS'!K23+'TOTAL CRE SA'!K23+'TOTAL ENDE DELBENI'!K23</f>
        <v>0</v>
      </c>
      <c r="L23" s="84">
        <f>+'TOTAL ENDE'!L23+'ENDE GUARACACHI- SAN MATIAS'!L23+'TOTAL CRE SA'!L23+'TOTAL ENDE DELBENI'!L23</f>
        <v>0</v>
      </c>
      <c r="M23" s="84">
        <f>+'TOTAL ENDE'!M23+'ENDE GUARACACHI- SAN MATIAS'!M23+'TOTAL CRE SA'!M23+'TOTAL ENDE DELBENI'!M23</f>
        <v>0</v>
      </c>
      <c r="N23" s="84">
        <f>+'TOTAL ENDE'!N23+'ENDE GUARACACHI- SAN MATIAS'!N23+'TOTAL CRE SA'!N23+'TOTAL ENDE DELBENI'!N23</f>
        <v>0</v>
      </c>
      <c r="O23" s="85">
        <f t="shared" si="7"/>
        <v>27759.081999999999</v>
      </c>
      <c r="P23" s="68"/>
      <c r="Q23" s="17" t="s">
        <v>18</v>
      </c>
      <c r="R23" s="86">
        <f t="shared" si="8"/>
        <v>2417.096</v>
      </c>
      <c r="S23" s="86">
        <f t="shared" si="5"/>
        <v>2762.01</v>
      </c>
      <c r="T23" s="86">
        <f t="shared" si="5"/>
        <v>3884.1219999999998</v>
      </c>
      <c r="U23" s="86">
        <f t="shared" si="5"/>
        <v>4688.6560000000009</v>
      </c>
      <c r="V23" s="86">
        <f t="shared" si="5"/>
        <v>5080.3470000000007</v>
      </c>
      <c r="W23" s="86">
        <f t="shared" si="5"/>
        <v>4490.5850000000009</v>
      </c>
      <c r="X23" s="86">
        <f t="shared" si="5"/>
        <v>4436.2659999999996</v>
      </c>
      <c r="Y23" s="86">
        <f t="shared" si="5"/>
        <v>0</v>
      </c>
      <c r="Z23" s="86">
        <f t="shared" si="5"/>
        <v>0</v>
      </c>
      <c r="AA23" s="86">
        <f t="shared" si="5"/>
        <v>0</v>
      </c>
      <c r="AB23" s="86">
        <f t="shared" si="5"/>
        <v>0</v>
      </c>
      <c r="AC23" s="86">
        <f t="shared" si="5"/>
        <v>0</v>
      </c>
      <c r="AD23" s="85">
        <f t="shared" si="6"/>
        <v>27759.081999999999</v>
      </c>
    </row>
    <row r="24" spans="2:30">
      <c r="B24" s="20" t="s">
        <v>44</v>
      </c>
      <c r="C24" s="84">
        <f>+'TOTAL ENDE'!C24+'ENDE GUARACACHI- SAN MATIAS'!C24+'TOTAL CRE SA'!C24+'TOTAL ENDE DELBENI'!C24</f>
        <v>1568.0449999999998</v>
      </c>
      <c r="D24" s="84">
        <f>+'TOTAL ENDE'!D24+'ENDE GUARACACHI- SAN MATIAS'!D24+'TOTAL CRE SA'!D24+'TOTAL ENDE DELBENI'!D24</f>
        <v>1457.702</v>
      </c>
      <c r="E24" s="84">
        <f>+'TOTAL ENDE'!E24+'ENDE GUARACACHI- SAN MATIAS'!E24+'TOTAL CRE SA'!E24+'TOTAL ENDE DELBENI'!E24</f>
        <v>1517.2829999999999</v>
      </c>
      <c r="F24" s="84">
        <f>+'TOTAL ENDE'!F24+'ENDE GUARACACHI- SAN MATIAS'!F24+'TOTAL CRE SA'!F24+'TOTAL ENDE DELBENI'!F24</f>
        <v>1514.8820000000003</v>
      </c>
      <c r="G24" s="84">
        <f>+'TOTAL ENDE'!G24+'ENDE GUARACACHI- SAN MATIAS'!G24+'TOTAL CRE SA'!G24+'TOTAL ENDE DELBENI'!G24</f>
        <v>1579.2329999999999</v>
      </c>
      <c r="H24" s="84">
        <f>+'TOTAL ENDE'!H24+'ENDE GUARACACHI- SAN MATIAS'!H24+'TOTAL CRE SA'!H24+'TOTAL ENDE DELBENI'!H24</f>
        <v>1534.739</v>
      </c>
      <c r="I24" s="84">
        <f>+'TOTAL ENDE'!I24+'ENDE GUARACACHI- SAN MATIAS'!I24+'TOTAL CRE SA'!I24+'TOTAL ENDE DELBENI'!I24</f>
        <v>1546.8630000000001</v>
      </c>
      <c r="J24" s="84">
        <f>+'TOTAL ENDE'!J24+'ENDE GUARACACHI- SAN MATIAS'!J24+'TOTAL CRE SA'!J24+'TOTAL ENDE DELBENI'!J24</f>
        <v>0</v>
      </c>
      <c r="K24" s="84">
        <f>+'TOTAL ENDE'!K24+'ENDE GUARACACHI- SAN MATIAS'!K24+'TOTAL CRE SA'!K24+'TOTAL ENDE DELBENI'!K24</f>
        <v>0</v>
      </c>
      <c r="L24" s="84">
        <f>+'TOTAL ENDE'!L24+'ENDE GUARACACHI- SAN MATIAS'!L24+'TOTAL CRE SA'!L24+'TOTAL ENDE DELBENI'!L24</f>
        <v>0</v>
      </c>
      <c r="M24" s="84">
        <f>+'TOTAL ENDE'!M24+'ENDE GUARACACHI- SAN MATIAS'!M24+'TOTAL CRE SA'!M24+'TOTAL ENDE DELBENI'!M24</f>
        <v>0</v>
      </c>
      <c r="N24" s="84">
        <f>+'TOTAL ENDE'!N24+'ENDE GUARACACHI- SAN MATIAS'!N24+'TOTAL CRE SA'!N24+'TOTAL ENDE DELBENI'!N24</f>
        <v>0</v>
      </c>
      <c r="O24" s="85">
        <f t="shared" si="7"/>
        <v>10718.746999999999</v>
      </c>
      <c r="P24" s="68"/>
      <c r="Q24" s="17" t="s">
        <v>44</v>
      </c>
      <c r="R24" s="86">
        <f t="shared" si="8"/>
        <v>1568.0449999999998</v>
      </c>
      <c r="S24" s="86">
        <f t="shared" si="5"/>
        <v>1457.702</v>
      </c>
      <c r="T24" s="86">
        <f t="shared" si="5"/>
        <v>1517.2829999999999</v>
      </c>
      <c r="U24" s="86">
        <f t="shared" si="5"/>
        <v>1514.8820000000003</v>
      </c>
      <c r="V24" s="86">
        <f t="shared" si="5"/>
        <v>1579.2329999999999</v>
      </c>
      <c r="W24" s="86">
        <f t="shared" si="5"/>
        <v>1534.739</v>
      </c>
      <c r="X24" s="86">
        <f t="shared" si="5"/>
        <v>1546.8630000000001</v>
      </c>
      <c r="Y24" s="86">
        <f t="shared" si="5"/>
        <v>0</v>
      </c>
      <c r="Z24" s="86">
        <f t="shared" si="5"/>
        <v>0</v>
      </c>
      <c r="AA24" s="86">
        <f t="shared" si="5"/>
        <v>0</v>
      </c>
      <c r="AB24" s="86">
        <f t="shared" si="5"/>
        <v>0</v>
      </c>
      <c r="AC24" s="86">
        <f t="shared" si="5"/>
        <v>0</v>
      </c>
      <c r="AD24" s="85">
        <f t="shared" si="6"/>
        <v>10718.746999999999</v>
      </c>
    </row>
    <row r="25" spans="2:30">
      <c r="B25" s="25" t="s">
        <v>20</v>
      </c>
      <c r="C25" s="84">
        <f>+'TOTAL ENDE'!C25+'ENDE GUARACACHI- SAN MATIAS'!C25+'TOTAL CRE SA'!C25+'TOTAL ENDE DELBENI'!C25</f>
        <v>1932.6919999999998</v>
      </c>
      <c r="D25" s="84">
        <f>+'TOTAL ENDE'!D25+'ENDE GUARACACHI- SAN MATIAS'!D25+'TOTAL CRE SA'!D25+'TOTAL ENDE DELBENI'!D25</f>
        <v>1718.9590000000001</v>
      </c>
      <c r="E25" s="84">
        <f>+'TOTAL ENDE'!E25+'ENDE GUARACACHI- SAN MATIAS'!E25+'TOTAL CRE SA'!E25+'TOTAL ENDE DELBENI'!E25</f>
        <v>1711.2509999999997</v>
      </c>
      <c r="F25" s="84">
        <f>+'TOTAL ENDE'!F25+'ENDE GUARACACHI- SAN MATIAS'!F25+'TOTAL CRE SA'!F25+'TOTAL ENDE DELBENI'!F25</f>
        <v>1538.9279999999999</v>
      </c>
      <c r="G25" s="84">
        <f>+'TOTAL ENDE'!G25+'ENDE GUARACACHI- SAN MATIAS'!G25+'TOTAL CRE SA'!G25+'TOTAL ENDE DELBENI'!G25</f>
        <v>1589.1380000000001</v>
      </c>
      <c r="H25" s="84">
        <f>+'TOTAL ENDE'!H25+'ENDE GUARACACHI- SAN MATIAS'!H25+'TOTAL CRE SA'!H25+'TOTAL ENDE DELBENI'!H25</f>
        <v>1669.2670000000001</v>
      </c>
      <c r="I25" s="84">
        <f>+'TOTAL ENDE'!I25+'ENDE GUARACACHI- SAN MATIAS'!I25+'TOTAL CRE SA'!I25+'TOTAL ENDE DELBENI'!I25</f>
        <v>1659.6970000000001</v>
      </c>
      <c r="J25" s="84">
        <f>+'TOTAL ENDE'!J25+'ENDE GUARACACHI- SAN MATIAS'!J25+'TOTAL CRE SA'!J25+'TOTAL ENDE DELBENI'!J25</f>
        <v>0</v>
      </c>
      <c r="K25" s="84">
        <f>+'TOTAL ENDE'!K25+'ENDE GUARACACHI- SAN MATIAS'!K25+'TOTAL CRE SA'!K25+'TOTAL ENDE DELBENI'!K25</f>
        <v>0</v>
      </c>
      <c r="L25" s="84">
        <f>+'TOTAL ENDE'!L25+'ENDE GUARACACHI- SAN MATIAS'!L25+'TOTAL CRE SA'!L25+'TOTAL ENDE DELBENI'!L25</f>
        <v>0</v>
      </c>
      <c r="M25" s="84">
        <f>+'TOTAL ENDE'!M25+'ENDE GUARACACHI- SAN MATIAS'!M25+'TOTAL CRE SA'!M25+'TOTAL ENDE DELBENI'!M25</f>
        <v>0</v>
      </c>
      <c r="N25" s="84">
        <f>+'TOTAL ENDE'!N25+'ENDE GUARACACHI- SAN MATIAS'!N25+'TOTAL CRE SA'!N25+'TOTAL ENDE DELBENI'!N25</f>
        <v>0</v>
      </c>
      <c r="O25" s="85">
        <f t="shared" si="7"/>
        <v>11819.932000000001</v>
      </c>
      <c r="P25" s="68"/>
      <c r="Q25" s="17" t="s">
        <v>20</v>
      </c>
      <c r="R25" s="86">
        <f t="shared" si="8"/>
        <v>1932.6919999999998</v>
      </c>
      <c r="S25" s="86">
        <f t="shared" si="5"/>
        <v>1718.9590000000001</v>
      </c>
      <c r="T25" s="86">
        <f t="shared" si="5"/>
        <v>1711.2509999999997</v>
      </c>
      <c r="U25" s="86">
        <f t="shared" si="5"/>
        <v>1538.9279999999999</v>
      </c>
      <c r="V25" s="86">
        <f t="shared" si="5"/>
        <v>1589.1380000000001</v>
      </c>
      <c r="W25" s="86">
        <f t="shared" si="5"/>
        <v>1669.2670000000001</v>
      </c>
      <c r="X25" s="86">
        <f t="shared" si="5"/>
        <v>1659.6970000000001</v>
      </c>
      <c r="Y25" s="86">
        <f t="shared" si="5"/>
        <v>0</v>
      </c>
      <c r="Z25" s="86">
        <f t="shared" si="5"/>
        <v>0</v>
      </c>
      <c r="AA25" s="86">
        <f t="shared" si="5"/>
        <v>0</v>
      </c>
      <c r="AB25" s="86">
        <f t="shared" si="5"/>
        <v>0</v>
      </c>
      <c r="AC25" s="86">
        <f t="shared" si="5"/>
        <v>0</v>
      </c>
      <c r="AD25" s="85">
        <f t="shared" si="6"/>
        <v>11819.932000000001</v>
      </c>
    </row>
    <row r="26" spans="2:30">
      <c r="B26" s="26" t="s">
        <v>14</v>
      </c>
      <c r="C26" s="87">
        <f t="shared" ref="C26:M26" si="9">SUM(C21:C25)</f>
        <v>28389.964</v>
      </c>
      <c r="D26" s="87">
        <f t="shared" si="9"/>
        <v>27696.362000000001</v>
      </c>
      <c r="E26" s="87">
        <f t="shared" si="9"/>
        <v>28383.321</v>
      </c>
      <c r="F26" s="87">
        <f t="shared" si="9"/>
        <v>28910.575000000001</v>
      </c>
      <c r="G26" s="87">
        <f t="shared" si="9"/>
        <v>29004.682000000001</v>
      </c>
      <c r="H26" s="87">
        <f t="shared" si="9"/>
        <v>27329.135999999999</v>
      </c>
      <c r="I26" s="87">
        <f t="shared" si="9"/>
        <v>25190.071000000004</v>
      </c>
      <c r="J26" s="87">
        <f t="shared" si="9"/>
        <v>0</v>
      </c>
      <c r="K26" s="87">
        <f t="shared" si="9"/>
        <v>0</v>
      </c>
      <c r="L26" s="87">
        <f t="shared" si="9"/>
        <v>0</v>
      </c>
      <c r="M26" s="87">
        <f t="shared" si="9"/>
        <v>0</v>
      </c>
      <c r="N26" s="87">
        <f>SUM(N21:N25)</f>
        <v>0</v>
      </c>
      <c r="O26" s="87">
        <f>SUM(C26:N26)</f>
        <v>194904.11099999998</v>
      </c>
      <c r="P26" s="56">
        <f>SUM(O21:O25)</f>
        <v>194904.111</v>
      </c>
      <c r="Q26" s="26" t="s">
        <v>14</v>
      </c>
      <c r="R26" s="88">
        <f t="shared" ref="R26:AB26" si="10">SUM(R21:R25)</f>
        <v>28389.964</v>
      </c>
      <c r="S26" s="89">
        <f t="shared" si="10"/>
        <v>27696.362000000001</v>
      </c>
      <c r="T26" s="89">
        <f t="shared" si="10"/>
        <v>28383.321</v>
      </c>
      <c r="U26" s="89">
        <f t="shared" si="10"/>
        <v>28910.575000000001</v>
      </c>
      <c r="V26" s="89">
        <f t="shared" si="10"/>
        <v>29004.682000000001</v>
      </c>
      <c r="W26" s="89">
        <f t="shared" si="10"/>
        <v>27329.135999999999</v>
      </c>
      <c r="X26" s="89">
        <f t="shared" si="10"/>
        <v>25190.071000000004</v>
      </c>
      <c r="Y26" s="89">
        <f t="shared" si="10"/>
        <v>0</v>
      </c>
      <c r="Z26" s="89">
        <f t="shared" si="10"/>
        <v>0</v>
      </c>
      <c r="AA26" s="89">
        <f t="shared" si="10"/>
        <v>0</v>
      </c>
      <c r="AB26" s="89">
        <f t="shared" si="10"/>
        <v>0</v>
      </c>
      <c r="AC26" s="89">
        <f>SUM(AC21:AC25)</f>
        <v>0</v>
      </c>
      <c r="AD26" s="87">
        <f t="shared" si="6"/>
        <v>194904.11099999998</v>
      </c>
    </row>
    <row r="27" spans="2:30"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</row>
    <row r="28" spans="2:30"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</row>
    <row r="29" spans="2:30">
      <c r="B29" s="3" t="s">
        <v>108</v>
      </c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56" t="s">
        <v>109</v>
      </c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</row>
    <row r="30" spans="2:30">
      <c r="B30" s="3"/>
      <c r="C30" s="56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56"/>
      <c r="R30" s="56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</row>
    <row r="31" spans="2:30">
      <c r="B31" s="11" t="s">
        <v>102</v>
      </c>
      <c r="C31" s="12" t="s">
        <v>84</v>
      </c>
      <c r="D31" s="13" t="s">
        <v>85</v>
      </c>
      <c r="E31" s="13" t="s">
        <v>86</v>
      </c>
      <c r="F31" s="13" t="s">
        <v>87</v>
      </c>
      <c r="G31" s="13" t="s">
        <v>88</v>
      </c>
      <c r="H31" s="13" t="s">
        <v>89</v>
      </c>
      <c r="I31" s="13" t="s">
        <v>90</v>
      </c>
      <c r="J31" s="13" t="s">
        <v>91</v>
      </c>
      <c r="K31" s="13" t="s">
        <v>92</v>
      </c>
      <c r="L31" s="13" t="s">
        <v>93</v>
      </c>
      <c r="M31" s="13" t="s">
        <v>94</v>
      </c>
      <c r="N31" s="13" t="s">
        <v>95</v>
      </c>
      <c r="O31" s="14" t="s">
        <v>14</v>
      </c>
      <c r="P31" s="91"/>
      <c r="Q31" s="80"/>
      <c r="R31" s="81" t="s">
        <v>2</v>
      </c>
      <c r="S31" s="81" t="s">
        <v>3</v>
      </c>
      <c r="T31" s="81" t="s">
        <v>4</v>
      </c>
      <c r="U31" s="81" t="s">
        <v>5</v>
      </c>
      <c r="V31" s="81" t="s">
        <v>6</v>
      </c>
      <c r="W31" s="81" t="s">
        <v>7</v>
      </c>
      <c r="X31" s="81" t="s">
        <v>8</v>
      </c>
      <c r="Y31" s="81" t="s">
        <v>9</v>
      </c>
      <c r="Z31" s="81" t="s">
        <v>10</v>
      </c>
      <c r="AA31" s="81" t="s">
        <v>11</v>
      </c>
      <c r="AB31" s="81" t="s">
        <v>12</v>
      </c>
      <c r="AC31" s="81" t="s">
        <v>13</v>
      </c>
      <c r="AD31" s="82" t="s">
        <v>14</v>
      </c>
    </row>
    <row r="32" spans="2:30">
      <c r="B32" s="15"/>
      <c r="C32" s="16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17"/>
      <c r="P32" s="68"/>
      <c r="Q32" s="15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18"/>
    </row>
    <row r="33" spans="2:46">
      <c r="B33" s="20" t="s">
        <v>39</v>
      </c>
      <c r="C33" s="84">
        <f>+'TOTAL ENDE'!C32+'ENDE GUARACACHI- SAN MATIAS'!C33+'TOTAL CRE SA'!C32+'TOTAL ENDE DELBENI'!C32+'ENDE Riberalta'!C32</f>
        <v>13934.536067356525</v>
      </c>
      <c r="D33" s="84">
        <f>+'TOTAL ENDE'!D32+'ENDE GUARACACHI- SAN MATIAS'!D33+'TOTAL CRE SA'!D32+'TOTAL ENDE DELBENI'!D32+'ENDE Riberalta'!D32</f>
        <v>13508.154325172389</v>
      </c>
      <c r="E33" s="84">
        <f>+'TOTAL ENDE'!E32+'ENDE GUARACACHI- SAN MATIAS'!E33+'TOTAL CRE SA'!E32+'TOTAL ENDE DELBENI'!E32+'ENDE Riberalta'!E32</f>
        <v>13177.696997356192</v>
      </c>
      <c r="F33" s="84">
        <f>+'TOTAL ENDE'!F32+'ENDE GUARACACHI- SAN MATIAS'!F33+'TOTAL CRE SA'!F32+'TOTAL ENDE DELBENI'!F32+'ENDE Riberalta'!F32</f>
        <v>13203.337198965715</v>
      </c>
      <c r="G33" s="84">
        <f>+'TOTAL ENDE'!G32+'ENDE GUARACACHI- SAN MATIAS'!G33+'TOTAL CRE SA'!G32+'TOTAL ENDE DELBENI'!G32+'ENDE Riberalta'!G32</f>
        <v>13021.029044942363</v>
      </c>
      <c r="H33" s="84">
        <f>+'TOTAL ENDE'!H32+'ENDE GUARACACHI- SAN MATIAS'!H33+'TOTAL CRE SA'!H32+'TOTAL ENDE DELBENI'!H32+'ENDE Riberalta'!H32</f>
        <v>12311.092275862115</v>
      </c>
      <c r="I33" s="84">
        <f>+'TOTAL ENDE'!I32+'ENDE GUARACACHI- SAN MATIAS'!I33+'TOTAL CRE SA'!I32+'TOTAL ENDE DELBENI'!I32+'ENDE Riberalta'!I32</f>
        <v>11197.685027471398</v>
      </c>
      <c r="J33" s="84">
        <f>+'TOTAL ENDE'!J32+'ENDE GUARACACHI- SAN MATIAS'!J33+'TOTAL CRE SA'!J32+'TOTAL ENDE DELBENI'!J32+'ENDE Riberalta'!J32</f>
        <v>0</v>
      </c>
      <c r="K33" s="84">
        <f>+'TOTAL ENDE'!K32+'ENDE GUARACACHI- SAN MATIAS'!K33+'TOTAL CRE SA'!K32+'TOTAL ENDE DELBENI'!K32+'ENDE Riberalta'!K32</f>
        <v>0</v>
      </c>
      <c r="L33" s="84">
        <f>+'TOTAL ENDE'!L32+'ENDE GUARACACHI- SAN MATIAS'!L33+'TOTAL CRE SA'!L32+'TOTAL ENDE DELBENI'!L32+'ENDE Riberalta'!L32</f>
        <v>0</v>
      </c>
      <c r="M33" s="84">
        <f>+'TOTAL ENDE'!M32+'ENDE GUARACACHI- SAN MATIAS'!M33+'TOTAL CRE SA'!M32+'TOTAL ENDE DELBENI'!M32+'ENDE Riberalta'!M32</f>
        <v>0</v>
      </c>
      <c r="N33" s="84">
        <f>+'TOTAL ENDE'!N32+'ENDE GUARACACHI- SAN MATIAS'!N33+'TOTAL CRE SA'!N32+'TOTAL ENDE DELBENI'!N32+'ENDE Riberalta'!N32</f>
        <v>0</v>
      </c>
      <c r="O33" s="85">
        <f t="shared" ref="O33:O38" si="11">SUM(C33:N33)</f>
        <v>90353.530937126692</v>
      </c>
      <c r="P33" s="68"/>
      <c r="Q33" s="17" t="s">
        <v>39</v>
      </c>
      <c r="R33" s="86">
        <f>+C33*0.87</f>
        <v>12123.046378600176</v>
      </c>
      <c r="S33" s="86">
        <f t="shared" ref="S33:AC37" si="12">+D33*0.87</f>
        <v>11752.094262899978</v>
      </c>
      <c r="T33" s="86">
        <f t="shared" si="12"/>
        <v>11464.596387699887</v>
      </c>
      <c r="U33" s="86">
        <f t="shared" si="12"/>
        <v>11486.903363100173</v>
      </c>
      <c r="V33" s="86">
        <f t="shared" si="12"/>
        <v>11328.295269099855</v>
      </c>
      <c r="W33" s="86">
        <f t="shared" si="12"/>
        <v>10710.65028000004</v>
      </c>
      <c r="X33" s="86">
        <f t="shared" si="12"/>
        <v>9741.9859739001167</v>
      </c>
      <c r="Y33" s="86">
        <f t="shared" si="12"/>
        <v>0</v>
      </c>
      <c r="Z33" s="86">
        <f t="shared" si="12"/>
        <v>0</v>
      </c>
      <c r="AA33" s="86">
        <f t="shared" si="12"/>
        <v>0</v>
      </c>
      <c r="AB33" s="86">
        <f t="shared" si="12"/>
        <v>0</v>
      </c>
      <c r="AC33" s="86">
        <f t="shared" si="12"/>
        <v>0</v>
      </c>
      <c r="AD33" s="85">
        <f t="shared" ref="AD33:AD38" si="13">SUM(R33:AC33)</f>
        <v>78607.571915300228</v>
      </c>
    </row>
    <row r="34" spans="2:46">
      <c r="B34" s="20" t="s">
        <v>17</v>
      </c>
      <c r="C34" s="84">
        <f>+'TOTAL ENDE'!C33+'ENDE GUARACACHI- SAN MATIAS'!C34+'TOTAL CRE SA'!C33+'TOTAL ENDE DELBENI'!C33+'ENDE Riberalta'!C33</f>
        <v>11104.990270459777</v>
      </c>
      <c r="D34" s="84">
        <f>+'TOTAL ENDE'!D33+'ENDE GUARACACHI- SAN MATIAS'!D34+'TOTAL CRE SA'!D33+'TOTAL ENDE DELBENI'!D33+'ENDE Riberalta'!D33</f>
        <v>10834.504709999977</v>
      </c>
      <c r="E34" s="84">
        <f>+'TOTAL ENDE'!E33+'ENDE GUARACACHI- SAN MATIAS'!E34+'TOTAL CRE SA'!E33+'TOTAL ENDE DELBENI'!E33+'ENDE Riberalta'!E33</f>
        <v>10972.101196321844</v>
      </c>
      <c r="F34" s="84">
        <f>+'TOTAL ENDE'!F33+'ENDE GUARACACHI- SAN MATIAS'!F34+'TOTAL CRE SA'!F33+'TOTAL ENDE DELBENI'!F33+'ENDE Riberalta'!F33</f>
        <v>11218.456018390823</v>
      </c>
      <c r="G34" s="84">
        <f>+'TOTAL ENDE'!G33+'ENDE GUARACACHI- SAN MATIAS'!G34+'TOTAL CRE SA'!G33+'TOTAL ENDE DELBENI'!G33+'ENDE Riberalta'!G33</f>
        <v>11107.679052068968</v>
      </c>
      <c r="H34" s="84">
        <f>+'TOTAL ENDE'!H33+'ENDE GUARACACHI- SAN MATIAS'!H34+'TOTAL CRE SA'!H33+'TOTAL ENDE DELBENI'!H33+'ENDE Riberalta'!H33</f>
        <v>10694.079340114926</v>
      </c>
      <c r="I34" s="84">
        <f>+'TOTAL ENDE'!I33+'ENDE GUARACACHI- SAN MATIAS'!I34+'TOTAL CRE SA'!I33+'TOTAL ENDE DELBENI'!I33+'ENDE Riberalta'!I33</f>
        <v>9744.2496360919649</v>
      </c>
      <c r="J34" s="84">
        <f>+'TOTAL ENDE'!J33+'ENDE GUARACACHI- SAN MATIAS'!J34+'TOTAL CRE SA'!J33+'TOTAL ENDE DELBENI'!J33+'ENDE Riberalta'!J33</f>
        <v>0</v>
      </c>
      <c r="K34" s="84">
        <f>+'TOTAL ENDE'!K33+'ENDE GUARACACHI- SAN MATIAS'!K34+'TOTAL CRE SA'!K33+'TOTAL ENDE DELBENI'!K33+'ENDE Riberalta'!K33</f>
        <v>0</v>
      </c>
      <c r="L34" s="84">
        <f>+'TOTAL ENDE'!L33+'ENDE GUARACACHI- SAN MATIAS'!L34+'TOTAL CRE SA'!L33+'TOTAL ENDE DELBENI'!L33+'ENDE Riberalta'!L33</f>
        <v>0</v>
      </c>
      <c r="M34" s="84">
        <f>+'TOTAL ENDE'!M33+'ENDE GUARACACHI- SAN MATIAS'!M34+'TOTAL CRE SA'!M33+'TOTAL ENDE DELBENI'!M33+'ENDE Riberalta'!M33</f>
        <v>0</v>
      </c>
      <c r="N34" s="84">
        <f>+'TOTAL ENDE'!N33+'ENDE GUARACACHI- SAN MATIAS'!N34+'TOTAL CRE SA'!N33+'TOTAL ENDE DELBENI'!N33+'ENDE Riberalta'!N33</f>
        <v>0</v>
      </c>
      <c r="O34" s="85">
        <f t="shared" si="11"/>
        <v>75676.060223448279</v>
      </c>
      <c r="P34" s="68"/>
      <c r="Q34" s="17" t="s">
        <v>17</v>
      </c>
      <c r="R34" s="86">
        <f>+C34*0.87</f>
        <v>9661.3415353000055</v>
      </c>
      <c r="S34" s="86">
        <f t="shared" si="12"/>
        <v>9426.0190976999802</v>
      </c>
      <c r="T34" s="86">
        <f t="shared" si="12"/>
        <v>9545.7280408000042</v>
      </c>
      <c r="U34" s="86">
        <f t="shared" si="12"/>
        <v>9760.0567360000168</v>
      </c>
      <c r="V34" s="86">
        <f t="shared" si="12"/>
        <v>9663.680775300003</v>
      </c>
      <c r="W34" s="86">
        <f t="shared" si="12"/>
        <v>9303.8490258999846</v>
      </c>
      <c r="X34" s="86">
        <f t="shared" si="12"/>
        <v>8477.4971834000098</v>
      </c>
      <c r="Y34" s="86">
        <f t="shared" si="12"/>
        <v>0</v>
      </c>
      <c r="Z34" s="86">
        <f t="shared" si="12"/>
        <v>0</v>
      </c>
      <c r="AA34" s="86">
        <f t="shared" si="12"/>
        <v>0</v>
      </c>
      <c r="AB34" s="86">
        <f t="shared" si="12"/>
        <v>0</v>
      </c>
      <c r="AC34" s="86">
        <f t="shared" si="12"/>
        <v>0</v>
      </c>
      <c r="AD34" s="85">
        <f t="shared" si="13"/>
        <v>65838.172394399997</v>
      </c>
    </row>
    <row r="35" spans="2:46">
      <c r="B35" s="20" t="s">
        <v>18</v>
      </c>
      <c r="C35" s="84">
        <f>+'TOTAL ENDE'!C34+'ENDE GUARACACHI- SAN MATIAS'!C35+'TOTAL CRE SA'!C34+'TOTAL ENDE DELBENI'!C34+'ENDE Riberalta'!C34</f>
        <v>2828.1181033333332</v>
      </c>
      <c r="D35" s="84">
        <f>+'TOTAL ENDE'!D34+'ENDE GUARACACHI- SAN MATIAS'!D35+'TOTAL CRE SA'!D34+'TOTAL ENDE DELBENI'!D34+'ENDE Riberalta'!D34</f>
        <v>3305.3687952873561</v>
      </c>
      <c r="E35" s="84">
        <f>+'TOTAL ENDE'!E34+'ENDE GUARACACHI- SAN MATIAS'!E35+'TOTAL CRE SA'!E34+'TOTAL ENDE DELBENI'!E34+'ENDE Riberalta'!E34</f>
        <v>3819.1399149425283</v>
      </c>
      <c r="F35" s="84">
        <f>+'TOTAL ENDE'!F34+'ENDE GUARACACHI- SAN MATIAS'!F35+'TOTAL CRE SA'!F34+'TOTAL ENDE DELBENI'!F34+'ENDE Riberalta'!F34</f>
        <v>4395.5040298850581</v>
      </c>
      <c r="G35" s="84">
        <f>+'TOTAL ENDE'!G34+'ENDE GUARACACHI- SAN MATIAS'!G35+'TOTAL CRE SA'!G34+'TOTAL ENDE DELBENI'!G34+'ENDE Riberalta'!G34</f>
        <v>4524.8760489655169</v>
      </c>
      <c r="H35" s="84">
        <f>+'TOTAL ENDE'!H34+'ENDE GUARACACHI- SAN MATIAS'!H35+'TOTAL CRE SA'!H34+'TOTAL ENDE DELBENI'!H34+'ENDE Riberalta'!H34</f>
        <v>4341.8175956321838</v>
      </c>
      <c r="I35" s="84">
        <f>+'TOTAL ENDE'!I34+'ENDE GUARACACHI- SAN MATIAS'!I35+'TOTAL CRE SA'!I34+'TOTAL ENDE DELBENI'!I34+'ENDE Riberalta'!I34</f>
        <v>4206.8774591954016</v>
      </c>
      <c r="J35" s="84">
        <f>+'TOTAL ENDE'!J34+'ENDE GUARACACHI- SAN MATIAS'!J35+'TOTAL CRE SA'!J34+'TOTAL ENDE DELBENI'!J34+'ENDE Riberalta'!J34</f>
        <v>0</v>
      </c>
      <c r="K35" s="84">
        <f>+'TOTAL ENDE'!K34+'ENDE GUARACACHI- SAN MATIAS'!K35+'TOTAL CRE SA'!K34+'TOTAL ENDE DELBENI'!K34+'ENDE Riberalta'!K34</f>
        <v>0</v>
      </c>
      <c r="L35" s="84">
        <f>+'TOTAL ENDE'!L34+'ENDE GUARACACHI- SAN MATIAS'!L35+'TOTAL CRE SA'!L34+'TOTAL ENDE DELBENI'!L34+'ENDE Riberalta'!L34</f>
        <v>0</v>
      </c>
      <c r="M35" s="84">
        <f>+'TOTAL ENDE'!M34+'ENDE GUARACACHI- SAN MATIAS'!M35+'TOTAL CRE SA'!M34+'TOTAL ENDE DELBENI'!M34+'ENDE Riberalta'!M34</f>
        <v>0</v>
      </c>
      <c r="N35" s="84">
        <f>+'TOTAL ENDE'!N34+'ENDE GUARACACHI- SAN MATIAS'!N35+'TOTAL CRE SA'!N34+'TOTAL ENDE DELBENI'!N34+'ENDE Riberalta'!N34</f>
        <v>0</v>
      </c>
      <c r="O35" s="85">
        <f t="shared" si="11"/>
        <v>27421.701947241378</v>
      </c>
      <c r="P35" s="68"/>
      <c r="Q35" s="17" t="s">
        <v>18</v>
      </c>
      <c r="R35" s="86">
        <f>+C35*0.87</f>
        <v>2460.4627498999998</v>
      </c>
      <c r="S35" s="86">
        <f t="shared" si="12"/>
        <v>2875.6708518999999</v>
      </c>
      <c r="T35" s="86">
        <f t="shared" si="12"/>
        <v>3322.6517259999996</v>
      </c>
      <c r="U35" s="86">
        <f t="shared" si="12"/>
        <v>3824.0885060000005</v>
      </c>
      <c r="V35" s="86">
        <f t="shared" si="12"/>
        <v>3936.6421625999997</v>
      </c>
      <c r="W35" s="86">
        <f t="shared" si="12"/>
        <v>3777.3813081999997</v>
      </c>
      <c r="X35" s="86">
        <f t="shared" si="12"/>
        <v>3659.9833894999992</v>
      </c>
      <c r="Y35" s="86">
        <f t="shared" si="12"/>
        <v>0</v>
      </c>
      <c r="Z35" s="86">
        <f t="shared" si="12"/>
        <v>0</v>
      </c>
      <c r="AA35" s="86">
        <f t="shared" si="12"/>
        <v>0</v>
      </c>
      <c r="AB35" s="86">
        <f t="shared" si="12"/>
        <v>0</v>
      </c>
      <c r="AC35" s="86">
        <f t="shared" si="12"/>
        <v>0</v>
      </c>
      <c r="AD35" s="85">
        <f t="shared" si="13"/>
        <v>23856.8806941</v>
      </c>
    </row>
    <row r="36" spans="2:46">
      <c r="B36" s="20" t="s">
        <v>44</v>
      </c>
      <c r="C36" s="84">
        <f>+'TOTAL ENDE'!C35+'ENDE GUARACACHI- SAN MATIAS'!C36+'TOTAL CRE SA'!C35+'TOTAL ENDE DELBENI'!C35+'ENDE Riberalta'!C35</f>
        <v>2075.6563177011494</v>
      </c>
      <c r="D36" s="84">
        <f>+'TOTAL ENDE'!D35+'ENDE GUARACACHI- SAN MATIAS'!D36+'TOTAL CRE SA'!D35+'TOTAL ENDE DELBENI'!D35+'ENDE Riberalta'!D35</f>
        <v>1951.120254827586</v>
      </c>
      <c r="E36" s="84">
        <f>+'TOTAL ENDE'!E35+'ENDE GUARACACHI- SAN MATIAS'!E36+'TOTAL CRE SA'!E35+'TOTAL ENDE DELBENI'!E35+'ENDE Riberalta'!E35</f>
        <v>2034.64981091954</v>
      </c>
      <c r="F36" s="84">
        <f>+'TOTAL ENDE'!F35+'ENDE GUARACACHI- SAN MATIAS'!F36+'TOTAL CRE SA'!F35+'TOTAL ENDE DELBENI'!F35+'ENDE Riberalta'!F35</f>
        <v>2057.98935954023</v>
      </c>
      <c r="G36" s="84">
        <f>+'TOTAL ENDE'!G35+'ENDE GUARACACHI- SAN MATIAS'!G36+'TOTAL CRE SA'!G35+'TOTAL ENDE DELBENI'!G35+'ENDE Riberalta'!G35</f>
        <v>2183.5710332183912</v>
      </c>
      <c r="H36" s="84">
        <f>+'TOTAL ENDE'!H35+'ENDE GUARACACHI- SAN MATIAS'!H36+'TOTAL CRE SA'!H35+'TOTAL ENDE DELBENI'!H35+'ENDE Riberalta'!H35</f>
        <v>2132.1034058620694</v>
      </c>
      <c r="I36" s="84">
        <f>+'TOTAL ENDE'!I35+'ENDE GUARACACHI- SAN MATIAS'!I36+'TOTAL CRE SA'!I35+'TOTAL ENDE DELBENI'!I35+'ENDE Riberalta'!I35</f>
        <v>2180.1963944827589</v>
      </c>
      <c r="J36" s="84">
        <f>+'TOTAL ENDE'!J35+'ENDE GUARACACHI- SAN MATIAS'!J36+'TOTAL CRE SA'!J35+'TOTAL ENDE DELBENI'!J35+'ENDE Riberalta'!J35</f>
        <v>0</v>
      </c>
      <c r="K36" s="84">
        <f>+'TOTAL ENDE'!K35+'ENDE GUARACACHI- SAN MATIAS'!K36+'TOTAL CRE SA'!K35+'TOTAL ENDE DELBENI'!K35+'ENDE Riberalta'!K35</f>
        <v>0</v>
      </c>
      <c r="L36" s="84">
        <f>+'TOTAL ENDE'!L35+'ENDE GUARACACHI- SAN MATIAS'!L36+'TOTAL CRE SA'!L35+'TOTAL ENDE DELBENI'!L35+'ENDE Riberalta'!L35</f>
        <v>0</v>
      </c>
      <c r="M36" s="84">
        <f>+'TOTAL ENDE'!M35+'ENDE GUARACACHI- SAN MATIAS'!M36+'TOTAL CRE SA'!M35+'TOTAL ENDE DELBENI'!M35+'ENDE Riberalta'!M35</f>
        <v>0</v>
      </c>
      <c r="N36" s="84">
        <f>+'TOTAL ENDE'!N35+'ENDE GUARACACHI- SAN MATIAS'!N36+'TOTAL CRE SA'!N35+'TOTAL ENDE DELBENI'!N35+'ENDE Riberalta'!N35</f>
        <v>0</v>
      </c>
      <c r="O36" s="85">
        <f t="shared" si="11"/>
        <v>14615.286576551725</v>
      </c>
      <c r="P36" s="68"/>
      <c r="Q36" s="17" t="s">
        <v>44</v>
      </c>
      <c r="R36" s="86">
        <f>+C36*0.87</f>
        <v>1805.8209964</v>
      </c>
      <c r="S36" s="86">
        <f t="shared" si="12"/>
        <v>1697.4746216999997</v>
      </c>
      <c r="T36" s="86">
        <f t="shared" si="12"/>
        <v>1770.1453354999996</v>
      </c>
      <c r="U36" s="86">
        <f t="shared" si="12"/>
        <v>1790.4507428000002</v>
      </c>
      <c r="V36" s="86">
        <f t="shared" si="12"/>
        <v>1899.7067989000004</v>
      </c>
      <c r="W36" s="86">
        <f t="shared" si="12"/>
        <v>1854.9299631000004</v>
      </c>
      <c r="X36" s="86">
        <f t="shared" si="12"/>
        <v>1896.7708632000003</v>
      </c>
      <c r="Y36" s="86">
        <f t="shared" si="12"/>
        <v>0</v>
      </c>
      <c r="Z36" s="86">
        <f t="shared" si="12"/>
        <v>0</v>
      </c>
      <c r="AA36" s="86">
        <f t="shared" si="12"/>
        <v>0</v>
      </c>
      <c r="AB36" s="86">
        <f t="shared" si="12"/>
        <v>0</v>
      </c>
      <c r="AC36" s="86">
        <f t="shared" si="12"/>
        <v>0</v>
      </c>
      <c r="AD36" s="85">
        <f t="shared" si="13"/>
        <v>12715.2993216</v>
      </c>
    </row>
    <row r="37" spans="2:46">
      <c r="B37" s="25" t="s">
        <v>20</v>
      </c>
      <c r="C37" s="84">
        <f>+'TOTAL ENDE'!C36+'ENDE GUARACACHI- SAN MATIAS'!C37+'TOTAL CRE SA'!C36+'TOTAL ENDE DELBENI'!C36+'ENDE Riberalta'!C36</f>
        <v>1390.2054896551726</v>
      </c>
      <c r="D37" s="84">
        <f>+'TOTAL ENDE'!D36+'ENDE GUARACACHI- SAN MATIAS'!D37+'TOTAL CRE SA'!D36+'TOTAL ENDE DELBENI'!D36+'ENDE Riberalta'!D36</f>
        <v>1312.2510088505746</v>
      </c>
      <c r="E37" s="84">
        <f>+'TOTAL ENDE'!E36+'ENDE GUARACACHI- SAN MATIAS'!E37+'TOTAL CRE SA'!E36+'TOTAL ENDE DELBENI'!E36+'ENDE Riberalta'!E36</f>
        <v>1328.0636250574712</v>
      </c>
      <c r="F37" s="84">
        <f>+'TOTAL ENDE'!F36+'ENDE GUARACACHI- SAN MATIAS'!F37+'TOTAL CRE SA'!F36+'TOTAL ENDE DELBENI'!F36+'ENDE Riberalta'!F36</f>
        <v>1274.491934827586</v>
      </c>
      <c r="G37" s="84">
        <f>+'TOTAL ENDE'!G36+'ENDE GUARACACHI- SAN MATIAS'!G37+'TOTAL CRE SA'!G36+'TOTAL ENDE DELBENI'!G36+'ENDE Riberalta'!G36</f>
        <v>1315.7505958620691</v>
      </c>
      <c r="H37" s="84">
        <f>+'TOTAL ENDE'!H36+'ENDE GUARACACHI- SAN MATIAS'!H37+'TOTAL CRE SA'!H36+'TOTAL ENDE DELBENI'!H36+'ENDE Riberalta'!H36</f>
        <v>1316.4326514942527</v>
      </c>
      <c r="I37" s="84">
        <f>+'TOTAL ENDE'!I36+'ENDE GUARACACHI- SAN MATIAS'!I37+'TOTAL CRE SA'!I36+'TOTAL ENDE DELBENI'!I36+'ENDE Riberalta'!I36</f>
        <v>1329.9539136781607</v>
      </c>
      <c r="J37" s="84">
        <f>+'TOTAL ENDE'!J36+'ENDE GUARACACHI- SAN MATIAS'!J37+'TOTAL CRE SA'!J36+'TOTAL ENDE DELBENI'!J36+'ENDE Riberalta'!J36</f>
        <v>0</v>
      </c>
      <c r="K37" s="84">
        <f>+'TOTAL ENDE'!K36+'ENDE GUARACACHI- SAN MATIAS'!K37+'TOTAL CRE SA'!K36+'TOTAL ENDE DELBENI'!K36+'ENDE Riberalta'!K36</f>
        <v>0</v>
      </c>
      <c r="L37" s="84">
        <f>+'TOTAL ENDE'!L36+'ENDE GUARACACHI- SAN MATIAS'!L37+'TOTAL CRE SA'!L36+'TOTAL ENDE DELBENI'!L36+'ENDE Riberalta'!L36</f>
        <v>0</v>
      </c>
      <c r="M37" s="84">
        <f>+'TOTAL ENDE'!M36+'ENDE GUARACACHI- SAN MATIAS'!M37+'TOTAL CRE SA'!M36+'TOTAL ENDE DELBENI'!M36+'ENDE Riberalta'!M36</f>
        <v>0</v>
      </c>
      <c r="N37" s="84">
        <f>+'TOTAL ENDE'!N36+'ENDE GUARACACHI- SAN MATIAS'!N37+'TOTAL CRE SA'!N36+'TOTAL ENDE DELBENI'!N36+'ENDE Riberalta'!N36</f>
        <v>0</v>
      </c>
      <c r="O37" s="85">
        <f t="shared" si="11"/>
        <v>9267.1492194252878</v>
      </c>
      <c r="P37" s="68"/>
      <c r="Q37" s="17" t="s">
        <v>20</v>
      </c>
      <c r="R37" s="86">
        <f>+C37*0.87</f>
        <v>1209.4787760000002</v>
      </c>
      <c r="S37" s="86">
        <f t="shared" si="12"/>
        <v>1141.6583776999998</v>
      </c>
      <c r="T37" s="86">
        <f t="shared" si="12"/>
        <v>1155.4153538</v>
      </c>
      <c r="U37" s="86">
        <f t="shared" si="12"/>
        <v>1108.8079832999997</v>
      </c>
      <c r="V37" s="86">
        <f t="shared" si="12"/>
        <v>1144.7030184</v>
      </c>
      <c r="W37" s="86">
        <f t="shared" si="12"/>
        <v>1145.2964067999999</v>
      </c>
      <c r="X37" s="86">
        <f t="shared" si="12"/>
        <v>1157.0599048999998</v>
      </c>
      <c r="Y37" s="86">
        <f t="shared" si="12"/>
        <v>0</v>
      </c>
      <c r="Z37" s="86">
        <f t="shared" si="12"/>
        <v>0</v>
      </c>
      <c r="AA37" s="86">
        <f t="shared" si="12"/>
        <v>0</v>
      </c>
      <c r="AB37" s="86">
        <f t="shared" si="12"/>
        <v>0</v>
      </c>
      <c r="AC37" s="86">
        <f t="shared" si="12"/>
        <v>0</v>
      </c>
      <c r="AD37" s="85">
        <f t="shared" si="13"/>
        <v>8062.4198208999987</v>
      </c>
    </row>
    <row r="38" spans="2:46">
      <c r="B38" s="26" t="s">
        <v>14</v>
      </c>
      <c r="C38" s="87">
        <f t="shared" ref="C38:N38" si="14">SUM(C33:C37)</f>
        <v>31333.506248505953</v>
      </c>
      <c r="D38" s="87">
        <f t="shared" si="14"/>
        <v>30911.39909413788</v>
      </c>
      <c r="E38" s="87">
        <f t="shared" si="14"/>
        <v>31331.651544597571</v>
      </c>
      <c r="F38" s="87">
        <f t="shared" si="14"/>
        <v>32149.778541609412</v>
      </c>
      <c r="G38" s="87">
        <f t="shared" si="14"/>
        <v>32152.905775057308</v>
      </c>
      <c r="H38" s="87">
        <f t="shared" si="14"/>
        <v>30795.525268965543</v>
      </c>
      <c r="I38" s="87">
        <f t="shared" si="14"/>
        <v>28658.962430919684</v>
      </c>
      <c r="J38" s="87">
        <f t="shared" si="14"/>
        <v>0</v>
      </c>
      <c r="K38" s="87">
        <f t="shared" si="14"/>
        <v>0</v>
      </c>
      <c r="L38" s="87">
        <f t="shared" si="14"/>
        <v>0</v>
      </c>
      <c r="M38" s="87">
        <f t="shared" si="14"/>
        <v>0</v>
      </c>
      <c r="N38" s="87">
        <f t="shared" si="14"/>
        <v>0</v>
      </c>
      <c r="O38" s="87">
        <f t="shared" si="11"/>
        <v>217333.72890379335</v>
      </c>
      <c r="P38" s="56"/>
      <c r="Q38" s="26" t="s">
        <v>14</v>
      </c>
      <c r="R38" s="88">
        <f t="shared" ref="R38:AB38" si="15">SUM(R33:R37)</f>
        <v>27260.15043620018</v>
      </c>
      <c r="S38" s="89">
        <f t="shared" si="15"/>
        <v>26892.917211899956</v>
      </c>
      <c r="T38" s="89">
        <f t="shared" si="15"/>
        <v>27258.536843799891</v>
      </c>
      <c r="U38" s="89">
        <f t="shared" si="15"/>
        <v>27970.307331200191</v>
      </c>
      <c r="V38" s="89">
        <f t="shared" si="15"/>
        <v>27973.02802429986</v>
      </c>
      <c r="W38" s="89">
        <f t="shared" si="15"/>
        <v>26792.106984000024</v>
      </c>
      <c r="X38" s="89">
        <f t="shared" si="15"/>
        <v>24933.297314900126</v>
      </c>
      <c r="Y38" s="89">
        <f t="shared" si="15"/>
        <v>0</v>
      </c>
      <c r="Z38" s="89">
        <f t="shared" si="15"/>
        <v>0</v>
      </c>
      <c r="AA38" s="89">
        <f t="shared" si="15"/>
        <v>0</v>
      </c>
      <c r="AB38" s="89">
        <f t="shared" si="15"/>
        <v>0</v>
      </c>
      <c r="AC38" s="89">
        <f>SUM(AC33:AC37)</f>
        <v>0</v>
      </c>
      <c r="AD38" s="87">
        <f t="shared" si="13"/>
        <v>189080.34414630022</v>
      </c>
    </row>
    <row r="39" spans="2:46"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>
        <f>+AD38/0.87</f>
        <v>217333.72890379335</v>
      </c>
    </row>
    <row r="40" spans="2:46">
      <c r="B40" s="215" t="s">
        <v>37</v>
      </c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68"/>
      <c r="Q40" s="92" t="s">
        <v>37</v>
      </c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68"/>
    </row>
    <row r="41" spans="2:46">
      <c r="B41" s="57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68"/>
      <c r="P41" s="68"/>
      <c r="Q41" s="93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68"/>
      <c r="AG41" s="173" t="s">
        <v>151</v>
      </c>
    </row>
    <row r="42" spans="2:46">
      <c r="B42" s="11" t="s">
        <v>102</v>
      </c>
      <c r="C42" s="12" t="s">
        <v>84</v>
      </c>
      <c r="D42" s="13" t="s">
        <v>85</v>
      </c>
      <c r="E42" s="13" t="s">
        <v>86</v>
      </c>
      <c r="F42" s="13" t="s">
        <v>87</v>
      </c>
      <c r="G42" s="13" t="s">
        <v>88</v>
      </c>
      <c r="H42" s="13" t="s">
        <v>89</v>
      </c>
      <c r="I42" s="13" t="s">
        <v>90</v>
      </c>
      <c r="J42" s="13" t="s">
        <v>91</v>
      </c>
      <c r="K42" s="13" t="s">
        <v>92</v>
      </c>
      <c r="L42" s="13" t="s">
        <v>93</v>
      </c>
      <c r="M42" s="13" t="s">
        <v>94</v>
      </c>
      <c r="N42" s="13" t="s">
        <v>95</v>
      </c>
      <c r="O42" s="14" t="s">
        <v>14</v>
      </c>
      <c r="P42" s="94"/>
      <c r="Q42" s="80" t="s">
        <v>102</v>
      </c>
      <c r="R42" s="81" t="s">
        <v>2</v>
      </c>
      <c r="S42" s="81" t="s">
        <v>3</v>
      </c>
      <c r="T42" s="81" t="s">
        <v>4</v>
      </c>
      <c r="U42" s="81" t="s">
        <v>5</v>
      </c>
      <c r="V42" s="81" t="s">
        <v>6</v>
      </c>
      <c r="W42" s="81" t="s">
        <v>7</v>
      </c>
      <c r="X42" s="81" t="s">
        <v>8</v>
      </c>
      <c r="Y42" s="81" t="s">
        <v>9</v>
      </c>
      <c r="Z42" s="81" t="s">
        <v>10</v>
      </c>
      <c r="AA42" s="81" t="s">
        <v>11</v>
      </c>
      <c r="AB42" s="81" t="s">
        <v>12</v>
      </c>
      <c r="AC42" s="81" t="s">
        <v>13</v>
      </c>
      <c r="AD42" s="82" t="s">
        <v>14</v>
      </c>
      <c r="AG42" s="173" t="s">
        <v>102</v>
      </c>
      <c r="AH42" s="35" t="s">
        <v>2</v>
      </c>
      <c r="AI42" s="33" t="s">
        <v>3</v>
      </c>
      <c r="AJ42" s="33" t="s">
        <v>4</v>
      </c>
      <c r="AK42" s="33" t="s">
        <v>5</v>
      </c>
      <c r="AL42" s="33" t="s">
        <v>6</v>
      </c>
      <c r="AM42" s="33" t="s">
        <v>7</v>
      </c>
      <c r="AN42" s="33" t="s">
        <v>8</v>
      </c>
      <c r="AO42" s="33" t="s">
        <v>9</v>
      </c>
      <c r="AP42" s="33" t="s">
        <v>10</v>
      </c>
      <c r="AQ42" s="33" t="s">
        <v>11</v>
      </c>
      <c r="AR42" s="33" t="s">
        <v>12</v>
      </c>
      <c r="AS42" s="170" t="s">
        <v>13</v>
      </c>
      <c r="AT42" s="172" t="s">
        <v>14</v>
      </c>
    </row>
    <row r="43" spans="2:46">
      <c r="B43" s="15"/>
      <c r="C43" s="16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17"/>
      <c r="P43" s="38"/>
      <c r="Q43" s="15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18"/>
      <c r="AG43" s="171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171"/>
    </row>
    <row r="44" spans="2:46">
      <c r="B44" s="20" t="s">
        <v>39</v>
      </c>
      <c r="C44" s="84">
        <f>+C33/C$76</f>
        <v>2002.0885154247881</v>
      </c>
      <c r="D44" s="84">
        <f t="shared" ref="D44:N48" si="16">+D33/D$76</f>
        <v>1940.8267708581018</v>
      </c>
      <c r="E44" s="84">
        <f t="shared" si="16"/>
        <v>1893.3472697350851</v>
      </c>
      <c r="F44" s="84">
        <f t="shared" si="16"/>
        <v>1897.0312067479476</v>
      </c>
      <c r="G44" s="84">
        <f t="shared" si="16"/>
        <v>1870.837506457236</v>
      </c>
      <c r="H44" s="84">
        <f t="shared" si="16"/>
        <v>1768.8350971066257</v>
      </c>
      <c r="I44" s="84">
        <f t="shared" si="16"/>
        <v>1608.8627913033617</v>
      </c>
      <c r="J44" s="84">
        <f t="shared" si="16"/>
        <v>0</v>
      </c>
      <c r="K44" s="84">
        <f t="shared" si="16"/>
        <v>0</v>
      </c>
      <c r="L44" s="84">
        <f t="shared" si="16"/>
        <v>0</v>
      </c>
      <c r="M44" s="84">
        <f t="shared" si="16"/>
        <v>0</v>
      </c>
      <c r="N44" s="84">
        <f t="shared" si="16"/>
        <v>0</v>
      </c>
      <c r="O44" s="85">
        <f t="shared" ref="O44:O49" si="17">SUM(C44:N44)</f>
        <v>12981.829157633145</v>
      </c>
      <c r="P44" s="38"/>
      <c r="Q44" s="17" t="s">
        <v>39</v>
      </c>
      <c r="R44" s="86">
        <f>+R33/R$76</f>
        <v>1741.8170084195656</v>
      </c>
      <c r="S44" s="86">
        <f t="shared" ref="R44:AC48" si="18">+S33/S$76</f>
        <v>1688.5192906465486</v>
      </c>
      <c r="T44" s="86">
        <f t="shared" si="18"/>
        <v>1647.212124669524</v>
      </c>
      <c r="U44" s="86">
        <f t="shared" si="18"/>
        <v>1650.4171498707144</v>
      </c>
      <c r="V44" s="86">
        <f t="shared" si="18"/>
        <v>1627.6286306177954</v>
      </c>
      <c r="W44" s="86">
        <f t="shared" si="18"/>
        <v>1538.8865344827643</v>
      </c>
      <c r="X44" s="86">
        <f t="shared" si="18"/>
        <v>1399.7106284339247</v>
      </c>
      <c r="Y44" s="86">
        <f t="shared" si="18"/>
        <v>0</v>
      </c>
      <c r="Z44" s="86">
        <f t="shared" si="18"/>
        <v>0</v>
      </c>
      <c r="AA44" s="86">
        <f t="shared" si="18"/>
        <v>0</v>
      </c>
      <c r="AB44" s="86">
        <f t="shared" si="18"/>
        <v>0</v>
      </c>
      <c r="AC44" s="86">
        <f t="shared" si="18"/>
        <v>0</v>
      </c>
      <c r="AD44" s="85">
        <f t="shared" ref="AD44:AD49" si="19">SUM(R44:AC44)</f>
        <v>11294.191367140837</v>
      </c>
      <c r="AG44" s="217" t="s">
        <v>39</v>
      </c>
      <c r="AH44" s="68">
        <f>+'ENDEDELBENI-Baures'!R43</f>
        <v>7.7027370689655177</v>
      </c>
      <c r="AI44" s="68">
        <f>+'ENDEDELBENI-Baures'!S43</f>
        <v>0</v>
      </c>
      <c r="AJ44" s="68">
        <f>+'ENDEDELBENI-Baures'!T43</f>
        <v>0</v>
      </c>
      <c r="AK44" s="68">
        <f>+'ENDEDELBENI-Baures'!U43</f>
        <v>0</v>
      </c>
      <c r="AL44" s="68">
        <f>+'ENDEDELBENI-Baures'!V43</f>
        <v>0</v>
      </c>
      <c r="AM44" s="68">
        <f>+'ENDEDELBENI-Baures'!W43</f>
        <v>0</v>
      </c>
      <c r="AN44" s="68">
        <f>+'ENDEDELBENI-Baures'!X43</f>
        <v>0</v>
      </c>
      <c r="AO44" s="68">
        <f>+'ENDEDELBENI-Baures'!Y43</f>
        <v>0</v>
      </c>
      <c r="AP44" s="68">
        <f>+'ENDEDELBENI-Baures'!Z43</f>
        <v>0</v>
      </c>
      <c r="AQ44" s="68">
        <f>+'ENDEDELBENI-Baures'!AA43</f>
        <v>0</v>
      </c>
      <c r="AR44" s="68">
        <f>+'ENDEDELBENI-Baures'!AB43</f>
        <v>0</v>
      </c>
      <c r="AS44" s="68">
        <f>+'ENDEDELBENI-Baures'!AC43</f>
        <v>0</v>
      </c>
      <c r="AT44" s="39">
        <f t="shared" ref="AT44:AT49" si="20">SUM(AH44:AS44)</f>
        <v>7.7027370689655177</v>
      </c>
    </row>
    <row r="45" spans="2:46">
      <c r="B45" s="20" t="s">
        <v>17</v>
      </c>
      <c r="C45" s="84">
        <f t="shared" ref="C45:N49" si="21">+C34/C$76</f>
        <v>1595.5445790890485</v>
      </c>
      <c r="D45" s="84">
        <f t="shared" si="21"/>
        <v>1556.6817112068934</v>
      </c>
      <c r="E45" s="84">
        <f t="shared" si="21"/>
        <v>1576.4513213106097</v>
      </c>
      <c r="F45" s="84">
        <f t="shared" si="21"/>
        <v>1611.8471290791413</v>
      </c>
      <c r="G45" s="84">
        <f t="shared" si="21"/>
        <v>1595.9308982857713</v>
      </c>
      <c r="H45" s="84">
        <f t="shared" si="21"/>
        <v>1536.505652315363</v>
      </c>
      <c r="I45" s="84">
        <f t="shared" si="21"/>
        <v>1400.0358672545926</v>
      </c>
      <c r="J45" s="84">
        <f t="shared" si="21"/>
        <v>0</v>
      </c>
      <c r="K45" s="84">
        <f t="shared" si="16"/>
        <v>0</v>
      </c>
      <c r="L45" s="84">
        <f t="shared" si="16"/>
        <v>0</v>
      </c>
      <c r="M45" s="84">
        <f t="shared" si="16"/>
        <v>0</v>
      </c>
      <c r="N45" s="84">
        <f t="shared" si="16"/>
        <v>0</v>
      </c>
      <c r="O45" s="85">
        <f t="shared" si="17"/>
        <v>10872.997158541421</v>
      </c>
      <c r="P45" s="38"/>
      <c r="Q45" s="17" t="s">
        <v>17</v>
      </c>
      <c r="R45" s="86">
        <f t="shared" si="18"/>
        <v>1388.1237838074721</v>
      </c>
      <c r="S45" s="86">
        <f t="shared" si="18"/>
        <v>1354.3130887499972</v>
      </c>
      <c r="T45" s="86">
        <f t="shared" si="18"/>
        <v>1371.5126495402305</v>
      </c>
      <c r="U45" s="86">
        <f t="shared" si="18"/>
        <v>1402.3070022988529</v>
      </c>
      <c r="V45" s="86">
        <f t="shared" si="18"/>
        <v>1388.459881508621</v>
      </c>
      <c r="W45" s="86">
        <f t="shared" si="18"/>
        <v>1336.7599175143655</v>
      </c>
      <c r="X45" s="86">
        <f t="shared" si="18"/>
        <v>1218.0312045114956</v>
      </c>
      <c r="Y45" s="86">
        <f t="shared" si="18"/>
        <v>0</v>
      </c>
      <c r="Z45" s="86">
        <f t="shared" si="18"/>
        <v>0</v>
      </c>
      <c r="AA45" s="86">
        <f t="shared" si="18"/>
        <v>0</v>
      </c>
      <c r="AB45" s="86">
        <f t="shared" si="18"/>
        <v>0</v>
      </c>
      <c r="AC45" s="86">
        <f t="shared" si="18"/>
        <v>0</v>
      </c>
      <c r="AD45" s="85">
        <f t="shared" si="19"/>
        <v>9459.5075279310349</v>
      </c>
      <c r="AG45" s="217" t="s">
        <v>17</v>
      </c>
      <c r="AH45" s="68">
        <f>+'ENDEDELBENI-Baures'!R44</f>
        <v>3.8301135057471263</v>
      </c>
      <c r="AI45" s="68">
        <f>+'ENDEDELBENI-Baures'!S44</f>
        <v>0</v>
      </c>
      <c r="AJ45" s="68">
        <f>+'ENDEDELBENI-Baures'!T44</f>
        <v>0</v>
      </c>
      <c r="AK45" s="68">
        <f>+'ENDEDELBENI-Baures'!U44</f>
        <v>0</v>
      </c>
      <c r="AL45" s="68">
        <f>+'ENDEDELBENI-Baures'!V44</f>
        <v>0</v>
      </c>
      <c r="AM45" s="68">
        <f>+'ENDEDELBENI-Baures'!W44</f>
        <v>0</v>
      </c>
      <c r="AN45" s="68">
        <f>+'ENDEDELBENI-Baures'!X44</f>
        <v>0</v>
      </c>
      <c r="AO45" s="68">
        <f>+'ENDEDELBENI-Baures'!Y44</f>
        <v>0</v>
      </c>
      <c r="AP45" s="68">
        <f>+'ENDEDELBENI-Baures'!Z44</f>
        <v>0</v>
      </c>
      <c r="AQ45" s="68">
        <f>+'ENDEDELBENI-Baures'!AA44</f>
        <v>0</v>
      </c>
      <c r="AR45" s="68">
        <f>+'ENDEDELBENI-Baures'!AB44</f>
        <v>0</v>
      </c>
      <c r="AS45" s="68">
        <f>+'ENDEDELBENI-Baures'!AC44</f>
        <v>0</v>
      </c>
      <c r="AT45" s="39">
        <f t="shared" si="20"/>
        <v>3.8301135057471263</v>
      </c>
    </row>
    <row r="46" spans="2:46">
      <c r="B46" s="20" t="s">
        <v>18</v>
      </c>
      <c r="C46" s="84">
        <f t="shared" si="21"/>
        <v>406.33880795019155</v>
      </c>
      <c r="D46" s="84">
        <f t="shared" si="21"/>
        <v>474.90930966772356</v>
      </c>
      <c r="E46" s="84">
        <f t="shared" si="21"/>
        <v>548.72699927335179</v>
      </c>
      <c r="F46" s="84">
        <f t="shared" si="21"/>
        <v>631.53793532831298</v>
      </c>
      <c r="G46" s="84">
        <f t="shared" si="21"/>
        <v>650.12586910424091</v>
      </c>
      <c r="H46" s="84">
        <f t="shared" si="21"/>
        <v>623.82436718853216</v>
      </c>
      <c r="I46" s="84">
        <f t="shared" si="21"/>
        <v>604.43641655106342</v>
      </c>
      <c r="J46" s="84">
        <f t="shared" si="21"/>
        <v>0</v>
      </c>
      <c r="K46" s="84">
        <f t="shared" si="16"/>
        <v>0</v>
      </c>
      <c r="L46" s="84">
        <f t="shared" si="16"/>
        <v>0</v>
      </c>
      <c r="M46" s="84">
        <f t="shared" si="16"/>
        <v>0</v>
      </c>
      <c r="N46" s="84">
        <f t="shared" si="16"/>
        <v>0</v>
      </c>
      <c r="O46" s="85">
        <f t="shared" si="17"/>
        <v>3939.8997050634161</v>
      </c>
      <c r="P46" s="38"/>
      <c r="Q46" s="17" t="s">
        <v>18</v>
      </c>
      <c r="R46" s="86">
        <f t="shared" si="18"/>
        <v>353.51476291666665</v>
      </c>
      <c r="S46" s="86">
        <f t="shared" si="18"/>
        <v>413.17109941091951</v>
      </c>
      <c r="T46" s="86">
        <f t="shared" si="18"/>
        <v>477.39248936781604</v>
      </c>
      <c r="U46" s="86">
        <f t="shared" si="18"/>
        <v>549.43800373563226</v>
      </c>
      <c r="V46" s="86">
        <f t="shared" si="18"/>
        <v>565.60950612068962</v>
      </c>
      <c r="W46" s="86">
        <f t="shared" si="18"/>
        <v>542.72719945402298</v>
      </c>
      <c r="X46" s="86">
        <f t="shared" si="18"/>
        <v>525.8596823994252</v>
      </c>
      <c r="Y46" s="86">
        <f t="shared" si="18"/>
        <v>0</v>
      </c>
      <c r="Z46" s="86">
        <f t="shared" si="18"/>
        <v>0</v>
      </c>
      <c r="AA46" s="86">
        <f t="shared" si="18"/>
        <v>0</v>
      </c>
      <c r="AB46" s="86">
        <f t="shared" si="18"/>
        <v>0</v>
      </c>
      <c r="AC46" s="86">
        <f t="shared" si="18"/>
        <v>0</v>
      </c>
      <c r="AD46" s="85">
        <f t="shared" si="19"/>
        <v>3427.7127434051722</v>
      </c>
      <c r="AG46" s="217" t="s">
        <v>18</v>
      </c>
      <c r="AH46" s="68">
        <f>+'ENDEDELBENI-Baures'!R45</f>
        <v>4.8620689655172415E-3</v>
      </c>
      <c r="AI46" s="68">
        <f>+'ENDEDELBENI-Baures'!S45</f>
        <v>0</v>
      </c>
      <c r="AJ46" s="68">
        <f>+'ENDEDELBENI-Baures'!T45</f>
        <v>0</v>
      </c>
      <c r="AK46" s="68">
        <f>+'ENDEDELBENI-Baures'!U45</f>
        <v>0</v>
      </c>
      <c r="AL46" s="68">
        <f>+'ENDEDELBENI-Baures'!V45</f>
        <v>0</v>
      </c>
      <c r="AM46" s="68">
        <f>+'ENDEDELBENI-Baures'!W45</f>
        <v>0</v>
      </c>
      <c r="AN46" s="68">
        <f>+'ENDEDELBENI-Baures'!X45</f>
        <v>0</v>
      </c>
      <c r="AO46" s="68">
        <f>+'ENDEDELBENI-Baures'!Y45</f>
        <v>0</v>
      </c>
      <c r="AP46" s="68">
        <f>+'ENDEDELBENI-Baures'!Z45</f>
        <v>0</v>
      </c>
      <c r="AQ46" s="68">
        <f>+'ENDEDELBENI-Baures'!AA45</f>
        <v>0</v>
      </c>
      <c r="AR46" s="68">
        <f>+'ENDEDELBENI-Baures'!AB45</f>
        <v>0</v>
      </c>
      <c r="AS46" s="68">
        <f>+'ENDEDELBENI-Baures'!AC45</f>
        <v>0</v>
      </c>
      <c r="AT46" s="39">
        <f t="shared" si="20"/>
        <v>4.8620689655172415E-3</v>
      </c>
    </row>
    <row r="47" spans="2:46">
      <c r="B47" s="20" t="s">
        <v>44</v>
      </c>
      <c r="C47" s="84">
        <f t="shared" si="21"/>
        <v>298.22648242832605</v>
      </c>
      <c r="D47" s="84">
        <f t="shared" si="21"/>
        <v>280.33336994649227</v>
      </c>
      <c r="E47" s="84">
        <f t="shared" si="21"/>
        <v>292.33474294820979</v>
      </c>
      <c r="F47" s="84">
        <f t="shared" si="21"/>
        <v>295.68812637072273</v>
      </c>
      <c r="G47" s="84">
        <f t="shared" si="21"/>
        <v>313.73147028999875</v>
      </c>
      <c r="H47" s="84">
        <f t="shared" si="21"/>
        <v>306.33669624455018</v>
      </c>
      <c r="I47" s="84">
        <f t="shared" si="21"/>
        <v>313.24660840269524</v>
      </c>
      <c r="J47" s="84">
        <f t="shared" si="21"/>
        <v>0</v>
      </c>
      <c r="K47" s="84">
        <f t="shared" si="16"/>
        <v>0</v>
      </c>
      <c r="L47" s="84">
        <f t="shared" si="16"/>
        <v>0</v>
      </c>
      <c r="M47" s="84">
        <f t="shared" si="16"/>
        <v>0</v>
      </c>
      <c r="N47" s="84">
        <f t="shared" si="16"/>
        <v>0</v>
      </c>
      <c r="O47" s="85">
        <f t="shared" si="17"/>
        <v>2099.8974966309952</v>
      </c>
      <c r="P47" s="38"/>
      <c r="Q47" s="17" t="s">
        <v>44</v>
      </c>
      <c r="R47" s="86">
        <f t="shared" si="18"/>
        <v>259.45703971264368</v>
      </c>
      <c r="S47" s="86">
        <f t="shared" si="18"/>
        <v>243.89003185344825</v>
      </c>
      <c r="T47" s="86">
        <f t="shared" si="18"/>
        <v>254.33122636494247</v>
      </c>
      <c r="U47" s="86">
        <f t="shared" si="18"/>
        <v>257.24866994252875</v>
      </c>
      <c r="V47" s="86">
        <f t="shared" si="18"/>
        <v>272.9463791522989</v>
      </c>
      <c r="W47" s="86">
        <f t="shared" si="18"/>
        <v>266.51292573275867</v>
      </c>
      <c r="X47" s="86">
        <f t="shared" si="18"/>
        <v>272.52454931034487</v>
      </c>
      <c r="Y47" s="86">
        <f t="shared" si="18"/>
        <v>0</v>
      </c>
      <c r="Z47" s="86">
        <f t="shared" si="18"/>
        <v>0</v>
      </c>
      <c r="AA47" s="86">
        <f t="shared" si="18"/>
        <v>0</v>
      </c>
      <c r="AB47" s="86">
        <f t="shared" si="18"/>
        <v>0</v>
      </c>
      <c r="AC47" s="86">
        <f t="shared" si="18"/>
        <v>0</v>
      </c>
      <c r="AD47" s="85">
        <f t="shared" si="19"/>
        <v>1826.9108220689657</v>
      </c>
      <c r="AG47" s="217" t="s">
        <v>44</v>
      </c>
      <c r="AH47" s="68">
        <f>+'ENDEDELBENI-Baures'!R46</f>
        <v>2.5069367816091956</v>
      </c>
      <c r="AI47" s="68">
        <f>+'ENDEDELBENI-Baures'!S46</f>
        <v>0</v>
      </c>
      <c r="AJ47" s="68">
        <f>+'ENDEDELBENI-Baures'!T46</f>
        <v>0</v>
      </c>
      <c r="AK47" s="68">
        <f>+'ENDEDELBENI-Baures'!U46</f>
        <v>0</v>
      </c>
      <c r="AL47" s="68">
        <f>+'ENDEDELBENI-Baures'!V46</f>
        <v>0</v>
      </c>
      <c r="AM47" s="68">
        <f>+'ENDEDELBENI-Baures'!W46</f>
        <v>0</v>
      </c>
      <c r="AN47" s="68">
        <f>+'ENDEDELBENI-Baures'!X46</f>
        <v>0</v>
      </c>
      <c r="AO47" s="68">
        <f>+'ENDEDELBENI-Baures'!Y46</f>
        <v>0</v>
      </c>
      <c r="AP47" s="68">
        <f>+'ENDEDELBENI-Baures'!Z46</f>
        <v>0</v>
      </c>
      <c r="AQ47" s="68">
        <f>+'ENDEDELBENI-Baures'!AA46</f>
        <v>0</v>
      </c>
      <c r="AR47" s="68">
        <f>+'ENDEDELBENI-Baures'!AB46</f>
        <v>0</v>
      </c>
      <c r="AS47" s="68">
        <f>+'ENDEDELBENI-Baures'!AC46</f>
        <v>0</v>
      </c>
      <c r="AT47" s="39">
        <f t="shared" si="20"/>
        <v>2.5069367816091956</v>
      </c>
    </row>
    <row r="48" spans="2:46">
      <c r="B48" s="25" t="s">
        <v>20</v>
      </c>
      <c r="C48" s="84">
        <f t="shared" si="21"/>
        <v>199.74216805390412</v>
      </c>
      <c r="D48" s="84">
        <f t="shared" si="21"/>
        <v>188.54181161646187</v>
      </c>
      <c r="E48" s="84">
        <f t="shared" si="21"/>
        <v>190.81373923239528</v>
      </c>
      <c r="F48" s="84">
        <f t="shared" si="21"/>
        <v>183.11665730281408</v>
      </c>
      <c r="G48" s="84">
        <f t="shared" si="21"/>
        <v>189.04462584225129</v>
      </c>
      <c r="H48" s="84">
        <f t="shared" si="21"/>
        <v>189.14262234112826</v>
      </c>
      <c r="I48" s="84">
        <f t="shared" si="21"/>
        <v>191.0853324250231</v>
      </c>
      <c r="J48" s="84">
        <f t="shared" si="21"/>
        <v>0</v>
      </c>
      <c r="K48" s="84">
        <f t="shared" si="16"/>
        <v>0</v>
      </c>
      <c r="L48" s="84">
        <f t="shared" si="16"/>
        <v>0</v>
      </c>
      <c r="M48" s="84">
        <f t="shared" si="16"/>
        <v>0</v>
      </c>
      <c r="N48" s="84">
        <f t="shared" si="16"/>
        <v>0</v>
      </c>
      <c r="O48" s="85">
        <f t="shared" si="17"/>
        <v>1331.4869568139779</v>
      </c>
      <c r="P48" s="38"/>
      <c r="Q48" s="17" t="s">
        <v>20</v>
      </c>
      <c r="R48" s="86">
        <f t="shared" si="18"/>
        <v>173.77568620689658</v>
      </c>
      <c r="S48" s="86">
        <f t="shared" si="18"/>
        <v>164.03137610632183</v>
      </c>
      <c r="T48" s="86">
        <f t="shared" si="18"/>
        <v>166.00795313218393</v>
      </c>
      <c r="U48" s="86">
        <f t="shared" si="18"/>
        <v>159.31149185344825</v>
      </c>
      <c r="V48" s="86">
        <f t="shared" si="18"/>
        <v>164.46882448275863</v>
      </c>
      <c r="W48" s="86">
        <f t="shared" si="18"/>
        <v>164.55408143678159</v>
      </c>
      <c r="X48" s="86">
        <f t="shared" si="18"/>
        <v>166.24423920977009</v>
      </c>
      <c r="Y48" s="86">
        <f t="shared" si="18"/>
        <v>0</v>
      </c>
      <c r="Z48" s="86">
        <f t="shared" si="18"/>
        <v>0</v>
      </c>
      <c r="AA48" s="86">
        <f t="shared" si="18"/>
        <v>0</v>
      </c>
      <c r="AB48" s="86">
        <f t="shared" si="18"/>
        <v>0</v>
      </c>
      <c r="AC48" s="86">
        <f t="shared" si="18"/>
        <v>0</v>
      </c>
      <c r="AD48" s="85">
        <f t="shared" si="19"/>
        <v>1158.393652428161</v>
      </c>
      <c r="AG48" s="17" t="s">
        <v>20</v>
      </c>
      <c r="AH48" s="68">
        <f>+'ENDEDELBENI-Baures'!R47</f>
        <v>0.48875000000000007</v>
      </c>
      <c r="AI48" s="68">
        <f>+'ENDEDELBENI-Baures'!S47</f>
        <v>0</v>
      </c>
      <c r="AJ48" s="68">
        <f>+'ENDEDELBENI-Baures'!T47</f>
        <v>0</v>
      </c>
      <c r="AK48" s="68">
        <f>+'ENDEDELBENI-Baures'!U47</f>
        <v>0</v>
      </c>
      <c r="AL48" s="68">
        <f>+'ENDEDELBENI-Baures'!V47</f>
        <v>0</v>
      </c>
      <c r="AM48" s="68">
        <f>+'ENDEDELBENI-Baures'!W47</f>
        <v>0</v>
      </c>
      <c r="AN48" s="68">
        <f>+'ENDEDELBENI-Baures'!X47</f>
        <v>0</v>
      </c>
      <c r="AO48" s="68">
        <f>+'ENDEDELBENI-Baures'!Y47</f>
        <v>0</v>
      </c>
      <c r="AP48" s="68">
        <f>+'ENDEDELBENI-Baures'!Z47</f>
        <v>0</v>
      </c>
      <c r="AQ48" s="68">
        <f>+'ENDEDELBENI-Baures'!AA47</f>
        <v>0</v>
      </c>
      <c r="AR48" s="68">
        <f>+'ENDEDELBENI-Baures'!AB47</f>
        <v>0</v>
      </c>
      <c r="AS48" s="68">
        <f>+'ENDEDELBENI-Baures'!AC47</f>
        <v>0</v>
      </c>
      <c r="AT48" s="39">
        <f t="shared" si="20"/>
        <v>0.48875000000000007</v>
      </c>
    </row>
    <row r="49" spans="2:46">
      <c r="B49" s="26" t="s">
        <v>14</v>
      </c>
      <c r="C49" s="87">
        <f t="shared" si="21"/>
        <v>4501.9405529462574</v>
      </c>
      <c r="D49" s="87">
        <f t="shared" si="21"/>
        <v>4441.2929732956727</v>
      </c>
      <c r="E49" s="87">
        <f t="shared" si="21"/>
        <v>4501.6740724996507</v>
      </c>
      <c r="F49" s="87">
        <f t="shared" si="21"/>
        <v>4619.2210548289386</v>
      </c>
      <c r="G49" s="87">
        <f t="shared" si="21"/>
        <v>4619.670369979498</v>
      </c>
      <c r="H49" s="87">
        <f t="shared" si="21"/>
        <v>4424.6444351961991</v>
      </c>
      <c r="I49" s="87">
        <f t="shared" si="21"/>
        <v>4117.6670159367359</v>
      </c>
      <c r="J49" s="87">
        <f t="shared" si="21"/>
        <v>0</v>
      </c>
      <c r="K49" s="87">
        <f t="shared" si="21"/>
        <v>0</v>
      </c>
      <c r="L49" s="87">
        <f t="shared" si="21"/>
        <v>0</v>
      </c>
      <c r="M49" s="87">
        <f t="shared" si="21"/>
        <v>0</v>
      </c>
      <c r="N49" s="87">
        <f t="shared" si="21"/>
        <v>0</v>
      </c>
      <c r="O49" s="87">
        <f t="shared" si="17"/>
        <v>31226.110474682951</v>
      </c>
      <c r="P49" s="95"/>
      <c r="Q49" s="26" t="s">
        <v>14</v>
      </c>
      <c r="R49" s="88">
        <f t="shared" ref="R49:AB49" si="22">SUM(R44:R48)</f>
        <v>3916.6882810632442</v>
      </c>
      <c r="S49" s="89">
        <f t="shared" si="22"/>
        <v>3863.924886767235</v>
      </c>
      <c r="T49" s="89">
        <f t="shared" si="22"/>
        <v>3916.4564430746964</v>
      </c>
      <c r="U49" s="89">
        <f t="shared" si="22"/>
        <v>4018.7223177011765</v>
      </c>
      <c r="V49" s="89">
        <f t="shared" si="22"/>
        <v>4019.1132218821635</v>
      </c>
      <c r="W49" s="89">
        <f t="shared" si="22"/>
        <v>3849.4406586206924</v>
      </c>
      <c r="X49" s="89">
        <f t="shared" si="22"/>
        <v>3582.3703038649605</v>
      </c>
      <c r="Y49" s="89">
        <f t="shared" si="22"/>
        <v>0</v>
      </c>
      <c r="Z49" s="89">
        <f t="shared" si="22"/>
        <v>0</v>
      </c>
      <c r="AA49" s="89">
        <f t="shared" si="22"/>
        <v>0</v>
      </c>
      <c r="AB49" s="89">
        <f t="shared" si="22"/>
        <v>0</v>
      </c>
      <c r="AC49" s="89">
        <f>SUM(AC44:AC48)</f>
        <v>0</v>
      </c>
      <c r="AD49" s="87">
        <f t="shared" si="19"/>
        <v>27166.716112974169</v>
      </c>
      <c r="AG49" s="45" t="s">
        <v>14</v>
      </c>
      <c r="AH49" s="158">
        <f t="shared" ref="AH49:AS49" si="23">SUM(AH44:AH48)</f>
        <v>14.533399425287357</v>
      </c>
      <c r="AI49" s="158">
        <f t="shared" si="23"/>
        <v>0</v>
      </c>
      <c r="AJ49" s="158">
        <f t="shared" si="23"/>
        <v>0</v>
      </c>
      <c r="AK49" s="158">
        <f t="shared" si="23"/>
        <v>0</v>
      </c>
      <c r="AL49" s="158">
        <f t="shared" si="23"/>
        <v>0</v>
      </c>
      <c r="AM49" s="158">
        <f t="shared" si="23"/>
        <v>0</v>
      </c>
      <c r="AN49" s="158">
        <f t="shared" si="23"/>
        <v>0</v>
      </c>
      <c r="AO49" s="158">
        <f t="shared" si="23"/>
        <v>0</v>
      </c>
      <c r="AP49" s="158">
        <f t="shared" si="23"/>
        <v>0</v>
      </c>
      <c r="AQ49" s="158">
        <f t="shared" si="23"/>
        <v>0</v>
      </c>
      <c r="AR49" s="158">
        <f t="shared" si="23"/>
        <v>0</v>
      </c>
      <c r="AS49" s="158">
        <f t="shared" si="23"/>
        <v>0</v>
      </c>
      <c r="AT49" s="45">
        <f t="shared" si="20"/>
        <v>14.533399425287357</v>
      </c>
    </row>
    <row r="50" spans="2:46">
      <c r="B50" s="10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>
        <f>+AD49/0.87</f>
        <v>31226.110474682951</v>
      </c>
    </row>
    <row r="51" spans="2:46">
      <c r="B51" s="215" t="s">
        <v>49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92" t="s">
        <v>49</v>
      </c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</row>
    <row r="52" spans="2:46">
      <c r="B52" s="57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93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G52" s="173" t="s">
        <v>152</v>
      </c>
    </row>
    <row r="53" spans="2:46">
      <c r="B53" s="11" t="s">
        <v>102</v>
      </c>
      <c r="C53" s="12" t="s">
        <v>84</v>
      </c>
      <c r="D53" s="13" t="s">
        <v>85</v>
      </c>
      <c r="E53" s="13" t="s">
        <v>86</v>
      </c>
      <c r="F53" s="13" t="s">
        <v>87</v>
      </c>
      <c r="G53" s="13" t="s">
        <v>88</v>
      </c>
      <c r="H53" s="13" t="s">
        <v>89</v>
      </c>
      <c r="I53" s="13" t="s">
        <v>90</v>
      </c>
      <c r="J53" s="13" t="s">
        <v>91</v>
      </c>
      <c r="K53" s="13" t="s">
        <v>92</v>
      </c>
      <c r="L53" s="13" t="s">
        <v>93</v>
      </c>
      <c r="M53" s="13" t="s">
        <v>94</v>
      </c>
      <c r="N53" s="13" t="s">
        <v>95</v>
      </c>
      <c r="O53" s="14" t="s">
        <v>74</v>
      </c>
      <c r="P53" s="94"/>
      <c r="Q53" s="80" t="s">
        <v>102</v>
      </c>
      <c r="R53" s="81" t="s">
        <v>2</v>
      </c>
      <c r="S53" s="81" t="s">
        <v>3</v>
      </c>
      <c r="T53" s="81" t="s">
        <v>4</v>
      </c>
      <c r="U53" s="81" t="s">
        <v>5</v>
      </c>
      <c r="V53" s="81" t="s">
        <v>6</v>
      </c>
      <c r="W53" s="81" t="s">
        <v>7</v>
      </c>
      <c r="X53" s="81" t="s">
        <v>8</v>
      </c>
      <c r="Y53" s="81" t="s">
        <v>9</v>
      </c>
      <c r="Z53" s="81" t="s">
        <v>10</v>
      </c>
      <c r="AA53" s="81" t="s">
        <v>11</v>
      </c>
      <c r="AB53" s="81" t="s">
        <v>12</v>
      </c>
      <c r="AC53" s="81" t="s">
        <v>13</v>
      </c>
      <c r="AD53" s="82" t="s">
        <v>74</v>
      </c>
      <c r="AG53" s="173" t="s">
        <v>102</v>
      </c>
      <c r="AH53" s="35" t="s">
        <v>2</v>
      </c>
      <c r="AI53" s="33" t="s">
        <v>3</v>
      </c>
      <c r="AJ53" s="33" t="s">
        <v>4</v>
      </c>
      <c r="AK53" s="33" t="s">
        <v>5</v>
      </c>
      <c r="AL53" s="33" t="s">
        <v>6</v>
      </c>
      <c r="AM53" s="33" t="s">
        <v>7</v>
      </c>
      <c r="AN53" s="33" t="s">
        <v>8</v>
      </c>
      <c r="AO53" s="33" t="s">
        <v>9</v>
      </c>
      <c r="AP53" s="33" t="s">
        <v>10</v>
      </c>
      <c r="AQ53" s="33" t="s">
        <v>11</v>
      </c>
      <c r="AR53" s="33" t="s">
        <v>12</v>
      </c>
      <c r="AS53" s="170" t="s">
        <v>13</v>
      </c>
      <c r="AT53" s="172" t="s">
        <v>14</v>
      </c>
    </row>
    <row r="54" spans="2:46">
      <c r="B54" s="15"/>
      <c r="C54" s="16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17"/>
      <c r="P54" s="38"/>
      <c r="Q54" s="15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18"/>
      <c r="AG54" s="171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171"/>
    </row>
    <row r="55" spans="2:46">
      <c r="B55" s="20" t="s">
        <v>39</v>
      </c>
      <c r="C55" s="84">
        <f t="shared" ref="C55:O60" si="24">+C33/C21*100</f>
        <v>92.980279432935021</v>
      </c>
      <c r="D55" s="84">
        <f t="shared" si="24"/>
        <v>93.381030243220579</v>
      </c>
      <c r="E55" s="84">
        <f t="shared" si="24"/>
        <v>94.120054020326421</v>
      </c>
      <c r="F55" s="84">
        <f t="shared" si="24"/>
        <v>95.190697713237356</v>
      </c>
      <c r="G55" s="84">
        <f t="shared" si="24"/>
        <v>95.749309622194872</v>
      </c>
      <c r="H55" s="84">
        <f t="shared" si="24"/>
        <v>95.973360874922776</v>
      </c>
      <c r="I55" s="84">
        <f t="shared" si="24"/>
        <v>97.360574548504772</v>
      </c>
      <c r="J55" s="84" t="e">
        <f t="shared" si="24"/>
        <v>#DIV/0!</v>
      </c>
      <c r="K55" s="84" t="e">
        <f t="shared" si="24"/>
        <v>#DIV/0!</v>
      </c>
      <c r="L55" s="84" t="e">
        <f t="shared" si="24"/>
        <v>#DIV/0!</v>
      </c>
      <c r="M55" s="84" t="e">
        <f t="shared" si="24"/>
        <v>#DIV/0!</v>
      </c>
      <c r="N55" s="84" t="e">
        <f t="shared" si="24"/>
        <v>#DIV/0!</v>
      </c>
      <c r="O55" s="85">
        <f>+O33/O21*100</f>
        <v>94.857874166332337</v>
      </c>
      <c r="P55" s="38"/>
      <c r="Q55" s="17" t="s">
        <v>39</v>
      </c>
      <c r="R55" s="86">
        <f>+R33/R21*100</f>
        <v>80.892843106653473</v>
      </c>
      <c r="S55" s="86">
        <f t="shared" ref="R55:AD60" si="25">+S33/S21*100</f>
        <v>81.241496311601907</v>
      </c>
      <c r="T55" s="86">
        <f t="shared" si="25"/>
        <v>81.884446997683995</v>
      </c>
      <c r="U55" s="86">
        <f t="shared" si="25"/>
        <v>82.815907010516511</v>
      </c>
      <c r="V55" s="86">
        <f t="shared" si="25"/>
        <v>83.301899371309531</v>
      </c>
      <c r="W55" s="86">
        <f t="shared" si="25"/>
        <v>83.496823961182827</v>
      </c>
      <c r="X55" s="86">
        <f t="shared" si="25"/>
        <v>84.703699857199155</v>
      </c>
      <c r="Y55" s="86" t="e">
        <f t="shared" si="25"/>
        <v>#DIV/0!</v>
      </c>
      <c r="Z55" s="86" t="e">
        <f t="shared" si="25"/>
        <v>#DIV/0!</v>
      </c>
      <c r="AA55" s="86" t="e">
        <f t="shared" si="25"/>
        <v>#DIV/0!</v>
      </c>
      <c r="AB55" s="86" t="e">
        <f t="shared" si="25"/>
        <v>#DIV/0!</v>
      </c>
      <c r="AC55" s="86" t="e">
        <f t="shared" si="25"/>
        <v>#DIV/0!</v>
      </c>
      <c r="AD55" s="85">
        <f t="shared" si="25"/>
        <v>82.52635052470913</v>
      </c>
      <c r="AG55" s="217" t="s">
        <v>39</v>
      </c>
      <c r="AH55" s="68" t="e">
        <f>+'ENDE DELBENI- ELCarmen'!R42</f>
        <v>#VALUE!</v>
      </c>
      <c r="AI55" s="68" t="e">
        <f>+'ENDE DELBENI- ELCarmen'!S42</f>
        <v>#VALUE!</v>
      </c>
      <c r="AJ55" s="68" t="e">
        <f>+'ENDE DELBENI- ELCarmen'!T42</f>
        <v>#VALUE!</v>
      </c>
      <c r="AK55" s="68" t="e">
        <f>+'ENDE DELBENI- ELCarmen'!U42</f>
        <v>#VALUE!</v>
      </c>
      <c r="AL55" s="68" t="e">
        <f>+'ENDE DELBENI- ELCarmen'!V42</f>
        <v>#VALUE!</v>
      </c>
      <c r="AM55" s="68" t="e">
        <f>+'ENDE DELBENI- ELCarmen'!W42</f>
        <v>#VALUE!</v>
      </c>
      <c r="AN55" s="68" t="e">
        <f>+'ENDE DELBENI- ELCarmen'!X42</f>
        <v>#VALUE!</v>
      </c>
      <c r="AO55" s="68" t="e">
        <f>+'ENDE DELBENI- ELCarmen'!Y42</f>
        <v>#VALUE!</v>
      </c>
      <c r="AP55" s="68" t="e">
        <f>+'ENDE DELBENI- ELCarmen'!Z42</f>
        <v>#VALUE!</v>
      </c>
      <c r="AQ55" s="68" t="e">
        <f>+'ENDE DELBENI- ELCarmen'!AA42</f>
        <v>#VALUE!</v>
      </c>
      <c r="AR55" s="68" t="e">
        <f>+'ENDE DELBENI- ELCarmen'!AB42</f>
        <v>#VALUE!</v>
      </c>
      <c r="AS55" s="68" t="e">
        <f>+'ENDE DELBENI- ELCarmen'!AC42</f>
        <v>#VALUE!</v>
      </c>
      <c r="AT55" s="39" t="e">
        <f t="shared" ref="AT55:AT60" si="26">SUM(AH55:AS55)</f>
        <v>#VALUE!</v>
      </c>
    </row>
    <row r="56" spans="2:46">
      <c r="B56" s="20" t="s">
        <v>17</v>
      </c>
      <c r="C56" s="84">
        <f t="shared" si="24"/>
        <v>148.35174812028319</v>
      </c>
      <c r="D56" s="84">
        <f t="shared" si="24"/>
        <v>148.57945798862596</v>
      </c>
      <c r="E56" s="84">
        <f t="shared" si="24"/>
        <v>150.92880050843561</v>
      </c>
      <c r="F56" s="84">
        <f t="shared" si="24"/>
        <v>153.72587176608232</v>
      </c>
      <c r="G56" s="84">
        <f t="shared" si="24"/>
        <v>155.20281256733335</v>
      </c>
      <c r="H56" s="84">
        <f t="shared" si="24"/>
        <v>157.10574031255678</v>
      </c>
      <c r="I56" s="84">
        <f t="shared" si="24"/>
        <v>161.16872176484432</v>
      </c>
      <c r="J56" s="84" t="e">
        <f t="shared" si="24"/>
        <v>#DIV/0!</v>
      </c>
      <c r="K56" s="84" t="e">
        <f t="shared" si="24"/>
        <v>#DIV/0!</v>
      </c>
      <c r="L56" s="84" t="e">
        <f t="shared" si="24"/>
        <v>#DIV/0!</v>
      </c>
      <c r="M56" s="84" t="e">
        <f t="shared" si="24"/>
        <v>#DIV/0!</v>
      </c>
      <c r="N56" s="84" t="e">
        <f t="shared" si="24"/>
        <v>#DIV/0!</v>
      </c>
      <c r="O56" s="85">
        <f t="shared" si="24"/>
        <v>153.33048854157255</v>
      </c>
      <c r="P56" s="38"/>
      <c r="Q56" s="17" t="s">
        <v>17</v>
      </c>
      <c r="R56" s="86">
        <f t="shared" si="25"/>
        <v>129.06602086464639</v>
      </c>
      <c r="S56" s="86">
        <f t="shared" si="25"/>
        <v>129.26412845010458</v>
      </c>
      <c r="T56" s="86">
        <f t="shared" si="25"/>
        <v>131.30805644233899</v>
      </c>
      <c r="U56" s="86">
        <f t="shared" si="25"/>
        <v>133.74150843649161</v>
      </c>
      <c r="V56" s="86">
        <f t="shared" si="25"/>
        <v>135.02644693358002</v>
      </c>
      <c r="W56" s="86">
        <f t="shared" si="25"/>
        <v>136.68199407192438</v>
      </c>
      <c r="X56" s="86">
        <f t="shared" si="25"/>
        <v>140.21678793541457</v>
      </c>
      <c r="Y56" s="86" t="e">
        <f t="shared" si="25"/>
        <v>#DIV/0!</v>
      </c>
      <c r="Z56" s="86" t="e">
        <f t="shared" si="25"/>
        <v>#DIV/0!</v>
      </c>
      <c r="AA56" s="86" t="e">
        <f t="shared" si="25"/>
        <v>#DIV/0!</v>
      </c>
      <c r="AB56" s="86" t="e">
        <f t="shared" si="25"/>
        <v>#DIV/0!</v>
      </c>
      <c r="AC56" s="86" t="e">
        <f t="shared" si="25"/>
        <v>#DIV/0!</v>
      </c>
      <c r="AD56" s="85">
        <f t="shared" si="25"/>
        <v>133.39752503116813</v>
      </c>
      <c r="AG56" s="217" t="s">
        <v>17</v>
      </c>
      <c r="AH56" s="68" t="e">
        <f>+'ENDE DELBENI- ELCarmen'!R43</f>
        <v>#VALUE!</v>
      </c>
      <c r="AI56" s="68" t="e">
        <f>+'ENDE DELBENI- ELCarmen'!S43</f>
        <v>#VALUE!</v>
      </c>
      <c r="AJ56" s="68" t="e">
        <f>+'ENDE DELBENI- ELCarmen'!T43</f>
        <v>#VALUE!</v>
      </c>
      <c r="AK56" s="68" t="e">
        <f>+'ENDE DELBENI- ELCarmen'!U43</f>
        <v>#VALUE!</v>
      </c>
      <c r="AL56" s="68" t="e">
        <f>+'ENDE DELBENI- ELCarmen'!V43</f>
        <v>#VALUE!</v>
      </c>
      <c r="AM56" s="68" t="e">
        <f>+'ENDE DELBENI- ELCarmen'!W43</f>
        <v>#VALUE!</v>
      </c>
      <c r="AN56" s="68" t="e">
        <f>+'ENDE DELBENI- ELCarmen'!X43</f>
        <v>#VALUE!</v>
      </c>
      <c r="AO56" s="68" t="e">
        <f>+'ENDE DELBENI- ELCarmen'!Y43</f>
        <v>#VALUE!</v>
      </c>
      <c r="AP56" s="68" t="e">
        <f>+'ENDE DELBENI- ELCarmen'!Z43</f>
        <v>#VALUE!</v>
      </c>
      <c r="AQ56" s="68" t="e">
        <f>+'ENDE DELBENI- ELCarmen'!AA43</f>
        <v>#VALUE!</v>
      </c>
      <c r="AR56" s="68" t="e">
        <f>+'ENDE DELBENI- ELCarmen'!AB43</f>
        <v>#VALUE!</v>
      </c>
      <c r="AS56" s="68" t="e">
        <f>+'ENDE DELBENI- ELCarmen'!AC43</f>
        <v>#VALUE!</v>
      </c>
      <c r="AT56" s="39" t="e">
        <f t="shared" si="26"/>
        <v>#VALUE!</v>
      </c>
    </row>
    <row r="57" spans="2:46">
      <c r="B57" s="20" t="s">
        <v>18</v>
      </c>
      <c r="C57" s="84">
        <f t="shared" si="24"/>
        <v>117.00479018348189</v>
      </c>
      <c r="D57" s="84">
        <f t="shared" si="24"/>
        <v>119.6725860980719</v>
      </c>
      <c r="E57" s="84">
        <f t="shared" si="24"/>
        <v>98.326981360073873</v>
      </c>
      <c r="F57" s="84">
        <f t="shared" si="24"/>
        <v>93.74763322122709</v>
      </c>
      <c r="G57" s="84">
        <f t="shared" si="24"/>
        <v>89.066279310557263</v>
      </c>
      <c r="H57" s="84">
        <f t="shared" si="24"/>
        <v>96.687126412976994</v>
      </c>
      <c r="I57" s="84">
        <f t="shared" si="24"/>
        <v>94.82924286315118</v>
      </c>
      <c r="J57" s="84" t="e">
        <f t="shared" si="24"/>
        <v>#DIV/0!</v>
      </c>
      <c r="K57" s="84" t="e">
        <f t="shared" si="24"/>
        <v>#DIV/0!</v>
      </c>
      <c r="L57" s="84" t="e">
        <f t="shared" si="24"/>
        <v>#DIV/0!</v>
      </c>
      <c r="M57" s="84" t="e">
        <f t="shared" si="24"/>
        <v>#DIV/0!</v>
      </c>
      <c r="N57" s="84" t="e">
        <f t="shared" si="24"/>
        <v>#DIV/0!</v>
      </c>
      <c r="O57" s="85">
        <f t="shared" si="24"/>
        <v>98.784613796815677</v>
      </c>
      <c r="P57" s="38"/>
      <c r="Q57" s="17" t="s">
        <v>18</v>
      </c>
      <c r="R57" s="86">
        <f t="shared" si="25"/>
        <v>101.79416745962924</v>
      </c>
      <c r="S57" s="86">
        <f t="shared" si="25"/>
        <v>104.11514990532255</v>
      </c>
      <c r="T57" s="86">
        <f t="shared" si="25"/>
        <v>85.544473783264266</v>
      </c>
      <c r="U57" s="86">
        <f t="shared" si="25"/>
        <v>81.560440902467562</v>
      </c>
      <c r="V57" s="86">
        <f t="shared" si="25"/>
        <v>77.48766300018481</v>
      </c>
      <c r="W57" s="86">
        <f t="shared" si="25"/>
        <v>84.11779997928997</v>
      </c>
      <c r="X57" s="86">
        <f t="shared" si="25"/>
        <v>82.501441290941514</v>
      </c>
      <c r="Y57" s="86" t="e">
        <f t="shared" si="25"/>
        <v>#DIV/0!</v>
      </c>
      <c r="Z57" s="86" t="e">
        <f t="shared" si="25"/>
        <v>#DIV/0!</v>
      </c>
      <c r="AA57" s="86" t="e">
        <f t="shared" si="25"/>
        <v>#DIV/0!</v>
      </c>
      <c r="AB57" s="86" t="e">
        <f t="shared" si="25"/>
        <v>#DIV/0!</v>
      </c>
      <c r="AC57" s="86" t="e">
        <f t="shared" si="25"/>
        <v>#DIV/0!</v>
      </c>
      <c r="AD57" s="85">
        <f t="shared" si="25"/>
        <v>85.94261400322965</v>
      </c>
      <c r="AG57" s="217" t="s">
        <v>18</v>
      </c>
      <c r="AH57" s="68" t="e">
        <f>+'ENDE DELBENI- ELCarmen'!R44</f>
        <v>#VALUE!</v>
      </c>
      <c r="AI57" s="68" t="e">
        <f>+'ENDE DELBENI- ELCarmen'!S44</f>
        <v>#VALUE!</v>
      </c>
      <c r="AJ57" s="68" t="e">
        <f>+'ENDE DELBENI- ELCarmen'!T44</f>
        <v>#VALUE!</v>
      </c>
      <c r="AK57" s="68" t="e">
        <f>+'ENDE DELBENI- ELCarmen'!U44</f>
        <v>#VALUE!</v>
      </c>
      <c r="AL57" s="68" t="e">
        <f>+'ENDE DELBENI- ELCarmen'!V44</f>
        <v>#VALUE!</v>
      </c>
      <c r="AM57" s="68" t="e">
        <f>+'ENDE DELBENI- ELCarmen'!W44</f>
        <v>#VALUE!</v>
      </c>
      <c r="AN57" s="68" t="e">
        <f>+'ENDE DELBENI- ELCarmen'!X44</f>
        <v>#VALUE!</v>
      </c>
      <c r="AO57" s="68" t="e">
        <f>+'ENDE DELBENI- ELCarmen'!Y44</f>
        <v>#VALUE!</v>
      </c>
      <c r="AP57" s="68" t="e">
        <f>+'ENDE DELBENI- ELCarmen'!Z44</f>
        <v>#VALUE!</v>
      </c>
      <c r="AQ57" s="68" t="e">
        <f>+'ENDE DELBENI- ELCarmen'!AA44</f>
        <v>#VALUE!</v>
      </c>
      <c r="AR57" s="68" t="e">
        <f>+'ENDE DELBENI- ELCarmen'!AB44</f>
        <v>#VALUE!</v>
      </c>
      <c r="AS57" s="68" t="e">
        <f>+'ENDE DELBENI- ELCarmen'!AC44</f>
        <v>#VALUE!</v>
      </c>
      <c r="AT57" s="39" t="e">
        <f t="shared" si="26"/>
        <v>#VALUE!</v>
      </c>
    </row>
    <row r="58" spans="2:46">
      <c r="B58" s="20" t="s">
        <v>44</v>
      </c>
      <c r="C58" s="84">
        <f t="shared" si="24"/>
        <v>132.37224172145247</v>
      </c>
      <c r="D58" s="84">
        <f t="shared" si="24"/>
        <v>133.84904835333876</v>
      </c>
      <c r="E58" s="84">
        <f t="shared" si="24"/>
        <v>134.09824079750055</v>
      </c>
      <c r="F58" s="84">
        <f t="shared" si="24"/>
        <v>135.85146298789144</v>
      </c>
      <c r="G58" s="84">
        <f t="shared" si="24"/>
        <v>138.267819455292</v>
      </c>
      <c r="H58" s="84">
        <f t="shared" si="24"/>
        <v>138.92286609397883</v>
      </c>
      <c r="I58" s="84">
        <f t="shared" si="24"/>
        <v>140.94308251491947</v>
      </c>
      <c r="J58" s="84" t="e">
        <f t="shared" si="24"/>
        <v>#DIV/0!</v>
      </c>
      <c r="K58" s="84" t="e">
        <f t="shared" si="24"/>
        <v>#DIV/0!</v>
      </c>
      <c r="L58" s="84" t="e">
        <f t="shared" si="24"/>
        <v>#DIV/0!</v>
      </c>
      <c r="M58" s="84" t="e">
        <f t="shared" si="24"/>
        <v>#DIV/0!</v>
      </c>
      <c r="N58" s="84" t="e">
        <f t="shared" si="24"/>
        <v>#DIV/0!</v>
      </c>
      <c r="O58" s="85">
        <f t="shared" si="24"/>
        <v>136.35256599070513</v>
      </c>
      <c r="P58" s="38"/>
      <c r="Q58" s="17" t="s">
        <v>44</v>
      </c>
      <c r="R58" s="86">
        <f t="shared" si="25"/>
        <v>115.16385029766367</v>
      </c>
      <c r="S58" s="86">
        <f t="shared" si="25"/>
        <v>116.4486720674047</v>
      </c>
      <c r="T58" s="86">
        <f t="shared" si="25"/>
        <v>116.66546949382546</v>
      </c>
      <c r="U58" s="86">
        <f t="shared" si="25"/>
        <v>118.19077279946555</v>
      </c>
      <c r="V58" s="86">
        <f t="shared" si="25"/>
        <v>120.29300292610404</v>
      </c>
      <c r="W58" s="86">
        <f t="shared" si="25"/>
        <v>120.86289350176156</v>
      </c>
      <c r="X58" s="86">
        <f t="shared" si="25"/>
        <v>122.62048178797995</v>
      </c>
      <c r="Y58" s="86" t="e">
        <f t="shared" si="25"/>
        <v>#DIV/0!</v>
      </c>
      <c r="Z58" s="86" t="e">
        <f t="shared" si="25"/>
        <v>#DIV/0!</v>
      </c>
      <c r="AA58" s="86" t="e">
        <f t="shared" si="25"/>
        <v>#DIV/0!</v>
      </c>
      <c r="AB58" s="86" t="e">
        <f t="shared" si="25"/>
        <v>#DIV/0!</v>
      </c>
      <c r="AC58" s="86" t="e">
        <f t="shared" si="25"/>
        <v>#DIV/0!</v>
      </c>
      <c r="AD58" s="85">
        <f t="shared" si="25"/>
        <v>118.62673241191344</v>
      </c>
      <c r="AG58" s="217" t="s">
        <v>44</v>
      </c>
      <c r="AH58" s="68" t="e">
        <f>+'ENDE DELBENI- ELCarmen'!R45</f>
        <v>#VALUE!</v>
      </c>
      <c r="AI58" s="68" t="e">
        <f>+'ENDE DELBENI- ELCarmen'!S45</f>
        <v>#VALUE!</v>
      </c>
      <c r="AJ58" s="68" t="e">
        <f>+'ENDE DELBENI- ELCarmen'!T45</f>
        <v>#VALUE!</v>
      </c>
      <c r="AK58" s="68" t="e">
        <f>+'ENDE DELBENI- ELCarmen'!U45</f>
        <v>#VALUE!</v>
      </c>
      <c r="AL58" s="68" t="e">
        <f>+'ENDE DELBENI- ELCarmen'!V45</f>
        <v>#VALUE!</v>
      </c>
      <c r="AM58" s="68" t="e">
        <f>+'ENDE DELBENI- ELCarmen'!W45</f>
        <v>#VALUE!</v>
      </c>
      <c r="AN58" s="68" t="e">
        <f>+'ENDE DELBENI- ELCarmen'!X45</f>
        <v>#VALUE!</v>
      </c>
      <c r="AO58" s="68" t="e">
        <f>+'ENDE DELBENI- ELCarmen'!Y45</f>
        <v>#VALUE!</v>
      </c>
      <c r="AP58" s="68" t="e">
        <f>+'ENDE DELBENI- ELCarmen'!Z45</f>
        <v>#VALUE!</v>
      </c>
      <c r="AQ58" s="68" t="e">
        <f>+'ENDE DELBENI- ELCarmen'!AA45</f>
        <v>#VALUE!</v>
      </c>
      <c r="AR58" s="68" t="e">
        <f>+'ENDE DELBENI- ELCarmen'!AB45</f>
        <v>#VALUE!</v>
      </c>
      <c r="AS58" s="68" t="e">
        <f>+'ENDE DELBENI- ELCarmen'!AC45</f>
        <v>#VALUE!</v>
      </c>
      <c r="AT58" s="39" t="e">
        <f t="shared" si="26"/>
        <v>#VALUE!</v>
      </c>
    </row>
    <row r="59" spans="2:46">
      <c r="B59" s="25" t="s">
        <v>20</v>
      </c>
      <c r="C59" s="84">
        <f t="shared" si="24"/>
        <v>71.931041762224552</v>
      </c>
      <c r="D59" s="84">
        <f t="shared" si="24"/>
        <v>76.339866678063558</v>
      </c>
      <c r="E59" s="84">
        <f t="shared" si="24"/>
        <v>77.607763271283488</v>
      </c>
      <c r="F59" s="84">
        <f t="shared" si="24"/>
        <v>82.816865690115847</v>
      </c>
      <c r="G59" s="84">
        <f t="shared" si="24"/>
        <v>82.79649696011731</v>
      </c>
      <c r="H59" s="84">
        <f t="shared" si="24"/>
        <v>78.862917166292306</v>
      </c>
      <c r="I59" s="84">
        <f t="shared" si="24"/>
        <v>80.13233220751502</v>
      </c>
      <c r="J59" s="84" t="e">
        <f t="shared" si="24"/>
        <v>#DIV/0!</v>
      </c>
      <c r="K59" s="84" t="e">
        <f t="shared" si="24"/>
        <v>#DIV/0!</v>
      </c>
      <c r="L59" s="84" t="e">
        <f t="shared" si="24"/>
        <v>#DIV/0!</v>
      </c>
      <c r="M59" s="84" t="e">
        <f t="shared" si="24"/>
        <v>#DIV/0!</v>
      </c>
      <c r="N59" s="84" t="e">
        <f t="shared" si="24"/>
        <v>#DIV/0!</v>
      </c>
      <c r="O59" s="85">
        <f t="shared" si="24"/>
        <v>78.402728707959469</v>
      </c>
      <c r="P59" s="38"/>
      <c r="Q59" s="17" t="s">
        <v>20</v>
      </c>
      <c r="R59" s="86">
        <f t="shared" si="25"/>
        <v>62.580006333135351</v>
      </c>
      <c r="S59" s="86">
        <f t="shared" si="25"/>
        <v>66.415684009915282</v>
      </c>
      <c r="T59" s="86">
        <f t="shared" si="25"/>
        <v>67.518754046016639</v>
      </c>
      <c r="U59" s="86">
        <f t="shared" si="25"/>
        <v>72.050673150400797</v>
      </c>
      <c r="V59" s="86">
        <f t="shared" si="25"/>
        <v>72.032952355302044</v>
      </c>
      <c r="W59" s="86">
        <f t="shared" si="25"/>
        <v>68.610737934674319</v>
      </c>
      <c r="X59" s="86">
        <f t="shared" si="25"/>
        <v>69.715129020538072</v>
      </c>
      <c r="Y59" s="86" t="e">
        <f t="shared" si="25"/>
        <v>#DIV/0!</v>
      </c>
      <c r="Z59" s="86" t="e">
        <f t="shared" si="25"/>
        <v>#DIV/0!</v>
      </c>
      <c r="AA59" s="86" t="e">
        <f t="shared" si="25"/>
        <v>#DIV/0!</v>
      </c>
      <c r="AB59" s="86" t="e">
        <f t="shared" si="25"/>
        <v>#DIV/0!</v>
      </c>
      <c r="AC59" s="86" t="e">
        <f t="shared" si="25"/>
        <v>#DIV/0!</v>
      </c>
      <c r="AD59" s="85">
        <f t="shared" si="25"/>
        <v>68.210373975924725</v>
      </c>
      <c r="AG59" s="17" t="s">
        <v>20</v>
      </c>
      <c r="AH59" s="68" t="e">
        <f>+'ENDE DELBENI- ELCarmen'!R46</f>
        <v>#VALUE!</v>
      </c>
      <c r="AI59" s="68" t="e">
        <f>+'ENDE DELBENI- ELCarmen'!S46</f>
        <v>#VALUE!</v>
      </c>
      <c r="AJ59" s="68" t="e">
        <f>+'ENDE DELBENI- ELCarmen'!T46</f>
        <v>#VALUE!</v>
      </c>
      <c r="AK59" s="68" t="e">
        <f>+'ENDE DELBENI- ELCarmen'!U46</f>
        <v>#VALUE!</v>
      </c>
      <c r="AL59" s="68" t="e">
        <f>+'ENDE DELBENI- ELCarmen'!V46</f>
        <v>#VALUE!</v>
      </c>
      <c r="AM59" s="68" t="e">
        <f>+'ENDE DELBENI- ELCarmen'!W46</f>
        <v>#VALUE!</v>
      </c>
      <c r="AN59" s="68" t="e">
        <f>+'ENDE DELBENI- ELCarmen'!X46</f>
        <v>#VALUE!</v>
      </c>
      <c r="AO59" s="68" t="e">
        <f>+'ENDE DELBENI- ELCarmen'!Y46</f>
        <v>#VALUE!</v>
      </c>
      <c r="AP59" s="68" t="e">
        <f>+'ENDE DELBENI- ELCarmen'!Z46</f>
        <v>#VALUE!</v>
      </c>
      <c r="AQ59" s="68" t="e">
        <f>+'ENDE DELBENI- ELCarmen'!AA46</f>
        <v>#VALUE!</v>
      </c>
      <c r="AR59" s="68" t="e">
        <f>+'ENDE DELBENI- ELCarmen'!AB46</f>
        <v>#VALUE!</v>
      </c>
      <c r="AS59" s="68" t="e">
        <f>+'ENDE DELBENI- ELCarmen'!AC46</f>
        <v>#VALUE!</v>
      </c>
      <c r="AT59" s="39" t="e">
        <f t="shared" si="26"/>
        <v>#VALUE!</v>
      </c>
    </row>
    <row r="60" spans="2:46">
      <c r="B60" s="26" t="s">
        <v>14</v>
      </c>
      <c r="C60" s="87">
        <f t="shared" si="24"/>
        <v>110.36824931692746</v>
      </c>
      <c r="D60" s="87">
        <f t="shared" si="24"/>
        <v>111.60815667464874</v>
      </c>
      <c r="E60" s="87">
        <f t="shared" si="24"/>
        <v>110.38754606833207</v>
      </c>
      <c r="F60" s="87">
        <f t="shared" si="24"/>
        <v>111.20421694002769</v>
      </c>
      <c r="G60" s="87">
        <f t="shared" si="24"/>
        <v>110.85419166139215</v>
      </c>
      <c r="H60" s="87">
        <f t="shared" si="24"/>
        <v>112.68385970550092</v>
      </c>
      <c r="I60" s="87">
        <f t="shared" si="24"/>
        <v>113.77086801748071</v>
      </c>
      <c r="J60" s="87" t="e">
        <f t="shared" si="24"/>
        <v>#DIV/0!</v>
      </c>
      <c r="K60" s="87" t="e">
        <f t="shared" si="24"/>
        <v>#DIV/0!</v>
      </c>
      <c r="L60" s="87" t="e">
        <f t="shared" si="24"/>
        <v>#DIV/0!</v>
      </c>
      <c r="M60" s="87" t="e">
        <f t="shared" si="24"/>
        <v>#DIV/0!</v>
      </c>
      <c r="N60" s="87" t="e">
        <f t="shared" si="24"/>
        <v>#DIV/0!</v>
      </c>
      <c r="O60" s="87">
        <f>+O38/O26*100</f>
        <v>111.50802709533068</v>
      </c>
      <c r="P60" s="95"/>
      <c r="Q60" s="26" t="s">
        <v>14</v>
      </c>
      <c r="R60" s="88">
        <f t="shared" si="25"/>
        <v>96.020376905726906</v>
      </c>
      <c r="S60" s="89">
        <f t="shared" si="25"/>
        <v>97.099096306944404</v>
      </c>
      <c r="T60" s="89">
        <f t="shared" si="25"/>
        <v>96.037165079448911</v>
      </c>
      <c r="U60" s="89">
        <f t="shared" si="25"/>
        <v>96.7476687378241</v>
      </c>
      <c r="V60" s="89">
        <f t="shared" si="25"/>
        <v>96.44314674541117</v>
      </c>
      <c r="W60" s="89">
        <f t="shared" si="25"/>
        <v>98.034957943785798</v>
      </c>
      <c r="X60" s="89">
        <f t="shared" si="25"/>
        <v>98.980655175208213</v>
      </c>
      <c r="Y60" s="89" t="e">
        <f t="shared" si="25"/>
        <v>#DIV/0!</v>
      </c>
      <c r="Z60" s="89" t="e">
        <f t="shared" si="25"/>
        <v>#DIV/0!</v>
      </c>
      <c r="AA60" s="89" t="e">
        <f t="shared" si="25"/>
        <v>#DIV/0!</v>
      </c>
      <c r="AB60" s="89" t="e">
        <f t="shared" si="25"/>
        <v>#DIV/0!</v>
      </c>
      <c r="AC60" s="89" t="e">
        <f t="shared" si="25"/>
        <v>#DIV/0!</v>
      </c>
      <c r="AD60" s="87">
        <f t="shared" si="25"/>
        <v>97.011983572937694</v>
      </c>
      <c r="AG60" s="45" t="s">
        <v>14</v>
      </c>
      <c r="AH60" s="158" t="e">
        <f t="shared" ref="AH60:AS60" si="27">SUM(AH55:AH59)</f>
        <v>#VALUE!</v>
      </c>
      <c r="AI60" s="158" t="e">
        <f t="shared" si="27"/>
        <v>#VALUE!</v>
      </c>
      <c r="AJ60" s="158" t="e">
        <f t="shared" si="27"/>
        <v>#VALUE!</v>
      </c>
      <c r="AK60" s="158" t="e">
        <f t="shared" si="27"/>
        <v>#VALUE!</v>
      </c>
      <c r="AL60" s="158" t="e">
        <f t="shared" si="27"/>
        <v>#VALUE!</v>
      </c>
      <c r="AM60" s="158" t="e">
        <f t="shared" si="27"/>
        <v>#VALUE!</v>
      </c>
      <c r="AN60" s="158" t="e">
        <f t="shared" si="27"/>
        <v>#VALUE!</v>
      </c>
      <c r="AO60" s="158" t="e">
        <f t="shared" si="27"/>
        <v>#VALUE!</v>
      </c>
      <c r="AP60" s="158" t="e">
        <f t="shared" si="27"/>
        <v>#VALUE!</v>
      </c>
      <c r="AQ60" s="158" t="e">
        <f t="shared" si="27"/>
        <v>#VALUE!</v>
      </c>
      <c r="AR60" s="158" t="e">
        <f t="shared" si="27"/>
        <v>#VALUE!</v>
      </c>
      <c r="AS60" s="158" t="e">
        <f t="shared" si="27"/>
        <v>#VALUE!</v>
      </c>
      <c r="AT60" s="45" t="e">
        <f t="shared" si="26"/>
        <v>#VALUE!</v>
      </c>
    </row>
    <row r="61" spans="2:46">
      <c r="B61" s="10"/>
      <c r="C61" s="95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</row>
    <row r="62" spans="2:46">
      <c r="B62" s="215" t="s">
        <v>51</v>
      </c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68"/>
      <c r="P62" s="68"/>
      <c r="Q62" s="92" t="s">
        <v>51</v>
      </c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68"/>
    </row>
    <row r="63" spans="2:46">
      <c r="B63" s="57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68"/>
      <c r="P63" s="68"/>
      <c r="Q63" s="93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68"/>
      <c r="AG63" s="173" t="s">
        <v>153</v>
      </c>
    </row>
    <row r="64" spans="2:46">
      <c r="B64" s="11" t="s">
        <v>102</v>
      </c>
      <c r="C64" s="12" t="s">
        <v>84</v>
      </c>
      <c r="D64" s="13" t="s">
        <v>85</v>
      </c>
      <c r="E64" s="13" t="s">
        <v>86</v>
      </c>
      <c r="F64" s="13" t="s">
        <v>87</v>
      </c>
      <c r="G64" s="13" t="s">
        <v>88</v>
      </c>
      <c r="H64" s="13" t="s">
        <v>89</v>
      </c>
      <c r="I64" s="13" t="s">
        <v>90</v>
      </c>
      <c r="J64" s="13" t="s">
        <v>91</v>
      </c>
      <c r="K64" s="13" t="s">
        <v>92</v>
      </c>
      <c r="L64" s="13" t="s">
        <v>93</v>
      </c>
      <c r="M64" s="13" t="s">
        <v>94</v>
      </c>
      <c r="N64" s="13" t="s">
        <v>95</v>
      </c>
      <c r="O64" s="14" t="s">
        <v>74</v>
      </c>
      <c r="P64" s="94"/>
      <c r="Q64" s="80" t="s">
        <v>102</v>
      </c>
      <c r="R64" s="81" t="s">
        <v>2</v>
      </c>
      <c r="S64" s="81" t="s">
        <v>3</v>
      </c>
      <c r="T64" s="81" t="s">
        <v>4</v>
      </c>
      <c r="U64" s="81" t="s">
        <v>5</v>
      </c>
      <c r="V64" s="81" t="s">
        <v>6</v>
      </c>
      <c r="W64" s="81" t="s">
        <v>7</v>
      </c>
      <c r="X64" s="81" t="s">
        <v>8</v>
      </c>
      <c r="Y64" s="81" t="s">
        <v>9</v>
      </c>
      <c r="Z64" s="81" t="s">
        <v>10</v>
      </c>
      <c r="AA64" s="81" t="s">
        <v>11</v>
      </c>
      <c r="AB64" s="81" t="s">
        <v>12</v>
      </c>
      <c r="AC64" s="81" t="s">
        <v>13</v>
      </c>
      <c r="AD64" s="82" t="s">
        <v>74</v>
      </c>
      <c r="AG64" s="173" t="s">
        <v>102</v>
      </c>
      <c r="AH64" s="35" t="s">
        <v>2</v>
      </c>
      <c r="AI64" s="33" t="s">
        <v>3</v>
      </c>
      <c r="AJ64" s="33" t="s">
        <v>4</v>
      </c>
      <c r="AK64" s="33" t="s">
        <v>5</v>
      </c>
      <c r="AL64" s="33" t="s">
        <v>6</v>
      </c>
      <c r="AM64" s="33" t="s">
        <v>7</v>
      </c>
      <c r="AN64" s="33" t="s">
        <v>8</v>
      </c>
      <c r="AO64" s="33" t="s">
        <v>9</v>
      </c>
      <c r="AP64" s="33" t="s">
        <v>10</v>
      </c>
      <c r="AQ64" s="33" t="s">
        <v>11</v>
      </c>
      <c r="AR64" s="33" t="s">
        <v>12</v>
      </c>
      <c r="AS64" s="170" t="s">
        <v>13</v>
      </c>
      <c r="AT64" s="172" t="s">
        <v>14</v>
      </c>
    </row>
    <row r="65" spans="2:46">
      <c r="B65" s="15"/>
      <c r="C65" s="16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17"/>
      <c r="P65" s="38"/>
      <c r="Q65" s="15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18"/>
      <c r="AG65" s="171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171"/>
    </row>
    <row r="66" spans="2:46">
      <c r="B66" s="20" t="s">
        <v>39</v>
      </c>
      <c r="C66" s="84">
        <f t="shared" ref="C66:O71" si="28">+C44/C21*100</f>
        <v>13.359235550709055</v>
      </c>
      <c r="D66" s="84">
        <f t="shared" si="28"/>
        <v>13.416814690117898</v>
      </c>
      <c r="E66" s="84">
        <f t="shared" si="28"/>
        <v>13.522996267288281</v>
      </c>
      <c r="F66" s="84">
        <f t="shared" si="28"/>
        <v>13.676824384085828</v>
      </c>
      <c r="G66" s="84">
        <f t="shared" si="28"/>
        <v>13.757084715832596</v>
      </c>
      <c r="H66" s="84">
        <f t="shared" si="28"/>
        <v>13.789275987776261</v>
      </c>
      <c r="I66" s="84">
        <f t="shared" si="28"/>
        <v>13.988588297198962</v>
      </c>
      <c r="J66" s="84" t="e">
        <f t="shared" si="28"/>
        <v>#DIV/0!</v>
      </c>
      <c r="K66" s="84" t="e">
        <f t="shared" si="28"/>
        <v>#DIV/0!</v>
      </c>
      <c r="L66" s="84" t="e">
        <f t="shared" si="28"/>
        <v>#DIV/0!</v>
      </c>
      <c r="M66" s="84" t="e">
        <f t="shared" si="28"/>
        <v>#DIV/0!</v>
      </c>
      <c r="N66" s="84" t="e">
        <f t="shared" si="28"/>
        <v>#DIV/0!</v>
      </c>
      <c r="O66" s="85">
        <f t="shared" si="28"/>
        <v>13.629004908955794</v>
      </c>
      <c r="P66" s="38"/>
      <c r="Q66" s="17" t="s">
        <v>39</v>
      </c>
      <c r="R66" s="86">
        <f t="shared" ref="R66:AD71" si="29">+R44/R21*100</f>
        <v>11.622534929116878</v>
      </c>
      <c r="S66" s="86">
        <f t="shared" si="29"/>
        <v>11.672628780402572</v>
      </c>
      <c r="T66" s="86">
        <f t="shared" si="29"/>
        <v>11.765006752540803</v>
      </c>
      <c r="U66" s="86">
        <f t="shared" si="29"/>
        <v>11.898837214154669</v>
      </c>
      <c r="V66" s="86">
        <f t="shared" si="29"/>
        <v>11.968663702774359</v>
      </c>
      <c r="W66" s="86">
        <f t="shared" si="29"/>
        <v>11.996670109365347</v>
      </c>
      <c r="X66" s="86">
        <f t="shared" si="29"/>
        <v>12.170071818563096</v>
      </c>
      <c r="Y66" s="86" t="e">
        <f t="shared" si="29"/>
        <v>#DIV/0!</v>
      </c>
      <c r="Z66" s="86" t="e">
        <f t="shared" si="29"/>
        <v>#DIV/0!</v>
      </c>
      <c r="AA66" s="86" t="e">
        <f t="shared" si="29"/>
        <v>#DIV/0!</v>
      </c>
      <c r="AB66" s="86" t="e">
        <f t="shared" si="29"/>
        <v>#DIV/0!</v>
      </c>
      <c r="AC66" s="86" t="e">
        <f t="shared" si="29"/>
        <v>#DIV/0!</v>
      </c>
      <c r="AD66" s="85">
        <f t="shared" si="29"/>
        <v>11.857234270791542</v>
      </c>
      <c r="AG66" s="217" t="s">
        <v>39</v>
      </c>
      <c r="AH66" s="68">
        <f>+'ENDEDELBENI-Exaltación'!R43</f>
        <v>0</v>
      </c>
      <c r="AI66" s="68">
        <f>+'ENDEDELBENI-Exaltación'!S43</f>
        <v>0</v>
      </c>
      <c r="AJ66" s="68">
        <f>+'ENDEDELBENI-Exaltación'!T43</f>
        <v>0</v>
      </c>
      <c r="AK66" s="68">
        <f>+'ENDEDELBENI-Exaltación'!U43</f>
        <v>0</v>
      </c>
      <c r="AL66" s="68">
        <f>+'ENDEDELBENI-Exaltación'!V43</f>
        <v>0</v>
      </c>
      <c r="AM66" s="68">
        <f>+'ENDEDELBENI-Exaltación'!W43</f>
        <v>0</v>
      </c>
      <c r="AN66" s="68">
        <f>+'ENDEDELBENI-Exaltación'!X43</f>
        <v>0</v>
      </c>
      <c r="AO66" s="68">
        <f>+'ENDEDELBENI-Exaltación'!Y43</f>
        <v>0</v>
      </c>
      <c r="AP66" s="68">
        <f>+'ENDEDELBENI-Exaltación'!Z43</f>
        <v>0</v>
      </c>
      <c r="AQ66" s="68">
        <f>+'ENDEDELBENI-Exaltación'!AA43</f>
        <v>0</v>
      </c>
      <c r="AR66" s="68">
        <f>+'ENDEDELBENI-Exaltación'!AB43</f>
        <v>0</v>
      </c>
      <c r="AS66" s="68">
        <f>+'ENDEDELBENI-Exaltación'!AC43</f>
        <v>0</v>
      </c>
      <c r="AT66" s="39">
        <f t="shared" ref="AT66:AT71" si="30">SUM(AH66:AS66)</f>
        <v>0</v>
      </c>
    </row>
    <row r="67" spans="2:46">
      <c r="B67" s="20" t="s">
        <v>17</v>
      </c>
      <c r="C67" s="84">
        <f t="shared" si="28"/>
        <v>21.314906339121151</v>
      </c>
      <c r="D67" s="84">
        <f t="shared" si="28"/>
        <v>21.347623274227871</v>
      </c>
      <c r="E67" s="84">
        <f t="shared" si="28"/>
        <v>21.685172486844195</v>
      </c>
      <c r="F67" s="84">
        <f t="shared" si="28"/>
        <v>22.087050541103782</v>
      </c>
      <c r="G67" s="84">
        <f t="shared" si="28"/>
        <v>22.29925467921456</v>
      </c>
      <c r="H67" s="84">
        <f t="shared" si="28"/>
        <v>22.572663838011032</v>
      </c>
      <c r="I67" s="84">
        <f t="shared" si="28"/>
        <v>23.156425540925905</v>
      </c>
      <c r="J67" s="84" t="e">
        <f t="shared" si="28"/>
        <v>#DIV/0!</v>
      </c>
      <c r="K67" s="84" t="e">
        <f t="shared" si="28"/>
        <v>#DIV/0!</v>
      </c>
      <c r="L67" s="84" t="e">
        <f t="shared" si="28"/>
        <v>#DIV/0!</v>
      </c>
      <c r="M67" s="84" t="e">
        <f t="shared" si="28"/>
        <v>#DIV/0!</v>
      </c>
      <c r="N67" s="84" t="e">
        <f t="shared" si="28"/>
        <v>#DIV/0!</v>
      </c>
      <c r="O67" s="85">
        <f t="shared" si="28"/>
        <v>22.030242606547784</v>
      </c>
      <c r="P67" s="38"/>
      <c r="Q67" s="17" t="s">
        <v>17</v>
      </c>
      <c r="R67" s="86">
        <f t="shared" si="29"/>
        <v>18.543968515035399</v>
      </c>
      <c r="S67" s="86">
        <f t="shared" si="29"/>
        <v>18.572432248578245</v>
      </c>
      <c r="T67" s="86">
        <f t="shared" si="29"/>
        <v>18.866100063554452</v>
      </c>
      <c r="U67" s="86">
        <f t="shared" si="29"/>
        <v>19.21573397076029</v>
      </c>
      <c r="V67" s="86">
        <f t="shared" si="29"/>
        <v>19.400351570916669</v>
      </c>
      <c r="W67" s="86">
        <f t="shared" si="29"/>
        <v>19.638217539069593</v>
      </c>
      <c r="X67" s="86">
        <f t="shared" si="29"/>
        <v>20.14609022060554</v>
      </c>
      <c r="Y67" s="86" t="e">
        <f t="shared" si="29"/>
        <v>#DIV/0!</v>
      </c>
      <c r="Z67" s="86" t="e">
        <f t="shared" si="29"/>
        <v>#DIV/0!</v>
      </c>
      <c r="AA67" s="86" t="e">
        <f t="shared" si="29"/>
        <v>#DIV/0!</v>
      </c>
      <c r="AB67" s="86" t="e">
        <f t="shared" si="29"/>
        <v>#DIV/0!</v>
      </c>
      <c r="AC67" s="86" t="e">
        <f t="shared" si="29"/>
        <v>#DIV/0!</v>
      </c>
      <c r="AD67" s="85">
        <f t="shared" si="29"/>
        <v>19.166311067696569</v>
      </c>
      <c r="AG67" s="217" t="s">
        <v>17</v>
      </c>
      <c r="AH67" s="68">
        <f>+'ENDEDELBENI-Exaltación'!R44</f>
        <v>0</v>
      </c>
      <c r="AI67" s="68">
        <f>+'ENDEDELBENI-Exaltación'!S44</f>
        <v>0</v>
      </c>
      <c r="AJ67" s="68">
        <f>+'ENDEDELBENI-Exaltación'!T44</f>
        <v>0</v>
      </c>
      <c r="AK67" s="68">
        <f>+'ENDEDELBENI-Exaltación'!U44</f>
        <v>0</v>
      </c>
      <c r="AL67" s="68">
        <f>+'ENDEDELBENI-Exaltación'!V44</f>
        <v>0</v>
      </c>
      <c r="AM67" s="68">
        <f>+'ENDEDELBENI-Exaltación'!W44</f>
        <v>0</v>
      </c>
      <c r="AN67" s="68">
        <f>+'ENDEDELBENI-Exaltación'!X44</f>
        <v>0</v>
      </c>
      <c r="AO67" s="68">
        <f>+'ENDEDELBENI-Exaltación'!Y44</f>
        <v>0</v>
      </c>
      <c r="AP67" s="68">
        <f>+'ENDEDELBENI-Exaltación'!Z44</f>
        <v>0</v>
      </c>
      <c r="AQ67" s="68">
        <f>+'ENDEDELBENI-Exaltación'!AA44</f>
        <v>0</v>
      </c>
      <c r="AR67" s="68">
        <f>+'ENDEDELBENI-Exaltación'!AB44</f>
        <v>0</v>
      </c>
      <c r="AS67" s="68">
        <f>+'ENDEDELBENI-Exaltación'!AC44</f>
        <v>0</v>
      </c>
      <c r="AT67" s="39">
        <f t="shared" si="30"/>
        <v>0</v>
      </c>
    </row>
    <row r="68" spans="2:46">
      <c r="B68" s="20" t="s">
        <v>18</v>
      </c>
      <c r="C68" s="84">
        <f t="shared" si="28"/>
        <v>16.811033072339352</v>
      </c>
      <c r="D68" s="84">
        <f t="shared" si="28"/>
        <v>17.194337083056308</v>
      </c>
      <c r="E68" s="84">
        <f t="shared" si="28"/>
        <v>14.127439850585327</v>
      </c>
      <c r="F68" s="84">
        <f t="shared" si="28"/>
        <v>13.469487531785502</v>
      </c>
      <c r="G68" s="84">
        <f t="shared" si="28"/>
        <v>12.796879211286964</v>
      </c>
      <c r="H68" s="84">
        <f t="shared" si="28"/>
        <v>13.891828507611637</v>
      </c>
      <c r="I68" s="84">
        <f t="shared" si="28"/>
        <v>13.624891215969996</v>
      </c>
      <c r="J68" s="84" t="e">
        <f t="shared" si="28"/>
        <v>#DIV/0!</v>
      </c>
      <c r="K68" s="84" t="e">
        <f t="shared" si="28"/>
        <v>#DIV/0!</v>
      </c>
      <c r="L68" s="84" t="e">
        <f t="shared" si="28"/>
        <v>#DIV/0!</v>
      </c>
      <c r="M68" s="84" t="e">
        <f t="shared" si="28"/>
        <v>#DIV/0!</v>
      </c>
      <c r="N68" s="84" t="e">
        <f t="shared" si="28"/>
        <v>#DIV/0!</v>
      </c>
      <c r="O68" s="85">
        <f t="shared" si="28"/>
        <v>14.193191637473518</v>
      </c>
      <c r="P68" s="38"/>
      <c r="Q68" s="17" t="s">
        <v>18</v>
      </c>
      <c r="R68" s="86">
        <f t="shared" si="29"/>
        <v>14.625598772935236</v>
      </c>
      <c r="S68" s="86">
        <f t="shared" si="29"/>
        <v>14.959073262258988</v>
      </c>
      <c r="T68" s="86">
        <f t="shared" si="29"/>
        <v>12.290872670009234</v>
      </c>
      <c r="U68" s="86">
        <f t="shared" si="29"/>
        <v>11.718454152653386</v>
      </c>
      <c r="V68" s="86">
        <f t="shared" si="29"/>
        <v>11.133284913819658</v>
      </c>
      <c r="W68" s="86">
        <f t="shared" si="29"/>
        <v>12.085890801622124</v>
      </c>
      <c r="X68" s="86">
        <f t="shared" si="29"/>
        <v>11.853655357893897</v>
      </c>
      <c r="Y68" s="86" t="e">
        <f t="shared" si="29"/>
        <v>#DIV/0!</v>
      </c>
      <c r="Z68" s="86" t="e">
        <f t="shared" si="29"/>
        <v>#DIV/0!</v>
      </c>
      <c r="AA68" s="86" t="e">
        <f t="shared" si="29"/>
        <v>#DIV/0!</v>
      </c>
      <c r="AB68" s="86" t="e">
        <f t="shared" si="29"/>
        <v>#DIV/0!</v>
      </c>
      <c r="AC68" s="86" t="e">
        <f t="shared" si="29"/>
        <v>#DIV/0!</v>
      </c>
      <c r="AD68" s="85">
        <f t="shared" si="29"/>
        <v>12.34807672460196</v>
      </c>
      <c r="AG68" s="217" t="s">
        <v>18</v>
      </c>
      <c r="AH68" s="68">
        <f>+'ENDEDELBENI-Exaltación'!R45</f>
        <v>0</v>
      </c>
      <c r="AI68" s="68">
        <f>+'ENDEDELBENI-Exaltación'!S45</f>
        <v>0</v>
      </c>
      <c r="AJ68" s="68">
        <f>+'ENDEDELBENI-Exaltación'!T45</f>
        <v>0</v>
      </c>
      <c r="AK68" s="68">
        <f>+'ENDEDELBENI-Exaltación'!U45</f>
        <v>0</v>
      </c>
      <c r="AL68" s="68">
        <f>+'ENDEDELBENI-Exaltación'!V45</f>
        <v>0</v>
      </c>
      <c r="AM68" s="68">
        <f>+'ENDEDELBENI-Exaltación'!W45</f>
        <v>0</v>
      </c>
      <c r="AN68" s="68">
        <f>+'ENDEDELBENI-Exaltación'!X45</f>
        <v>0</v>
      </c>
      <c r="AO68" s="68">
        <f>+'ENDEDELBENI-Exaltación'!Y45</f>
        <v>0</v>
      </c>
      <c r="AP68" s="68">
        <f>+'ENDEDELBENI-Exaltación'!Z45</f>
        <v>0</v>
      </c>
      <c r="AQ68" s="68">
        <f>+'ENDEDELBENI-Exaltación'!AA45</f>
        <v>0</v>
      </c>
      <c r="AR68" s="68">
        <f>+'ENDEDELBENI-Exaltación'!AB45</f>
        <v>0</v>
      </c>
      <c r="AS68" s="68">
        <f>+'ENDEDELBENI-Exaltación'!AC45</f>
        <v>0</v>
      </c>
      <c r="AT68" s="39">
        <f t="shared" si="30"/>
        <v>0</v>
      </c>
    </row>
    <row r="69" spans="2:46">
      <c r="B69" s="20" t="s">
        <v>44</v>
      </c>
      <c r="C69" s="84">
        <f t="shared" si="28"/>
        <v>19.019000247335129</v>
      </c>
      <c r="D69" s="84">
        <f t="shared" si="28"/>
        <v>19.231185108238328</v>
      </c>
      <c r="E69" s="84">
        <f t="shared" si="28"/>
        <v>19.266988620330537</v>
      </c>
      <c r="F69" s="84">
        <f t="shared" si="28"/>
        <v>19.518888360329232</v>
      </c>
      <c r="G69" s="84">
        <f t="shared" si="28"/>
        <v>19.866066013691377</v>
      </c>
      <c r="H69" s="84">
        <f t="shared" si="28"/>
        <v>19.960181910054427</v>
      </c>
      <c r="I69" s="84">
        <f t="shared" si="28"/>
        <v>20.250442890074638</v>
      </c>
      <c r="J69" s="84" t="e">
        <f t="shared" si="28"/>
        <v>#DIV/0!</v>
      </c>
      <c r="K69" s="84" t="e">
        <f t="shared" si="28"/>
        <v>#DIV/0!</v>
      </c>
      <c r="L69" s="84" t="e">
        <f t="shared" si="28"/>
        <v>#DIV/0!</v>
      </c>
      <c r="M69" s="84" t="e">
        <f t="shared" si="28"/>
        <v>#DIV/0!</v>
      </c>
      <c r="N69" s="84" t="e">
        <f t="shared" si="28"/>
        <v>#DIV/0!</v>
      </c>
      <c r="O69" s="85">
        <f t="shared" si="28"/>
        <v>19.590885918204762</v>
      </c>
      <c r="P69" s="38"/>
      <c r="Q69" s="17" t="s">
        <v>44</v>
      </c>
      <c r="R69" s="86">
        <f t="shared" si="29"/>
        <v>16.546530215181559</v>
      </c>
      <c r="S69" s="86">
        <f t="shared" si="29"/>
        <v>16.731131044167345</v>
      </c>
      <c r="T69" s="86">
        <f t="shared" si="29"/>
        <v>16.762280099687565</v>
      </c>
      <c r="U69" s="86">
        <f t="shared" si="29"/>
        <v>16.98143287348643</v>
      </c>
      <c r="V69" s="86">
        <f t="shared" si="29"/>
        <v>17.2834774319115</v>
      </c>
      <c r="W69" s="86">
        <f t="shared" si="29"/>
        <v>17.365358261747353</v>
      </c>
      <c r="X69" s="86">
        <f t="shared" si="29"/>
        <v>17.617885314364933</v>
      </c>
      <c r="Y69" s="86" t="e">
        <f t="shared" si="29"/>
        <v>#DIV/0!</v>
      </c>
      <c r="Z69" s="86" t="e">
        <f t="shared" si="29"/>
        <v>#DIV/0!</v>
      </c>
      <c r="AA69" s="86" t="e">
        <f t="shared" si="29"/>
        <v>#DIV/0!</v>
      </c>
      <c r="AB69" s="86" t="e">
        <f t="shared" si="29"/>
        <v>#DIV/0!</v>
      </c>
      <c r="AC69" s="86" t="e">
        <f t="shared" si="29"/>
        <v>#DIV/0!</v>
      </c>
      <c r="AD69" s="85">
        <f t="shared" si="29"/>
        <v>17.044070748838141</v>
      </c>
      <c r="AG69" s="217" t="s">
        <v>44</v>
      </c>
      <c r="AH69" s="68">
        <f>+'ENDEDELBENI-Exaltación'!R46</f>
        <v>0</v>
      </c>
      <c r="AI69" s="68">
        <f>+'ENDEDELBENI-Exaltación'!S46</f>
        <v>0</v>
      </c>
      <c r="AJ69" s="68">
        <f>+'ENDEDELBENI-Exaltación'!T46</f>
        <v>0</v>
      </c>
      <c r="AK69" s="68">
        <f>+'ENDEDELBENI-Exaltación'!U46</f>
        <v>0</v>
      </c>
      <c r="AL69" s="68">
        <f>+'ENDEDELBENI-Exaltación'!V46</f>
        <v>0</v>
      </c>
      <c r="AM69" s="68">
        <f>+'ENDEDELBENI-Exaltación'!W46</f>
        <v>0</v>
      </c>
      <c r="AN69" s="68">
        <f>+'ENDEDELBENI-Exaltación'!X46</f>
        <v>0</v>
      </c>
      <c r="AO69" s="68">
        <f>+'ENDEDELBENI-Exaltación'!Y46</f>
        <v>0</v>
      </c>
      <c r="AP69" s="68">
        <f>+'ENDEDELBENI-Exaltación'!Z46</f>
        <v>0</v>
      </c>
      <c r="AQ69" s="68">
        <f>+'ENDEDELBENI-Exaltación'!AA46</f>
        <v>0</v>
      </c>
      <c r="AR69" s="68">
        <f>+'ENDEDELBENI-Exaltación'!AB46</f>
        <v>0</v>
      </c>
      <c r="AS69" s="68">
        <f>+'ENDEDELBENI-Exaltación'!AC46</f>
        <v>0</v>
      </c>
      <c r="AT69" s="39">
        <f t="shared" si="30"/>
        <v>0</v>
      </c>
    </row>
    <row r="70" spans="2:46">
      <c r="B70" s="25" t="s">
        <v>20</v>
      </c>
      <c r="C70" s="84">
        <f t="shared" si="28"/>
        <v>10.334919793423067</v>
      </c>
      <c r="D70" s="84">
        <f t="shared" si="28"/>
        <v>10.968371649147063</v>
      </c>
      <c r="E70" s="84">
        <f t="shared" si="28"/>
        <v>11.150540699897052</v>
      </c>
      <c r="F70" s="84">
        <f t="shared" si="28"/>
        <v>11.898974955476415</v>
      </c>
      <c r="G70" s="84">
        <f t="shared" si="28"/>
        <v>11.896048413809957</v>
      </c>
      <c r="H70" s="84">
        <f t="shared" si="28"/>
        <v>11.330878903202917</v>
      </c>
      <c r="I70" s="84">
        <f t="shared" si="28"/>
        <v>11.5132661217694</v>
      </c>
      <c r="J70" s="84" t="e">
        <f t="shared" si="28"/>
        <v>#DIV/0!</v>
      </c>
      <c r="K70" s="84" t="e">
        <f t="shared" si="28"/>
        <v>#DIV/0!</v>
      </c>
      <c r="L70" s="84" t="e">
        <f t="shared" si="28"/>
        <v>#DIV/0!</v>
      </c>
      <c r="M70" s="84" t="e">
        <f t="shared" si="28"/>
        <v>#DIV/0!</v>
      </c>
      <c r="N70" s="84" t="e">
        <f t="shared" si="28"/>
        <v>#DIV/0!</v>
      </c>
      <c r="O70" s="85">
        <f t="shared" si="28"/>
        <v>11.264759871833254</v>
      </c>
      <c r="P70" s="38"/>
      <c r="Q70" s="17" t="s">
        <v>20</v>
      </c>
      <c r="R70" s="86">
        <f t="shared" si="29"/>
        <v>8.991380220278069</v>
      </c>
      <c r="S70" s="86">
        <f t="shared" si="29"/>
        <v>9.5424833347579447</v>
      </c>
      <c r="T70" s="86">
        <f t="shared" si="29"/>
        <v>9.7009704089104378</v>
      </c>
      <c r="U70" s="86">
        <f t="shared" si="29"/>
        <v>10.352108211264481</v>
      </c>
      <c r="V70" s="86">
        <f t="shared" si="29"/>
        <v>10.349562120014664</v>
      </c>
      <c r="W70" s="86">
        <f t="shared" si="29"/>
        <v>9.8578646457865382</v>
      </c>
      <c r="X70" s="86">
        <f t="shared" si="29"/>
        <v>10.016541525939378</v>
      </c>
      <c r="Y70" s="86" t="e">
        <f t="shared" si="29"/>
        <v>#DIV/0!</v>
      </c>
      <c r="Z70" s="86" t="e">
        <f t="shared" si="29"/>
        <v>#DIV/0!</v>
      </c>
      <c r="AA70" s="86" t="e">
        <f t="shared" si="29"/>
        <v>#DIV/0!</v>
      </c>
      <c r="AB70" s="86" t="e">
        <f t="shared" si="29"/>
        <v>#DIV/0!</v>
      </c>
      <c r="AC70" s="86" t="e">
        <f t="shared" si="29"/>
        <v>#DIV/0!</v>
      </c>
      <c r="AD70" s="85">
        <f t="shared" si="29"/>
        <v>9.8003410884949336</v>
      </c>
      <c r="AG70" s="17" t="s">
        <v>20</v>
      </c>
      <c r="AH70" s="68">
        <f>+'ENDEDELBENI-Exaltación'!R47</f>
        <v>0</v>
      </c>
      <c r="AI70" s="68">
        <f>+'ENDEDELBENI-Exaltación'!S47</f>
        <v>0</v>
      </c>
      <c r="AJ70" s="68">
        <f>+'ENDEDELBENI-Exaltación'!T47</f>
        <v>0</v>
      </c>
      <c r="AK70" s="68">
        <f>+'ENDEDELBENI-Exaltación'!U47</f>
        <v>0</v>
      </c>
      <c r="AL70" s="68">
        <f>+'ENDEDELBENI-Exaltación'!V47</f>
        <v>0</v>
      </c>
      <c r="AM70" s="68">
        <f>+'ENDEDELBENI-Exaltación'!W47</f>
        <v>0</v>
      </c>
      <c r="AN70" s="68">
        <f>+'ENDEDELBENI-Exaltación'!X47</f>
        <v>0</v>
      </c>
      <c r="AO70" s="68">
        <f>+'ENDEDELBENI-Exaltación'!Y47</f>
        <v>0</v>
      </c>
      <c r="AP70" s="68">
        <f>+'ENDEDELBENI-Exaltación'!Z47</f>
        <v>0</v>
      </c>
      <c r="AQ70" s="68">
        <f>+'ENDEDELBENI-Exaltación'!AA47</f>
        <v>0</v>
      </c>
      <c r="AR70" s="68">
        <f>+'ENDEDELBENI-Exaltación'!AB47</f>
        <v>0</v>
      </c>
      <c r="AS70" s="68">
        <f>+'ENDEDELBENI-Exaltación'!AC47</f>
        <v>0</v>
      </c>
      <c r="AT70" s="39">
        <f t="shared" si="30"/>
        <v>0</v>
      </c>
    </row>
    <row r="71" spans="2:46">
      <c r="B71" s="26" t="s">
        <v>14</v>
      </c>
      <c r="C71" s="87">
        <f>+C49/C26*100</f>
        <v>15.857507085765441</v>
      </c>
      <c r="D71" s="87">
        <f t="shared" si="28"/>
        <v>16.035654694633443</v>
      </c>
      <c r="E71" s="87">
        <f t="shared" si="28"/>
        <v>15.860279607518974</v>
      </c>
      <c r="F71" s="87">
        <f t="shared" si="28"/>
        <v>15.977617376440762</v>
      </c>
      <c r="G71" s="87">
        <f t="shared" si="28"/>
        <v>15.927326388131055</v>
      </c>
      <c r="H71" s="87">
        <f t="shared" si="28"/>
        <v>16.190209727801857</v>
      </c>
      <c r="I71" s="87">
        <f t="shared" si="28"/>
        <v>16.346389082971363</v>
      </c>
      <c r="J71" s="87" t="e">
        <f t="shared" si="28"/>
        <v>#DIV/0!</v>
      </c>
      <c r="K71" s="87" t="e">
        <f t="shared" si="28"/>
        <v>#DIV/0!</v>
      </c>
      <c r="L71" s="87" t="e">
        <f t="shared" si="28"/>
        <v>#DIV/0!</v>
      </c>
      <c r="M71" s="87" t="e">
        <f t="shared" si="28"/>
        <v>#DIV/0!</v>
      </c>
      <c r="N71" s="87" t="e">
        <f t="shared" si="28"/>
        <v>#DIV/0!</v>
      </c>
      <c r="O71" s="87">
        <f>+O49/O26*100</f>
        <v>16.021268260823373</v>
      </c>
      <c r="P71" s="95"/>
      <c r="Q71" s="26" t="s">
        <v>14</v>
      </c>
      <c r="R71" s="88">
        <f t="shared" si="29"/>
        <v>13.796031164615933</v>
      </c>
      <c r="S71" s="89">
        <f t="shared" si="29"/>
        <v>13.951019584331092</v>
      </c>
      <c r="T71" s="89">
        <f t="shared" si="29"/>
        <v>13.798443258541509</v>
      </c>
      <c r="U71" s="89">
        <f t="shared" si="29"/>
        <v>13.900527117503461</v>
      </c>
      <c r="V71" s="89">
        <f t="shared" si="29"/>
        <v>13.856773957674019</v>
      </c>
      <c r="W71" s="89">
        <f t="shared" si="29"/>
        <v>14.085482463187612</v>
      </c>
      <c r="X71" s="89">
        <f t="shared" si="29"/>
        <v>14.221358502185089</v>
      </c>
      <c r="Y71" s="89" t="e">
        <f t="shared" si="29"/>
        <v>#DIV/0!</v>
      </c>
      <c r="Z71" s="89" t="e">
        <f t="shared" si="29"/>
        <v>#DIV/0!</v>
      </c>
      <c r="AA71" s="89" t="e">
        <f t="shared" si="29"/>
        <v>#DIV/0!</v>
      </c>
      <c r="AB71" s="89" t="e">
        <f t="shared" si="29"/>
        <v>#DIV/0!</v>
      </c>
      <c r="AC71" s="89" t="e">
        <f t="shared" si="29"/>
        <v>#DIV/0!</v>
      </c>
      <c r="AD71" s="87">
        <f t="shared" si="29"/>
        <v>13.938503386916334</v>
      </c>
      <c r="AG71" s="45" t="s">
        <v>14</v>
      </c>
      <c r="AH71" s="158">
        <f t="shared" ref="AH71:AS71" si="31">SUM(AH66:AH70)</f>
        <v>0</v>
      </c>
      <c r="AI71" s="158">
        <f t="shared" si="31"/>
        <v>0</v>
      </c>
      <c r="AJ71" s="158">
        <f t="shared" si="31"/>
        <v>0</v>
      </c>
      <c r="AK71" s="158">
        <f t="shared" si="31"/>
        <v>0</v>
      </c>
      <c r="AL71" s="158">
        <f t="shared" si="31"/>
        <v>0</v>
      </c>
      <c r="AM71" s="158">
        <f t="shared" si="31"/>
        <v>0</v>
      </c>
      <c r="AN71" s="158">
        <f t="shared" si="31"/>
        <v>0</v>
      </c>
      <c r="AO71" s="158">
        <f t="shared" si="31"/>
        <v>0</v>
      </c>
      <c r="AP71" s="158">
        <f t="shared" si="31"/>
        <v>0</v>
      </c>
      <c r="AQ71" s="158">
        <f t="shared" si="31"/>
        <v>0</v>
      </c>
      <c r="AR71" s="158">
        <f t="shared" si="31"/>
        <v>0</v>
      </c>
      <c r="AS71" s="158">
        <f t="shared" si="31"/>
        <v>0</v>
      </c>
      <c r="AT71" s="45">
        <f t="shared" si="30"/>
        <v>0</v>
      </c>
    </row>
    <row r="72" spans="2:46">
      <c r="B72" s="10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</row>
    <row r="73" spans="2:46">
      <c r="B73" s="10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>
        <f>+AD71/0.87</f>
        <v>16.021268260823373</v>
      </c>
    </row>
    <row r="74" spans="2:46">
      <c r="AG74" s="173" t="s">
        <v>154</v>
      </c>
    </row>
    <row r="75" spans="2:46">
      <c r="B75" s="63" t="s">
        <v>80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75"/>
      <c r="O75" s="98"/>
      <c r="P75" s="4"/>
      <c r="Q75" s="63" t="s">
        <v>80</v>
      </c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75"/>
      <c r="AD75" s="98"/>
      <c r="AG75" s="173" t="s">
        <v>102</v>
      </c>
      <c r="AH75" s="35" t="s">
        <v>2</v>
      </c>
      <c r="AI75" s="33" t="s">
        <v>3</v>
      </c>
      <c r="AJ75" s="33" t="s">
        <v>4</v>
      </c>
      <c r="AK75" s="33" t="s">
        <v>5</v>
      </c>
      <c r="AL75" s="33" t="s">
        <v>6</v>
      </c>
      <c r="AM75" s="33" t="s">
        <v>7</v>
      </c>
      <c r="AN75" s="33" t="s">
        <v>8</v>
      </c>
      <c r="AO75" s="33" t="s">
        <v>9</v>
      </c>
      <c r="AP75" s="33" t="s">
        <v>10</v>
      </c>
      <c r="AQ75" s="33" t="s">
        <v>11</v>
      </c>
      <c r="AR75" s="33" t="s">
        <v>12</v>
      </c>
      <c r="AS75" s="170" t="s">
        <v>13</v>
      </c>
      <c r="AT75" s="172" t="s">
        <v>14</v>
      </c>
    </row>
    <row r="76" spans="2:46">
      <c r="B76" s="63" t="s">
        <v>54</v>
      </c>
      <c r="C76" s="99">
        <v>6.96</v>
      </c>
      <c r="D76" s="99">
        <v>6.96</v>
      </c>
      <c r="E76" s="99">
        <v>6.96</v>
      </c>
      <c r="F76" s="99">
        <v>6.96</v>
      </c>
      <c r="G76" s="99">
        <v>6.96</v>
      </c>
      <c r="H76" s="99">
        <v>6.96</v>
      </c>
      <c r="I76" s="99">
        <v>6.96</v>
      </c>
      <c r="J76" s="99">
        <v>6.96</v>
      </c>
      <c r="K76" s="99">
        <v>6.96</v>
      </c>
      <c r="L76" s="99">
        <v>6.96</v>
      </c>
      <c r="M76" s="99">
        <v>6.96</v>
      </c>
      <c r="N76" s="99">
        <v>6.96</v>
      </c>
      <c r="O76" s="99"/>
      <c r="P76" s="4"/>
      <c r="Q76" s="63" t="s">
        <v>54</v>
      </c>
      <c r="R76" s="97">
        <f>+C76</f>
        <v>6.96</v>
      </c>
      <c r="S76" s="97">
        <f t="shared" ref="S76:AC76" si="32">+D76</f>
        <v>6.96</v>
      </c>
      <c r="T76" s="97">
        <f t="shared" si="32"/>
        <v>6.96</v>
      </c>
      <c r="U76" s="97">
        <f t="shared" si="32"/>
        <v>6.96</v>
      </c>
      <c r="V76" s="97">
        <f t="shared" si="32"/>
        <v>6.96</v>
      </c>
      <c r="W76" s="97">
        <f t="shared" si="32"/>
        <v>6.96</v>
      </c>
      <c r="X76" s="97">
        <f t="shared" si="32"/>
        <v>6.96</v>
      </c>
      <c r="Y76" s="97">
        <f t="shared" si="32"/>
        <v>6.96</v>
      </c>
      <c r="Z76" s="97">
        <f t="shared" si="32"/>
        <v>6.96</v>
      </c>
      <c r="AA76" s="97">
        <f t="shared" si="32"/>
        <v>6.96</v>
      </c>
      <c r="AB76" s="97">
        <f t="shared" si="32"/>
        <v>6.96</v>
      </c>
      <c r="AC76" s="97">
        <f t="shared" si="32"/>
        <v>6.96</v>
      </c>
      <c r="AD76" s="98"/>
      <c r="AG76" s="171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171"/>
    </row>
    <row r="77" spans="2:46">
      <c r="B77" s="2" t="s">
        <v>55</v>
      </c>
      <c r="AG77" s="217" t="s">
        <v>39</v>
      </c>
      <c r="AH77" s="68" t="e">
        <f>+AH44+AH55+AH66</f>
        <v>#VALUE!</v>
      </c>
      <c r="AI77" s="68" t="e">
        <f t="shared" ref="AI77:AS77" si="33">+AI44+AI55+AI66</f>
        <v>#VALUE!</v>
      </c>
      <c r="AJ77" s="68" t="e">
        <f t="shared" si="33"/>
        <v>#VALUE!</v>
      </c>
      <c r="AK77" s="68" t="e">
        <f t="shared" si="33"/>
        <v>#VALUE!</v>
      </c>
      <c r="AL77" s="68" t="e">
        <f t="shared" si="33"/>
        <v>#VALUE!</v>
      </c>
      <c r="AM77" s="68" t="e">
        <f t="shared" si="33"/>
        <v>#VALUE!</v>
      </c>
      <c r="AN77" s="68" t="e">
        <f t="shared" si="33"/>
        <v>#VALUE!</v>
      </c>
      <c r="AO77" s="68" t="e">
        <f t="shared" si="33"/>
        <v>#VALUE!</v>
      </c>
      <c r="AP77" s="68" t="e">
        <f t="shared" si="33"/>
        <v>#VALUE!</v>
      </c>
      <c r="AQ77" s="68" t="e">
        <f t="shared" si="33"/>
        <v>#VALUE!</v>
      </c>
      <c r="AR77" s="68" t="e">
        <f t="shared" si="33"/>
        <v>#VALUE!</v>
      </c>
      <c r="AS77" s="68" t="e">
        <f t="shared" si="33"/>
        <v>#VALUE!</v>
      </c>
      <c r="AT77" s="39" t="e">
        <f t="shared" ref="AT77:AT82" si="34">SUM(AH77:AS77)</f>
        <v>#VALUE!</v>
      </c>
    </row>
    <row r="78" spans="2:46">
      <c r="B78" s="2" t="s">
        <v>110</v>
      </c>
      <c r="AG78" s="217" t="s">
        <v>17</v>
      </c>
      <c r="AH78" s="68" t="e">
        <f t="shared" ref="AH78:AS81" si="35">+AH45+AH56+AH67</f>
        <v>#VALUE!</v>
      </c>
      <c r="AI78" s="68" t="e">
        <f t="shared" si="35"/>
        <v>#VALUE!</v>
      </c>
      <c r="AJ78" s="68" t="e">
        <f t="shared" si="35"/>
        <v>#VALUE!</v>
      </c>
      <c r="AK78" s="68" t="e">
        <f t="shared" si="35"/>
        <v>#VALUE!</v>
      </c>
      <c r="AL78" s="68" t="e">
        <f t="shared" si="35"/>
        <v>#VALUE!</v>
      </c>
      <c r="AM78" s="68" t="e">
        <f t="shared" si="35"/>
        <v>#VALUE!</v>
      </c>
      <c r="AN78" s="68" t="e">
        <f t="shared" si="35"/>
        <v>#VALUE!</v>
      </c>
      <c r="AO78" s="68" t="e">
        <f t="shared" si="35"/>
        <v>#VALUE!</v>
      </c>
      <c r="AP78" s="68" t="e">
        <f t="shared" si="35"/>
        <v>#VALUE!</v>
      </c>
      <c r="AQ78" s="68" t="e">
        <f t="shared" si="35"/>
        <v>#VALUE!</v>
      </c>
      <c r="AR78" s="68" t="e">
        <f t="shared" si="35"/>
        <v>#VALUE!</v>
      </c>
      <c r="AS78" s="68" t="e">
        <f t="shared" si="35"/>
        <v>#VALUE!</v>
      </c>
      <c r="AT78" s="39" t="e">
        <f t="shared" si="34"/>
        <v>#VALUE!</v>
      </c>
    </row>
    <row r="79" spans="2:46">
      <c r="AG79" s="217" t="s">
        <v>18</v>
      </c>
      <c r="AH79" s="68" t="e">
        <f t="shared" si="35"/>
        <v>#VALUE!</v>
      </c>
      <c r="AI79" s="68" t="e">
        <f t="shared" si="35"/>
        <v>#VALUE!</v>
      </c>
      <c r="AJ79" s="68" t="e">
        <f t="shared" si="35"/>
        <v>#VALUE!</v>
      </c>
      <c r="AK79" s="68" t="e">
        <f t="shared" si="35"/>
        <v>#VALUE!</v>
      </c>
      <c r="AL79" s="68" t="e">
        <f t="shared" si="35"/>
        <v>#VALUE!</v>
      </c>
      <c r="AM79" s="68" t="e">
        <f t="shared" si="35"/>
        <v>#VALUE!</v>
      </c>
      <c r="AN79" s="68" t="e">
        <f t="shared" si="35"/>
        <v>#VALUE!</v>
      </c>
      <c r="AO79" s="68" t="e">
        <f t="shared" si="35"/>
        <v>#VALUE!</v>
      </c>
      <c r="AP79" s="68" t="e">
        <f t="shared" si="35"/>
        <v>#VALUE!</v>
      </c>
      <c r="AQ79" s="68" t="e">
        <f t="shared" si="35"/>
        <v>#VALUE!</v>
      </c>
      <c r="AR79" s="68" t="e">
        <f t="shared" si="35"/>
        <v>#VALUE!</v>
      </c>
      <c r="AS79" s="68" t="e">
        <f t="shared" si="35"/>
        <v>#VALUE!</v>
      </c>
      <c r="AT79" s="39" t="e">
        <f t="shared" si="34"/>
        <v>#VALUE!</v>
      </c>
    </row>
    <row r="80" spans="2:46">
      <c r="AG80" s="217" t="s">
        <v>44</v>
      </c>
      <c r="AH80" s="68" t="e">
        <f t="shared" si="35"/>
        <v>#VALUE!</v>
      </c>
      <c r="AI80" s="68" t="e">
        <f t="shared" si="35"/>
        <v>#VALUE!</v>
      </c>
      <c r="AJ80" s="68" t="e">
        <f t="shared" si="35"/>
        <v>#VALUE!</v>
      </c>
      <c r="AK80" s="68" t="e">
        <f t="shared" si="35"/>
        <v>#VALUE!</v>
      </c>
      <c r="AL80" s="68" t="e">
        <f t="shared" si="35"/>
        <v>#VALUE!</v>
      </c>
      <c r="AM80" s="68" t="e">
        <f t="shared" si="35"/>
        <v>#VALUE!</v>
      </c>
      <c r="AN80" s="68" t="e">
        <f t="shared" si="35"/>
        <v>#VALUE!</v>
      </c>
      <c r="AO80" s="68" t="e">
        <f t="shared" si="35"/>
        <v>#VALUE!</v>
      </c>
      <c r="AP80" s="68" t="e">
        <f t="shared" si="35"/>
        <v>#VALUE!</v>
      </c>
      <c r="AQ80" s="68" t="e">
        <f t="shared" si="35"/>
        <v>#VALUE!</v>
      </c>
      <c r="AR80" s="68" t="e">
        <f t="shared" si="35"/>
        <v>#VALUE!</v>
      </c>
      <c r="AS80" s="68" t="e">
        <f t="shared" si="35"/>
        <v>#VALUE!</v>
      </c>
      <c r="AT80" s="39" t="e">
        <f t="shared" si="34"/>
        <v>#VALUE!</v>
      </c>
    </row>
    <row r="81" spans="33:46">
      <c r="AG81" s="17" t="s">
        <v>20</v>
      </c>
      <c r="AH81" s="68" t="e">
        <f t="shared" si="35"/>
        <v>#VALUE!</v>
      </c>
      <c r="AI81" s="68" t="e">
        <f t="shared" si="35"/>
        <v>#VALUE!</v>
      </c>
      <c r="AJ81" s="68" t="e">
        <f t="shared" si="35"/>
        <v>#VALUE!</v>
      </c>
      <c r="AK81" s="68" t="e">
        <f t="shared" si="35"/>
        <v>#VALUE!</v>
      </c>
      <c r="AL81" s="68" t="e">
        <f t="shared" si="35"/>
        <v>#VALUE!</v>
      </c>
      <c r="AM81" s="68" t="e">
        <f t="shared" si="35"/>
        <v>#VALUE!</v>
      </c>
      <c r="AN81" s="68" t="e">
        <f t="shared" si="35"/>
        <v>#VALUE!</v>
      </c>
      <c r="AO81" s="68" t="e">
        <f t="shared" si="35"/>
        <v>#VALUE!</v>
      </c>
      <c r="AP81" s="68" t="e">
        <f t="shared" si="35"/>
        <v>#VALUE!</v>
      </c>
      <c r="AQ81" s="68" t="e">
        <f t="shared" si="35"/>
        <v>#VALUE!</v>
      </c>
      <c r="AR81" s="68" t="e">
        <f t="shared" si="35"/>
        <v>#VALUE!</v>
      </c>
      <c r="AS81" s="68" t="e">
        <f t="shared" si="35"/>
        <v>#VALUE!</v>
      </c>
      <c r="AT81" s="39" t="e">
        <f t="shared" si="34"/>
        <v>#VALUE!</v>
      </c>
    </row>
    <row r="82" spans="33:46">
      <c r="AG82" s="45" t="s">
        <v>14</v>
      </c>
      <c r="AH82" s="158" t="e">
        <f t="shared" ref="AH82:AS82" si="36">SUM(AH77:AH81)</f>
        <v>#VALUE!</v>
      </c>
      <c r="AI82" s="158" t="e">
        <f t="shared" si="36"/>
        <v>#VALUE!</v>
      </c>
      <c r="AJ82" s="158" t="e">
        <f t="shared" si="36"/>
        <v>#VALUE!</v>
      </c>
      <c r="AK82" s="158" t="e">
        <f t="shared" si="36"/>
        <v>#VALUE!</v>
      </c>
      <c r="AL82" s="158" t="e">
        <f t="shared" si="36"/>
        <v>#VALUE!</v>
      </c>
      <c r="AM82" s="158" t="e">
        <f t="shared" si="36"/>
        <v>#VALUE!</v>
      </c>
      <c r="AN82" s="158" t="e">
        <f t="shared" si="36"/>
        <v>#VALUE!</v>
      </c>
      <c r="AO82" s="158" t="e">
        <f t="shared" si="36"/>
        <v>#VALUE!</v>
      </c>
      <c r="AP82" s="158" t="e">
        <f t="shared" si="36"/>
        <v>#VALUE!</v>
      </c>
      <c r="AQ82" s="158" t="e">
        <f t="shared" si="36"/>
        <v>#VALUE!</v>
      </c>
      <c r="AR82" s="158" t="e">
        <f t="shared" si="36"/>
        <v>#VALUE!</v>
      </c>
      <c r="AS82" s="158" t="e">
        <f t="shared" si="36"/>
        <v>#VALUE!</v>
      </c>
      <c r="AT82" s="45" t="e">
        <f t="shared" si="34"/>
        <v>#VALUE!</v>
      </c>
    </row>
    <row r="85" spans="33:46">
      <c r="AG85" s="173" t="s">
        <v>155</v>
      </c>
    </row>
    <row r="86" spans="33:46">
      <c r="AG86" s="173" t="s">
        <v>102</v>
      </c>
      <c r="AH86" s="35" t="s">
        <v>2</v>
      </c>
      <c r="AI86" s="33" t="s">
        <v>3</v>
      </c>
      <c r="AJ86" s="33" t="s">
        <v>4</v>
      </c>
      <c r="AK86" s="33" t="s">
        <v>5</v>
      </c>
      <c r="AL86" s="33" t="s">
        <v>6</v>
      </c>
      <c r="AM86" s="33" t="s">
        <v>7</v>
      </c>
      <c r="AN86" s="33" t="s">
        <v>8</v>
      </c>
      <c r="AO86" s="33" t="s">
        <v>9</v>
      </c>
      <c r="AP86" s="33" t="s">
        <v>10</v>
      </c>
      <c r="AQ86" s="33" t="s">
        <v>11</v>
      </c>
      <c r="AR86" s="33" t="s">
        <v>12</v>
      </c>
      <c r="AS86" s="170" t="s">
        <v>13</v>
      </c>
      <c r="AT86" s="172" t="s">
        <v>14</v>
      </c>
    </row>
    <row r="87" spans="33:46">
      <c r="AG87" s="171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171"/>
    </row>
    <row r="88" spans="33:46">
      <c r="AG88" s="217" t="s">
        <v>39</v>
      </c>
      <c r="AH88" s="68" t="e">
        <f>+R44-AH77</f>
        <v>#VALUE!</v>
      </c>
      <c r="AI88" s="68" t="e">
        <f t="shared" ref="AI88:AS88" si="37">+S44-AI77</f>
        <v>#VALUE!</v>
      </c>
      <c r="AJ88" s="68" t="e">
        <f t="shared" si="37"/>
        <v>#VALUE!</v>
      </c>
      <c r="AK88" s="68" t="e">
        <f t="shared" si="37"/>
        <v>#VALUE!</v>
      </c>
      <c r="AL88" s="68" t="e">
        <f t="shared" si="37"/>
        <v>#VALUE!</v>
      </c>
      <c r="AM88" s="68" t="e">
        <f t="shared" si="37"/>
        <v>#VALUE!</v>
      </c>
      <c r="AN88" s="68" t="e">
        <f t="shared" si="37"/>
        <v>#VALUE!</v>
      </c>
      <c r="AO88" s="68" t="e">
        <f t="shared" si="37"/>
        <v>#VALUE!</v>
      </c>
      <c r="AP88" s="68" t="e">
        <f t="shared" si="37"/>
        <v>#VALUE!</v>
      </c>
      <c r="AQ88" s="68" t="e">
        <f t="shared" si="37"/>
        <v>#VALUE!</v>
      </c>
      <c r="AR88" s="68" t="e">
        <f t="shared" si="37"/>
        <v>#VALUE!</v>
      </c>
      <c r="AS88" s="68" t="e">
        <f t="shared" si="37"/>
        <v>#VALUE!</v>
      </c>
      <c r="AT88" s="39" t="e">
        <f t="shared" ref="AT88:AT93" si="38">SUM(AH88:AS88)</f>
        <v>#VALUE!</v>
      </c>
    </row>
    <row r="89" spans="33:46">
      <c r="AG89" s="217" t="s">
        <v>17</v>
      </c>
      <c r="AH89" s="68" t="e">
        <f t="shared" ref="AH89:AS89" si="39">+R45-AH78</f>
        <v>#VALUE!</v>
      </c>
      <c r="AI89" s="68" t="e">
        <f t="shared" si="39"/>
        <v>#VALUE!</v>
      </c>
      <c r="AJ89" s="68" t="e">
        <f t="shared" si="39"/>
        <v>#VALUE!</v>
      </c>
      <c r="AK89" s="68" t="e">
        <f t="shared" si="39"/>
        <v>#VALUE!</v>
      </c>
      <c r="AL89" s="68" t="e">
        <f t="shared" si="39"/>
        <v>#VALUE!</v>
      </c>
      <c r="AM89" s="68" t="e">
        <f t="shared" si="39"/>
        <v>#VALUE!</v>
      </c>
      <c r="AN89" s="68" t="e">
        <f t="shared" si="39"/>
        <v>#VALUE!</v>
      </c>
      <c r="AO89" s="68" t="e">
        <f t="shared" si="39"/>
        <v>#VALUE!</v>
      </c>
      <c r="AP89" s="68" t="e">
        <f t="shared" si="39"/>
        <v>#VALUE!</v>
      </c>
      <c r="AQ89" s="68" t="e">
        <f t="shared" si="39"/>
        <v>#VALUE!</v>
      </c>
      <c r="AR89" s="68" t="e">
        <f t="shared" si="39"/>
        <v>#VALUE!</v>
      </c>
      <c r="AS89" s="68" t="e">
        <f t="shared" si="39"/>
        <v>#VALUE!</v>
      </c>
      <c r="AT89" s="39" t="e">
        <f t="shared" si="38"/>
        <v>#VALUE!</v>
      </c>
    </row>
    <row r="90" spans="33:46">
      <c r="AG90" s="217" t="s">
        <v>18</v>
      </c>
      <c r="AH90" s="68" t="e">
        <f t="shared" ref="AH90:AS90" si="40">+R46-AH79</f>
        <v>#VALUE!</v>
      </c>
      <c r="AI90" s="68" t="e">
        <f t="shared" si="40"/>
        <v>#VALUE!</v>
      </c>
      <c r="AJ90" s="68" t="e">
        <f t="shared" si="40"/>
        <v>#VALUE!</v>
      </c>
      <c r="AK90" s="68" t="e">
        <f t="shared" si="40"/>
        <v>#VALUE!</v>
      </c>
      <c r="AL90" s="68" t="e">
        <f t="shared" si="40"/>
        <v>#VALUE!</v>
      </c>
      <c r="AM90" s="68" t="e">
        <f t="shared" si="40"/>
        <v>#VALUE!</v>
      </c>
      <c r="AN90" s="68" t="e">
        <f t="shared" si="40"/>
        <v>#VALUE!</v>
      </c>
      <c r="AO90" s="68" t="e">
        <f t="shared" si="40"/>
        <v>#VALUE!</v>
      </c>
      <c r="AP90" s="68" t="e">
        <f t="shared" si="40"/>
        <v>#VALUE!</v>
      </c>
      <c r="AQ90" s="68" t="e">
        <f t="shared" si="40"/>
        <v>#VALUE!</v>
      </c>
      <c r="AR90" s="68" t="e">
        <f t="shared" si="40"/>
        <v>#VALUE!</v>
      </c>
      <c r="AS90" s="68" t="e">
        <f t="shared" si="40"/>
        <v>#VALUE!</v>
      </c>
      <c r="AT90" s="39" t="e">
        <f t="shared" si="38"/>
        <v>#VALUE!</v>
      </c>
    </row>
    <row r="91" spans="33:46">
      <c r="AG91" s="217" t="s">
        <v>44</v>
      </c>
      <c r="AH91" s="68" t="e">
        <f t="shared" ref="AH91:AS91" si="41">+R47-AH80</f>
        <v>#VALUE!</v>
      </c>
      <c r="AI91" s="68" t="e">
        <f t="shared" si="41"/>
        <v>#VALUE!</v>
      </c>
      <c r="AJ91" s="68" t="e">
        <f t="shared" si="41"/>
        <v>#VALUE!</v>
      </c>
      <c r="AK91" s="68" t="e">
        <f t="shared" si="41"/>
        <v>#VALUE!</v>
      </c>
      <c r="AL91" s="68" t="e">
        <f t="shared" si="41"/>
        <v>#VALUE!</v>
      </c>
      <c r="AM91" s="68" t="e">
        <f t="shared" si="41"/>
        <v>#VALUE!</v>
      </c>
      <c r="AN91" s="68" t="e">
        <f t="shared" si="41"/>
        <v>#VALUE!</v>
      </c>
      <c r="AO91" s="68" t="e">
        <f t="shared" si="41"/>
        <v>#VALUE!</v>
      </c>
      <c r="AP91" s="68" t="e">
        <f t="shared" si="41"/>
        <v>#VALUE!</v>
      </c>
      <c r="AQ91" s="68" t="e">
        <f t="shared" si="41"/>
        <v>#VALUE!</v>
      </c>
      <c r="AR91" s="68" t="e">
        <f t="shared" si="41"/>
        <v>#VALUE!</v>
      </c>
      <c r="AS91" s="68" t="e">
        <f t="shared" si="41"/>
        <v>#VALUE!</v>
      </c>
      <c r="AT91" s="39" t="e">
        <f t="shared" si="38"/>
        <v>#VALUE!</v>
      </c>
    </row>
    <row r="92" spans="33:46">
      <c r="AG92" s="17" t="s">
        <v>20</v>
      </c>
      <c r="AH92" s="68" t="e">
        <f t="shared" ref="AH92:AS92" si="42">+R48-AH81</f>
        <v>#VALUE!</v>
      </c>
      <c r="AI92" s="68" t="e">
        <f t="shared" si="42"/>
        <v>#VALUE!</v>
      </c>
      <c r="AJ92" s="68" t="e">
        <f t="shared" si="42"/>
        <v>#VALUE!</v>
      </c>
      <c r="AK92" s="68" t="e">
        <f t="shared" si="42"/>
        <v>#VALUE!</v>
      </c>
      <c r="AL92" s="68" t="e">
        <f t="shared" si="42"/>
        <v>#VALUE!</v>
      </c>
      <c r="AM92" s="68" t="e">
        <f t="shared" si="42"/>
        <v>#VALUE!</v>
      </c>
      <c r="AN92" s="68" t="e">
        <f t="shared" si="42"/>
        <v>#VALUE!</v>
      </c>
      <c r="AO92" s="68" t="e">
        <f t="shared" si="42"/>
        <v>#VALUE!</v>
      </c>
      <c r="AP92" s="68" t="e">
        <f t="shared" si="42"/>
        <v>#VALUE!</v>
      </c>
      <c r="AQ92" s="68" t="e">
        <f t="shared" si="42"/>
        <v>#VALUE!</v>
      </c>
      <c r="AR92" s="68" t="e">
        <f t="shared" si="42"/>
        <v>#VALUE!</v>
      </c>
      <c r="AS92" s="68" t="e">
        <f t="shared" si="42"/>
        <v>#VALUE!</v>
      </c>
      <c r="AT92" s="39" t="e">
        <f t="shared" si="38"/>
        <v>#VALUE!</v>
      </c>
    </row>
    <row r="93" spans="33:46">
      <c r="AG93" s="45" t="s">
        <v>14</v>
      </c>
      <c r="AH93" s="158" t="e">
        <f t="shared" ref="AH93:AS93" si="43">SUM(AH88:AH92)</f>
        <v>#VALUE!</v>
      </c>
      <c r="AI93" s="158" t="e">
        <f t="shared" si="43"/>
        <v>#VALUE!</v>
      </c>
      <c r="AJ93" s="158" t="e">
        <f t="shared" si="43"/>
        <v>#VALUE!</v>
      </c>
      <c r="AK93" s="158" t="e">
        <f t="shared" si="43"/>
        <v>#VALUE!</v>
      </c>
      <c r="AL93" s="158" t="e">
        <f t="shared" si="43"/>
        <v>#VALUE!</v>
      </c>
      <c r="AM93" s="158" t="e">
        <f t="shared" si="43"/>
        <v>#VALUE!</v>
      </c>
      <c r="AN93" s="158" t="e">
        <f t="shared" si="43"/>
        <v>#VALUE!</v>
      </c>
      <c r="AO93" s="158" t="e">
        <f t="shared" si="43"/>
        <v>#VALUE!</v>
      </c>
      <c r="AP93" s="158" t="e">
        <f t="shared" si="43"/>
        <v>#VALUE!</v>
      </c>
      <c r="AQ93" s="158" t="e">
        <f t="shared" si="43"/>
        <v>#VALUE!</v>
      </c>
      <c r="AR93" s="158" t="e">
        <f t="shared" si="43"/>
        <v>#VALUE!</v>
      </c>
      <c r="AS93" s="158" t="e">
        <f t="shared" si="43"/>
        <v>#VALUE!</v>
      </c>
      <c r="AT93" s="45" t="e">
        <f t="shared" si="38"/>
        <v>#VALUE!</v>
      </c>
    </row>
  </sheetData>
  <conditionalFormatting sqref="C50:N52 C61:N63 C72:N79 C29:N30 C41:N41 C2:N7 C18:N18 C17:O17 C27:O28 C39:O40">
    <cfRule type="containsText" dxfId="67" priority="44" operator="containsText" text="*">
      <formula>NOT(ISERROR(SEARCH("*",C2)))</formula>
    </cfRule>
    <cfRule type="containsText" priority="45" operator="containsText" text="*">
      <formula>NOT(ISERROR(SEARCH("*",C2)))</formula>
    </cfRule>
  </conditionalFormatting>
  <conditionalFormatting sqref="C50:I52 C29:I30 C61:I63 C72:I79 C18:I18 C41:I41 C2:I7 C17:O17 C27:O28 C39:O40">
    <cfRule type="containsText" dxfId="66" priority="43" operator="containsText" text="*">
      <formula>NOT(ISERROR(SEARCH("*",C2)))</formula>
    </cfRule>
  </conditionalFormatting>
  <conditionalFormatting sqref="C50:I52 C29:I30 C61:I63 C72:I79 C18:I18 C41:I41 C17:O17 C39:O40 C27:O28">
    <cfRule type="containsText" dxfId="65" priority="40" operator="containsText" text="*">
      <formula>NOT(ISERROR(SEARCH("*",C17)))</formula>
    </cfRule>
  </conditionalFormatting>
  <conditionalFormatting sqref="I8:N9">
    <cfRule type="containsText" dxfId="64" priority="39" stopIfTrue="1" operator="containsText" text="*">
      <formula>NOT(ISERROR(SEARCH("*",I8)))</formula>
    </cfRule>
  </conditionalFormatting>
  <conditionalFormatting sqref="C8:H9 C10:N15">
    <cfRule type="containsText" dxfId="63" priority="37" stopIfTrue="1" operator="containsText" text="*">
      <formula>NOT(ISERROR(SEARCH("*",C8)))</formula>
    </cfRule>
    <cfRule type="containsText" priority="38" stopIfTrue="1" operator="containsText" text="*">
      <formula>NOT(ISERROR(SEARCH("*",C8)))</formula>
    </cfRule>
  </conditionalFormatting>
  <conditionalFormatting sqref="I19:N20">
    <cfRule type="containsText" dxfId="62" priority="36" stopIfTrue="1" operator="containsText" text="*">
      <formula>NOT(ISERROR(SEARCH("*",I19)))</formula>
    </cfRule>
  </conditionalFormatting>
  <conditionalFormatting sqref="C19:H20 C21:N26">
    <cfRule type="containsText" dxfId="61" priority="34" stopIfTrue="1" operator="containsText" text="*">
      <formula>NOT(ISERROR(SEARCH("*",C19)))</formula>
    </cfRule>
    <cfRule type="containsText" priority="35" stopIfTrue="1" operator="containsText" text="*">
      <formula>NOT(ISERROR(SEARCH("*",C19)))</formula>
    </cfRule>
  </conditionalFormatting>
  <conditionalFormatting sqref="I31:N32">
    <cfRule type="containsText" dxfId="60" priority="33" stopIfTrue="1" operator="containsText" text="*">
      <formula>NOT(ISERROR(SEARCH("*",I31)))</formula>
    </cfRule>
  </conditionalFormatting>
  <conditionalFormatting sqref="C31:H32 C33:N38">
    <cfRule type="containsText" dxfId="59" priority="31" stopIfTrue="1" operator="containsText" text="*">
      <formula>NOT(ISERROR(SEARCH("*",C31)))</formula>
    </cfRule>
    <cfRule type="containsText" priority="32" stopIfTrue="1" operator="containsText" text="*">
      <formula>NOT(ISERROR(SEARCH("*",C31)))</formula>
    </cfRule>
  </conditionalFormatting>
  <conditionalFormatting sqref="I42:N43">
    <cfRule type="containsText" dxfId="58" priority="30" stopIfTrue="1" operator="containsText" text="*">
      <formula>NOT(ISERROR(SEARCH("*",I42)))</formula>
    </cfRule>
  </conditionalFormatting>
  <conditionalFormatting sqref="C42:H43 C44:N49">
    <cfRule type="containsText" dxfId="57" priority="28" stopIfTrue="1" operator="containsText" text="*">
      <formula>NOT(ISERROR(SEARCH("*",C42)))</formula>
    </cfRule>
    <cfRule type="containsText" priority="29" stopIfTrue="1" operator="containsText" text="*">
      <formula>NOT(ISERROR(SEARCH("*",C42)))</formula>
    </cfRule>
  </conditionalFormatting>
  <conditionalFormatting sqref="I53:N54">
    <cfRule type="containsText" dxfId="56" priority="27" stopIfTrue="1" operator="containsText" text="*">
      <formula>NOT(ISERROR(SEARCH("*",I53)))</formula>
    </cfRule>
  </conditionalFormatting>
  <conditionalFormatting sqref="C53:H54 C55:N60">
    <cfRule type="containsText" dxfId="55" priority="25" stopIfTrue="1" operator="containsText" text="*">
      <formula>NOT(ISERROR(SEARCH("*",C53)))</formula>
    </cfRule>
    <cfRule type="containsText" priority="26" stopIfTrue="1" operator="containsText" text="*">
      <formula>NOT(ISERROR(SEARCH("*",C53)))</formula>
    </cfRule>
  </conditionalFormatting>
  <conditionalFormatting sqref="I64:N65">
    <cfRule type="containsText" dxfId="54" priority="24" stopIfTrue="1" operator="containsText" text="*">
      <formula>NOT(ISERROR(SEARCH("*",I64)))</formula>
    </cfRule>
  </conditionalFormatting>
  <conditionalFormatting sqref="C64:H65 C66:N71">
    <cfRule type="containsText" dxfId="53" priority="22" stopIfTrue="1" operator="containsText" text="*">
      <formula>NOT(ISERROR(SEARCH("*",C64)))</formula>
    </cfRule>
    <cfRule type="containsText" priority="23" stopIfTrue="1" operator="containsText" text="*">
      <formula>NOT(ISERROR(SEARCH("*",C64)))</formula>
    </cfRule>
  </conditionalFormatting>
  <conditionalFormatting sqref="X9:AC9">
    <cfRule type="containsText" dxfId="52" priority="20" stopIfTrue="1" operator="containsText" text="*">
      <formula>NOT(ISERROR(SEARCH("*",X9)))</formula>
    </cfRule>
    <cfRule type="containsText" priority="21" stopIfTrue="1" operator="containsText" text="*">
      <formula>NOT(ISERROR(SEARCH("*",X9)))</formula>
    </cfRule>
  </conditionalFormatting>
  <conditionalFormatting sqref="R9:AC9">
    <cfRule type="containsText" dxfId="51" priority="19" operator="containsText" text="*">
      <formula>NOT(ISERROR(SEARCH("*",R9)))</formula>
    </cfRule>
  </conditionalFormatting>
  <conditionalFormatting sqref="X20:AC20">
    <cfRule type="containsText" dxfId="50" priority="17" stopIfTrue="1" operator="containsText" text="*">
      <formula>NOT(ISERROR(SEARCH("*",X20)))</formula>
    </cfRule>
    <cfRule type="containsText" priority="18" stopIfTrue="1" operator="containsText" text="*">
      <formula>NOT(ISERROR(SEARCH("*",X20)))</formula>
    </cfRule>
  </conditionalFormatting>
  <conditionalFormatting sqref="R20:AC20">
    <cfRule type="containsText" dxfId="49" priority="16" operator="containsText" text="*">
      <formula>NOT(ISERROR(SEARCH("*",R20)))</formula>
    </cfRule>
  </conditionalFormatting>
  <conditionalFormatting sqref="X32:AC32">
    <cfRule type="containsText" dxfId="48" priority="14" stopIfTrue="1" operator="containsText" text="*">
      <formula>NOT(ISERROR(SEARCH("*",X32)))</formula>
    </cfRule>
    <cfRule type="containsText" priority="15" stopIfTrue="1" operator="containsText" text="*">
      <formula>NOT(ISERROR(SEARCH("*",X32)))</formula>
    </cfRule>
  </conditionalFormatting>
  <conditionalFormatting sqref="R32:AC32">
    <cfRule type="containsText" dxfId="47" priority="13" operator="containsText" text="*">
      <formula>NOT(ISERROR(SEARCH("*",R32)))</formula>
    </cfRule>
  </conditionalFormatting>
  <conditionalFormatting sqref="X43:AC43">
    <cfRule type="containsText" dxfId="46" priority="11" stopIfTrue="1" operator="containsText" text="*">
      <formula>NOT(ISERROR(SEARCH("*",X43)))</formula>
    </cfRule>
    <cfRule type="containsText" priority="12" stopIfTrue="1" operator="containsText" text="*">
      <formula>NOT(ISERROR(SEARCH("*",X43)))</formula>
    </cfRule>
  </conditionalFormatting>
  <conditionalFormatting sqref="R43:AC43">
    <cfRule type="containsText" dxfId="45" priority="10" operator="containsText" text="*">
      <formula>NOT(ISERROR(SEARCH("*",R43)))</formula>
    </cfRule>
  </conditionalFormatting>
  <conditionalFormatting sqref="X54:AC54">
    <cfRule type="containsText" dxfId="44" priority="8" stopIfTrue="1" operator="containsText" text="*">
      <formula>NOT(ISERROR(SEARCH("*",X54)))</formula>
    </cfRule>
    <cfRule type="containsText" priority="9" stopIfTrue="1" operator="containsText" text="*">
      <formula>NOT(ISERROR(SEARCH("*",X54)))</formula>
    </cfRule>
  </conditionalFormatting>
  <conditionalFormatting sqref="R54:AC54">
    <cfRule type="containsText" dxfId="43" priority="7" operator="containsText" text="*">
      <formula>NOT(ISERROR(SEARCH("*",R54)))</formula>
    </cfRule>
  </conditionalFormatting>
  <conditionalFormatting sqref="X65:AC65">
    <cfRule type="containsText" dxfId="42" priority="5" stopIfTrue="1" operator="containsText" text="*">
      <formula>NOT(ISERROR(SEARCH("*",X65)))</formula>
    </cfRule>
    <cfRule type="containsText" priority="6" stopIfTrue="1" operator="containsText" text="*">
      <formula>NOT(ISERROR(SEARCH("*",X65)))</formula>
    </cfRule>
  </conditionalFormatting>
  <conditionalFormatting sqref="R65:AC65">
    <cfRule type="containsText" dxfId="41" priority="4" operator="containsText" text="*">
      <formula>NOT(ISERROR(SEARCH("*",R65)))</formula>
    </cfRule>
  </conditionalFormatting>
  <conditionalFormatting sqref="I1:N1">
    <cfRule type="containsText" dxfId="40" priority="3" stopIfTrue="1" operator="containsText" text="*">
      <formula>NOT(ISERROR(SEARCH("*",I1)))</formula>
    </cfRule>
  </conditionalFormatting>
  <conditionalFormatting sqref="C1:H1">
    <cfRule type="containsText" dxfId="39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93"/>
  <sheetViews>
    <sheetView showGridLines="0" zoomScale="55" zoomScaleNormal="55" workbookViewId="0">
      <selection activeCell="G57" sqref="G57"/>
    </sheetView>
  </sheetViews>
  <sheetFormatPr baseColWidth="10" defaultRowHeight="15.75"/>
  <cols>
    <col min="1" max="1" width="2.42578125" style="2" customWidth="1"/>
    <col min="2" max="2" width="40" style="2" customWidth="1"/>
    <col min="3" max="10" width="13.42578125" style="2" customWidth="1"/>
    <col min="11" max="11" width="16.28515625" style="2" customWidth="1"/>
    <col min="12" max="12" width="13.42578125" style="2" customWidth="1"/>
    <col min="13" max="13" width="13.140625" style="2" customWidth="1"/>
    <col min="14" max="14" width="13.7109375" style="2" customWidth="1"/>
    <col min="15" max="15" width="12.7109375" style="2" customWidth="1"/>
    <col min="16" max="16" width="3.7109375" style="2" customWidth="1"/>
    <col min="17" max="17" width="4.140625" style="2" customWidth="1"/>
    <col min="18" max="18" width="38" style="2" customWidth="1"/>
    <col min="19" max="19" width="12.5703125" style="2" bestFit="1" customWidth="1"/>
    <col min="20" max="20" width="13.5703125" style="2" bestFit="1" customWidth="1"/>
    <col min="21" max="22" width="12.5703125" style="2" bestFit="1" customWidth="1"/>
    <col min="23" max="24" width="12.42578125" style="2" bestFit="1" customWidth="1"/>
    <col min="25" max="25" width="13.85546875" style="2" customWidth="1"/>
    <col min="26" max="26" width="12.42578125" style="2" customWidth="1"/>
    <col min="27" max="27" width="16.42578125" style="2" bestFit="1" customWidth="1"/>
    <col min="28" max="28" width="12.5703125" style="2" bestFit="1" customWidth="1"/>
    <col min="29" max="29" width="15.28515625" style="2" bestFit="1" customWidth="1"/>
    <col min="30" max="30" width="14.42578125" style="2" bestFit="1" customWidth="1"/>
    <col min="31" max="31" width="10" style="2" bestFit="1" customWidth="1"/>
    <col min="32" max="256" width="11.42578125" style="2"/>
    <col min="257" max="257" width="2.42578125" style="2" customWidth="1"/>
    <col min="258" max="258" width="40" style="2" customWidth="1"/>
    <col min="259" max="268" width="13.42578125" style="2" customWidth="1"/>
    <col min="269" max="269" width="13.140625" style="2" customWidth="1"/>
    <col min="270" max="270" width="13.7109375" style="2" customWidth="1"/>
    <col min="271" max="271" width="12.7109375" style="2" customWidth="1"/>
    <col min="272" max="272" width="3.7109375" style="2" customWidth="1"/>
    <col min="273" max="273" width="4.140625" style="2" customWidth="1"/>
    <col min="274" max="274" width="33.5703125" style="2" customWidth="1"/>
    <col min="275" max="275" width="12.5703125" style="2" bestFit="1" customWidth="1"/>
    <col min="276" max="276" width="13.5703125" style="2" bestFit="1" customWidth="1"/>
    <col min="277" max="278" width="12.5703125" style="2" bestFit="1" customWidth="1"/>
    <col min="279" max="280" width="12.42578125" style="2" bestFit="1" customWidth="1"/>
    <col min="281" max="281" width="13.85546875" style="2" customWidth="1"/>
    <col min="282" max="285" width="12.42578125" style="2" customWidth="1"/>
    <col min="286" max="286" width="11.5703125" style="2" bestFit="1" customWidth="1"/>
    <col min="287" max="287" width="15.140625" style="2" bestFit="1" customWidth="1"/>
    <col min="288" max="512" width="11.42578125" style="2"/>
    <col min="513" max="513" width="2.42578125" style="2" customWidth="1"/>
    <col min="514" max="514" width="40" style="2" customWidth="1"/>
    <col min="515" max="524" width="13.42578125" style="2" customWidth="1"/>
    <col min="525" max="525" width="13.140625" style="2" customWidth="1"/>
    <col min="526" max="526" width="13.7109375" style="2" customWidth="1"/>
    <col min="527" max="527" width="12.7109375" style="2" customWidth="1"/>
    <col min="528" max="528" width="3.7109375" style="2" customWidth="1"/>
    <col min="529" max="529" width="4.140625" style="2" customWidth="1"/>
    <col min="530" max="530" width="33.5703125" style="2" customWidth="1"/>
    <col min="531" max="531" width="12.5703125" style="2" bestFit="1" customWidth="1"/>
    <col min="532" max="532" width="13.5703125" style="2" bestFit="1" customWidth="1"/>
    <col min="533" max="534" width="12.5703125" style="2" bestFit="1" customWidth="1"/>
    <col min="535" max="536" width="12.42578125" style="2" bestFit="1" customWidth="1"/>
    <col min="537" max="537" width="13.85546875" style="2" customWidth="1"/>
    <col min="538" max="541" width="12.42578125" style="2" customWidth="1"/>
    <col min="542" max="542" width="11.5703125" style="2" bestFit="1" customWidth="1"/>
    <col min="543" max="543" width="15.140625" style="2" bestFit="1" customWidth="1"/>
    <col min="544" max="768" width="11.42578125" style="2"/>
    <col min="769" max="769" width="2.42578125" style="2" customWidth="1"/>
    <col min="770" max="770" width="40" style="2" customWidth="1"/>
    <col min="771" max="780" width="13.42578125" style="2" customWidth="1"/>
    <col min="781" max="781" width="13.140625" style="2" customWidth="1"/>
    <col min="782" max="782" width="13.7109375" style="2" customWidth="1"/>
    <col min="783" max="783" width="12.7109375" style="2" customWidth="1"/>
    <col min="784" max="784" width="3.7109375" style="2" customWidth="1"/>
    <col min="785" max="785" width="4.140625" style="2" customWidth="1"/>
    <col min="786" max="786" width="33.5703125" style="2" customWidth="1"/>
    <col min="787" max="787" width="12.5703125" style="2" bestFit="1" customWidth="1"/>
    <col min="788" max="788" width="13.5703125" style="2" bestFit="1" customWidth="1"/>
    <col min="789" max="790" width="12.5703125" style="2" bestFit="1" customWidth="1"/>
    <col min="791" max="792" width="12.42578125" style="2" bestFit="1" customWidth="1"/>
    <col min="793" max="793" width="13.85546875" style="2" customWidth="1"/>
    <col min="794" max="797" width="12.42578125" style="2" customWidth="1"/>
    <col min="798" max="798" width="11.5703125" style="2" bestFit="1" customWidth="1"/>
    <col min="799" max="799" width="15.140625" style="2" bestFit="1" customWidth="1"/>
    <col min="800" max="1024" width="11.42578125" style="2"/>
    <col min="1025" max="1025" width="2.42578125" style="2" customWidth="1"/>
    <col min="1026" max="1026" width="40" style="2" customWidth="1"/>
    <col min="1027" max="1036" width="13.42578125" style="2" customWidth="1"/>
    <col min="1037" max="1037" width="13.140625" style="2" customWidth="1"/>
    <col min="1038" max="1038" width="13.7109375" style="2" customWidth="1"/>
    <col min="1039" max="1039" width="12.7109375" style="2" customWidth="1"/>
    <col min="1040" max="1040" width="3.7109375" style="2" customWidth="1"/>
    <col min="1041" max="1041" width="4.140625" style="2" customWidth="1"/>
    <col min="1042" max="1042" width="33.5703125" style="2" customWidth="1"/>
    <col min="1043" max="1043" width="12.5703125" style="2" bestFit="1" customWidth="1"/>
    <col min="1044" max="1044" width="13.5703125" style="2" bestFit="1" customWidth="1"/>
    <col min="1045" max="1046" width="12.5703125" style="2" bestFit="1" customWidth="1"/>
    <col min="1047" max="1048" width="12.42578125" style="2" bestFit="1" customWidth="1"/>
    <col min="1049" max="1049" width="13.85546875" style="2" customWidth="1"/>
    <col min="1050" max="1053" width="12.42578125" style="2" customWidth="1"/>
    <col min="1054" max="1054" width="11.5703125" style="2" bestFit="1" customWidth="1"/>
    <col min="1055" max="1055" width="15.140625" style="2" bestFit="1" customWidth="1"/>
    <col min="1056" max="1280" width="11.42578125" style="2"/>
    <col min="1281" max="1281" width="2.42578125" style="2" customWidth="1"/>
    <col min="1282" max="1282" width="40" style="2" customWidth="1"/>
    <col min="1283" max="1292" width="13.42578125" style="2" customWidth="1"/>
    <col min="1293" max="1293" width="13.140625" style="2" customWidth="1"/>
    <col min="1294" max="1294" width="13.7109375" style="2" customWidth="1"/>
    <col min="1295" max="1295" width="12.7109375" style="2" customWidth="1"/>
    <col min="1296" max="1296" width="3.7109375" style="2" customWidth="1"/>
    <col min="1297" max="1297" width="4.140625" style="2" customWidth="1"/>
    <col min="1298" max="1298" width="33.5703125" style="2" customWidth="1"/>
    <col min="1299" max="1299" width="12.5703125" style="2" bestFit="1" customWidth="1"/>
    <col min="1300" max="1300" width="13.5703125" style="2" bestFit="1" customWidth="1"/>
    <col min="1301" max="1302" width="12.5703125" style="2" bestFit="1" customWidth="1"/>
    <col min="1303" max="1304" width="12.42578125" style="2" bestFit="1" customWidth="1"/>
    <col min="1305" max="1305" width="13.85546875" style="2" customWidth="1"/>
    <col min="1306" max="1309" width="12.42578125" style="2" customWidth="1"/>
    <col min="1310" max="1310" width="11.5703125" style="2" bestFit="1" customWidth="1"/>
    <col min="1311" max="1311" width="15.140625" style="2" bestFit="1" customWidth="1"/>
    <col min="1312" max="1536" width="11.42578125" style="2"/>
    <col min="1537" max="1537" width="2.42578125" style="2" customWidth="1"/>
    <col min="1538" max="1538" width="40" style="2" customWidth="1"/>
    <col min="1539" max="1548" width="13.42578125" style="2" customWidth="1"/>
    <col min="1549" max="1549" width="13.140625" style="2" customWidth="1"/>
    <col min="1550" max="1550" width="13.7109375" style="2" customWidth="1"/>
    <col min="1551" max="1551" width="12.7109375" style="2" customWidth="1"/>
    <col min="1552" max="1552" width="3.7109375" style="2" customWidth="1"/>
    <col min="1553" max="1553" width="4.140625" style="2" customWidth="1"/>
    <col min="1554" max="1554" width="33.5703125" style="2" customWidth="1"/>
    <col min="1555" max="1555" width="12.5703125" style="2" bestFit="1" customWidth="1"/>
    <col min="1556" max="1556" width="13.5703125" style="2" bestFit="1" customWidth="1"/>
    <col min="1557" max="1558" width="12.5703125" style="2" bestFit="1" customWidth="1"/>
    <col min="1559" max="1560" width="12.42578125" style="2" bestFit="1" customWidth="1"/>
    <col min="1561" max="1561" width="13.85546875" style="2" customWidth="1"/>
    <col min="1562" max="1565" width="12.42578125" style="2" customWidth="1"/>
    <col min="1566" max="1566" width="11.5703125" style="2" bestFit="1" customWidth="1"/>
    <col min="1567" max="1567" width="15.140625" style="2" bestFit="1" customWidth="1"/>
    <col min="1568" max="1792" width="11.42578125" style="2"/>
    <col min="1793" max="1793" width="2.42578125" style="2" customWidth="1"/>
    <col min="1794" max="1794" width="40" style="2" customWidth="1"/>
    <col min="1795" max="1804" width="13.42578125" style="2" customWidth="1"/>
    <col min="1805" max="1805" width="13.140625" style="2" customWidth="1"/>
    <col min="1806" max="1806" width="13.7109375" style="2" customWidth="1"/>
    <col min="1807" max="1807" width="12.7109375" style="2" customWidth="1"/>
    <col min="1808" max="1808" width="3.7109375" style="2" customWidth="1"/>
    <col min="1809" max="1809" width="4.140625" style="2" customWidth="1"/>
    <col min="1810" max="1810" width="33.5703125" style="2" customWidth="1"/>
    <col min="1811" max="1811" width="12.5703125" style="2" bestFit="1" customWidth="1"/>
    <col min="1812" max="1812" width="13.5703125" style="2" bestFit="1" customWidth="1"/>
    <col min="1813" max="1814" width="12.5703125" style="2" bestFit="1" customWidth="1"/>
    <col min="1815" max="1816" width="12.42578125" style="2" bestFit="1" customWidth="1"/>
    <col min="1817" max="1817" width="13.85546875" style="2" customWidth="1"/>
    <col min="1818" max="1821" width="12.42578125" style="2" customWidth="1"/>
    <col min="1822" max="1822" width="11.5703125" style="2" bestFit="1" customWidth="1"/>
    <col min="1823" max="1823" width="15.140625" style="2" bestFit="1" customWidth="1"/>
    <col min="1824" max="2048" width="11.42578125" style="2"/>
    <col min="2049" max="2049" width="2.42578125" style="2" customWidth="1"/>
    <col min="2050" max="2050" width="40" style="2" customWidth="1"/>
    <col min="2051" max="2060" width="13.42578125" style="2" customWidth="1"/>
    <col min="2061" max="2061" width="13.140625" style="2" customWidth="1"/>
    <col min="2062" max="2062" width="13.7109375" style="2" customWidth="1"/>
    <col min="2063" max="2063" width="12.7109375" style="2" customWidth="1"/>
    <col min="2064" max="2064" width="3.7109375" style="2" customWidth="1"/>
    <col min="2065" max="2065" width="4.140625" style="2" customWidth="1"/>
    <col min="2066" max="2066" width="33.5703125" style="2" customWidth="1"/>
    <col min="2067" max="2067" width="12.5703125" style="2" bestFit="1" customWidth="1"/>
    <col min="2068" max="2068" width="13.5703125" style="2" bestFit="1" customWidth="1"/>
    <col min="2069" max="2070" width="12.5703125" style="2" bestFit="1" customWidth="1"/>
    <col min="2071" max="2072" width="12.42578125" style="2" bestFit="1" customWidth="1"/>
    <col min="2073" max="2073" width="13.85546875" style="2" customWidth="1"/>
    <col min="2074" max="2077" width="12.42578125" style="2" customWidth="1"/>
    <col min="2078" max="2078" width="11.5703125" style="2" bestFit="1" customWidth="1"/>
    <col min="2079" max="2079" width="15.140625" style="2" bestFit="1" customWidth="1"/>
    <col min="2080" max="2304" width="11.42578125" style="2"/>
    <col min="2305" max="2305" width="2.42578125" style="2" customWidth="1"/>
    <col min="2306" max="2306" width="40" style="2" customWidth="1"/>
    <col min="2307" max="2316" width="13.42578125" style="2" customWidth="1"/>
    <col min="2317" max="2317" width="13.140625" style="2" customWidth="1"/>
    <col min="2318" max="2318" width="13.7109375" style="2" customWidth="1"/>
    <col min="2319" max="2319" width="12.7109375" style="2" customWidth="1"/>
    <col min="2320" max="2320" width="3.7109375" style="2" customWidth="1"/>
    <col min="2321" max="2321" width="4.140625" style="2" customWidth="1"/>
    <col min="2322" max="2322" width="33.5703125" style="2" customWidth="1"/>
    <col min="2323" max="2323" width="12.5703125" style="2" bestFit="1" customWidth="1"/>
    <col min="2324" max="2324" width="13.5703125" style="2" bestFit="1" customWidth="1"/>
    <col min="2325" max="2326" width="12.5703125" style="2" bestFit="1" customWidth="1"/>
    <col min="2327" max="2328" width="12.42578125" style="2" bestFit="1" customWidth="1"/>
    <col min="2329" max="2329" width="13.85546875" style="2" customWidth="1"/>
    <col min="2330" max="2333" width="12.42578125" style="2" customWidth="1"/>
    <col min="2334" max="2334" width="11.5703125" style="2" bestFit="1" customWidth="1"/>
    <col min="2335" max="2335" width="15.140625" style="2" bestFit="1" customWidth="1"/>
    <col min="2336" max="2560" width="11.42578125" style="2"/>
    <col min="2561" max="2561" width="2.42578125" style="2" customWidth="1"/>
    <col min="2562" max="2562" width="40" style="2" customWidth="1"/>
    <col min="2563" max="2572" width="13.42578125" style="2" customWidth="1"/>
    <col min="2573" max="2573" width="13.140625" style="2" customWidth="1"/>
    <col min="2574" max="2574" width="13.7109375" style="2" customWidth="1"/>
    <col min="2575" max="2575" width="12.7109375" style="2" customWidth="1"/>
    <col min="2576" max="2576" width="3.7109375" style="2" customWidth="1"/>
    <col min="2577" max="2577" width="4.140625" style="2" customWidth="1"/>
    <col min="2578" max="2578" width="33.5703125" style="2" customWidth="1"/>
    <col min="2579" max="2579" width="12.5703125" style="2" bestFit="1" customWidth="1"/>
    <col min="2580" max="2580" width="13.5703125" style="2" bestFit="1" customWidth="1"/>
    <col min="2581" max="2582" width="12.5703125" style="2" bestFit="1" customWidth="1"/>
    <col min="2583" max="2584" width="12.42578125" style="2" bestFit="1" customWidth="1"/>
    <col min="2585" max="2585" width="13.85546875" style="2" customWidth="1"/>
    <col min="2586" max="2589" width="12.42578125" style="2" customWidth="1"/>
    <col min="2590" max="2590" width="11.5703125" style="2" bestFit="1" customWidth="1"/>
    <col min="2591" max="2591" width="15.140625" style="2" bestFit="1" customWidth="1"/>
    <col min="2592" max="2816" width="11.42578125" style="2"/>
    <col min="2817" max="2817" width="2.42578125" style="2" customWidth="1"/>
    <col min="2818" max="2818" width="40" style="2" customWidth="1"/>
    <col min="2819" max="2828" width="13.42578125" style="2" customWidth="1"/>
    <col min="2829" max="2829" width="13.140625" style="2" customWidth="1"/>
    <col min="2830" max="2830" width="13.7109375" style="2" customWidth="1"/>
    <col min="2831" max="2831" width="12.7109375" style="2" customWidth="1"/>
    <col min="2832" max="2832" width="3.7109375" style="2" customWidth="1"/>
    <col min="2833" max="2833" width="4.140625" style="2" customWidth="1"/>
    <col min="2834" max="2834" width="33.5703125" style="2" customWidth="1"/>
    <col min="2835" max="2835" width="12.5703125" style="2" bestFit="1" customWidth="1"/>
    <col min="2836" max="2836" width="13.5703125" style="2" bestFit="1" customWidth="1"/>
    <col min="2837" max="2838" width="12.5703125" style="2" bestFit="1" customWidth="1"/>
    <col min="2839" max="2840" width="12.42578125" style="2" bestFit="1" customWidth="1"/>
    <col min="2841" max="2841" width="13.85546875" style="2" customWidth="1"/>
    <col min="2842" max="2845" width="12.42578125" style="2" customWidth="1"/>
    <col min="2846" max="2846" width="11.5703125" style="2" bestFit="1" customWidth="1"/>
    <col min="2847" max="2847" width="15.140625" style="2" bestFit="1" customWidth="1"/>
    <col min="2848" max="3072" width="11.42578125" style="2"/>
    <col min="3073" max="3073" width="2.42578125" style="2" customWidth="1"/>
    <col min="3074" max="3074" width="40" style="2" customWidth="1"/>
    <col min="3075" max="3084" width="13.42578125" style="2" customWidth="1"/>
    <col min="3085" max="3085" width="13.140625" style="2" customWidth="1"/>
    <col min="3086" max="3086" width="13.7109375" style="2" customWidth="1"/>
    <col min="3087" max="3087" width="12.7109375" style="2" customWidth="1"/>
    <col min="3088" max="3088" width="3.7109375" style="2" customWidth="1"/>
    <col min="3089" max="3089" width="4.140625" style="2" customWidth="1"/>
    <col min="3090" max="3090" width="33.5703125" style="2" customWidth="1"/>
    <col min="3091" max="3091" width="12.5703125" style="2" bestFit="1" customWidth="1"/>
    <col min="3092" max="3092" width="13.5703125" style="2" bestFit="1" customWidth="1"/>
    <col min="3093" max="3094" width="12.5703125" style="2" bestFit="1" customWidth="1"/>
    <col min="3095" max="3096" width="12.42578125" style="2" bestFit="1" customWidth="1"/>
    <col min="3097" max="3097" width="13.85546875" style="2" customWidth="1"/>
    <col min="3098" max="3101" width="12.42578125" style="2" customWidth="1"/>
    <col min="3102" max="3102" width="11.5703125" style="2" bestFit="1" customWidth="1"/>
    <col min="3103" max="3103" width="15.140625" style="2" bestFit="1" customWidth="1"/>
    <col min="3104" max="3328" width="11.42578125" style="2"/>
    <col min="3329" max="3329" width="2.42578125" style="2" customWidth="1"/>
    <col min="3330" max="3330" width="40" style="2" customWidth="1"/>
    <col min="3331" max="3340" width="13.42578125" style="2" customWidth="1"/>
    <col min="3341" max="3341" width="13.140625" style="2" customWidth="1"/>
    <col min="3342" max="3342" width="13.7109375" style="2" customWidth="1"/>
    <col min="3343" max="3343" width="12.7109375" style="2" customWidth="1"/>
    <col min="3344" max="3344" width="3.7109375" style="2" customWidth="1"/>
    <col min="3345" max="3345" width="4.140625" style="2" customWidth="1"/>
    <col min="3346" max="3346" width="33.5703125" style="2" customWidth="1"/>
    <col min="3347" max="3347" width="12.5703125" style="2" bestFit="1" customWidth="1"/>
    <col min="3348" max="3348" width="13.5703125" style="2" bestFit="1" customWidth="1"/>
    <col min="3349" max="3350" width="12.5703125" style="2" bestFit="1" customWidth="1"/>
    <col min="3351" max="3352" width="12.42578125" style="2" bestFit="1" customWidth="1"/>
    <col min="3353" max="3353" width="13.85546875" style="2" customWidth="1"/>
    <col min="3354" max="3357" width="12.42578125" style="2" customWidth="1"/>
    <col min="3358" max="3358" width="11.5703125" style="2" bestFit="1" customWidth="1"/>
    <col min="3359" max="3359" width="15.140625" style="2" bestFit="1" customWidth="1"/>
    <col min="3360" max="3584" width="11.42578125" style="2"/>
    <col min="3585" max="3585" width="2.42578125" style="2" customWidth="1"/>
    <col min="3586" max="3586" width="40" style="2" customWidth="1"/>
    <col min="3587" max="3596" width="13.42578125" style="2" customWidth="1"/>
    <col min="3597" max="3597" width="13.140625" style="2" customWidth="1"/>
    <col min="3598" max="3598" width="13.7109375" style="2" customWidth="1"/>
    <col min="3599" max="3599" width="12.7109375" style="2" customWidth="1"/>
    <col min="3600" max="3600" width="3.7109375" style="2" customWidth="1"/>
    <col min="3601" max="3601" width="4.140625" style="2" customWidth="1"/>
    <col min="3602" max="3602" width="33.5703125" style="2" customWidth="1"/>
    <col min="3603" max="3603" width="12.5703125" style="2" bestFit="1" customWidth="1"/>
    <col min="3604" max="3604" width="13.5703125" style="2" bestFit="1" customWidth="1"/>
    <col min="3605" max="3606" width="12.5703125" style="2" bestFit="1" customWidth="1"/>
    <col min="3607" max="3608" width="12.42578125" style="2" bestFit="1" customWidth="1"/>
    <col min="3609" max="3609" width="13.85546875" style="2" customWidth="1"/>
    <col min="3610" max="3613" width="12.42578125" style="2" customWidth="1"/>
    <col min="3614" max="3614" width="11.5703125" style="2" bestFit="1" customWidth="1"/>
    <col min="3615" max="3615" width="15.140625" style="2" bestFit="1" customWidth="1"/>
    <col min="3616" max="3840" width="11.42578125" style="2"/>
    <col min="3841" max="3841" width="2.42578125" style="2" customWidth="1"/>
    <col min="3842" max="3842" width="40" style="2" customWidth="1"/>
    <col min="3843" max="3852" width="13.42578125" style="2" customWidth="1"/>
    <col min="3853" max="3853" width="13.140625" style="2" customWidth="1"/>
    <col min="3854" max="3854" width="13.7109375" style="2" customWidth="1"/>
    <col min="3855" max="3855" width="12.7109375" style="2" customWidth="1"/>
    <col min="3856" max="3856" width="3.7109375" style="2" customWidth="1"/>
    <col min="3857" max="3857" width="4.140625" style="2" customWidth="1"/>
    <col min="3858" max="3858" width="33.5703125" style="2" customWidth="1"/>
    <col min="3859" max="3859" width="12.5703125" style="2" bestFit="1" customWidth="1"/>
    <col min="3860" max="3860" width="13.5703125" style="2" bestFit="1" customWidth="1"/>
    <col min="3861" max="3862" width="12.5703125" style="2" bestFit="1" customWidth="1"/>
    <col min="3863" max="3864" width="12.42578125" style="2" bestFit="1" customWidth="1"/>
    <col min="3865" max="3865" width="13.85546875" style="2" customWidth="1"/>
    <col min="3866" max="3869" width="12.42578125" style="2" customWidth="1"/>
    <col min="3870" max="3870" width="11.5703125" style="2" bestFit="1" customWidth="1"/>
    <col min="3871" max="3871" width="15.140625" style="2" bestFit="1" customWidth="1"/>
    <col min="3872" max="4096" width="11.42578125" style="2"/>
    <col min="4097" max="4097" width="2.42578125" style="2" customWidth="1"/>
    <col min="4098" max="4098" width="40" style="2" customWidth="1"/>
    <col min="4099" max="4108" width="13.42578125" style="2" customWidth="1"/>
    <col min="4109" max="4109" width="13.140625" style="2" customWidth="1"/>
    <col min="4110" max="4110" width="13.7109375" style="2" customWidth="1"/>
    <col min="4111" max="4111" width="12.7109375" style="2" customWidth="1"/>
    <col min="4112" max="4112" width="3.7109375" style="2" customWidth="1"/>
    <col min="4113" max="4113" width="4.140625" style="2" customWidth="1"/>
    <col min="4114" max="4114" width="33.5703125" style="2" customWidth="1"/>
    <col min="4115" max="4115" width="12.5703125" style="2" bestFit="1" customWidth="1"/>
    <col min="4116" max="4116" width="13.5703125" style="2" bestFit="1" customWidth="1"/>
    <col min="4117" max="4118" width="12.5703125" style="2" bestFit="1" customWidth="1"/>
    <col min="4119" max="4120" width="12.42578125" style="2" bestFit="1" customWidth="1"/>
    <col min="4121" max="4121" width="13.85546875" style="2" customWidth="1"/>
    <col min="4122" max="4125" width="12.42578125" style="2" customWidth="1"/>
    <col min="4126" max="4126" width="11.5703125" style="2" bestFit="1" customWidth="1"/>
    <col min="4127" max="4127" width="15.140625" style="2" bestFit="1" customWidth="1"/>
    <col min="4128" max="4352" width="11.42578125" style="2"/>
    <col min="4353" max="4353" width="2.42578125" style="2" customWidth="1"/>
    <col min="4354" max="4354" width="40" style="2" customWidth="1"/>
    <col min="4355" max="4364" width="13.42578125" style="2" customWidth="1"/>
    <col min="4365" max="4365" width="13.140625" style="2" customWidth="1"/>
    <col min="4366" max="4366" width="13.7109375" style="2" customWidth="1"/>
    <col min="4367" max="4367" width="12.7109375" style="2" customWidth="1"/>
    <col min="4368" max="4368" width="3.7109375" style="2" customWidth="1"/>
    <col min="4369" max="4369" width="4.140625" style="2" customWidth="1"/>
    <col min="4370" max="4370" width="33.5703125" style="2" customWidth="1"/>
    <col min="4371" max="4371" width="12.5703125" style="2" bestFit="1" customWidth="1"/>
    <col min="4372" max="4372" width="13.5703125" style="2" bestFit="1" customWidth="1"/>
    <col min="4373" max="4374" width="12.5703125" style="2" bestFit="1" customWidth="1"/>
    <col min="4375" max="4376" width="12.42578125" style="2" bestFit="1" customWidth="1"/>
    <col min="4377" max="4377" width="13.85546875" style="2" customWidth="1"/>
    <col min="4378" max="4381" width="12.42578125" style="2" customWidth="1"/>
    <col min="4382" max="4382" width="11.5703125" style="2" bestFit="1" customWidth="1"/>
    <col min="4383" max="4383" width="15.140625" style="2" bestFit="1" customWidth="1"/>
    <col min="4384" max="4608" width="11.42578125" style="2"/>
    <col min="4609" max="4609" width="2.42578125" style="2" customWidth="1"/>
    <col min="4610" max="4610" width="40" style="2" customWidth="1"/>
    <col min="4611" max="4620" width="13.42578125" style="2" customWidth="1"/>
    <col min="4621" max="4621" width="13.140625" style="2" customWidth="1"/>
    <col min="4622" max="4622" width="13.7109375" style="2" customWidth="1"/>
    <col min="4623" max="4623" width="12.7109375" style="2" customWidth="1"/>
    <col min="4624" max="4624" width="3.7109375" style="2" customWidth="1"/>
    <col min="4625" max="4625" width="4.140625" style="2" customWidth="1"/>
    <col min="4626" max="4626" width="33.5703125" style="2" customWidth="1"/>
    <col min="4627" max="4627" width="12.5703125" style="2" bestFit="1" customWidth="1"/>
    <col min="4628" max="4628" width="13.5703125" style="2" bestFit="1" customWidth="1"/>
    <col min="4629" max="4630" width="12.5703125" style="2" bestFit="1" customWidth="1"/>
    <col min="4631" max="4632" width="12.42578125" style="2" bestFit="1" customWidth="1"/>
    <col min="4633" max="4633" width="13.85546875" style="2" customWidth="1"/>
    <col min="4634" max="4637" width="12.42578125" style="2" customWidth="1"/>
    <col min="4638" max="4638" width="11.5703125" style="2" bestFit="1" customWidth="1"/>
    <col min="4639" max="4639" width="15.140625" style="2" bestFit="1" customWidth="1"/>
    <col min="4640" max="4864" width="11.42578125" style="2"/>
    <col min="4865" max="4865" width="2.42578125" style="2" customWidth="1"/>
    <col min="4866" max="4866" width="40" style="2" customWidth="1"/>
    <col min="4867" max="4876" width="13.42578125" style="2" customWidth="1"/>
    <col min="4877" max="4877" width="13.140625" style="2" customWidth="1"/>
    <col min="4878" max="4878" width="13.7109375" style="2" customWidth="1"/>
    <col min="4879" max="4879" width="12.7109375" style="2" customWidth="1"/>
    <col min="4880" max="4880" width="3.7109375" style="2" customWidth="1"/>
    <col min="4881" max="4881" width="4.140625" style="2" customWidth="1"/>
    <col min="4882" max="4882" width="33.5703125" style="2" customWidth="1"/>
    <col min="4883" max="4883" width="12.5703125" style="2" bestFit="1" customWidth="1"/>
    <col min="4884" max="4884" width="13.5703125" style="2" bestFit="1" customWidth="1"/>
    <col min="4885" max="4886" width="12.5703125" style="2" bestFit="1" customWidth="1"/>
    <col min="4887" max="4888" width="12.42578125" style="2" bestFit="1" customWidth="1"/>
    <col min="4889" max="4889" width="13.85546875" style="2" customWidth="1"/>
    <col min="4890" max="4893" width="12.42578125" style="2" customWidth="1"/>
    <col min="4894" max="4894" width="11.5703125" style="2" bestFit="1" customWidth="1"/>
    <col min="4895" max="4895" width="15.140625" style="2" bestFit="1" customWidth="1"/>
    <col min="4896" max="5120" width="11.42578125" style="2"/>
    <col min="5121" max="5121" width="2.42578125" style="2" customWidth="1"/>
    <col min="5122" max="5122" width="40" style="2" customWidth="1"/>
    <col min="5123" max="5132" width="13.42578125" style="2" customWidth="1"/>
    <col min="5133" max="5133" width="13.140625" style="2" customWidth="1"/>
    <col min="5134" max="5134" width="13.7109375" style="2" customWidth="1"/>
    <col min="5135" max="5135" width="12.7109375" style="2" customWidth="1"/>
    <col min="5136" max="5136" width="3.7109375" style="2" customWidth="1"/>
    <col min="5137" max="5137" width="4.140625" style="2" customWidth="1"/>
    <col min="5138" max="5138" width="33.5703125" style="2" customWidth="1"/>
    <col min="5139" max="5139" width="12.5703125" style="2" bestFit="1" customWidth="1"/>
    <col min="5140" max="5140" width="13.5703125" style="2" bestFit="1" customWidth="1"/>
    <col min="5141" max="5142" width="12.5703125" style="2" bestFit="1" customWidth="1"/>
    <col min="5143" max="5144" width="12.42578125" style="2" bestFit="1" customWidth="1"/>
    <col min="5145" max="5145" width="13.85546875" style="2" customWidth="1"/>
    <col min="5146" max="5149" width="12.42578125" style="2" customWidth="1"/>
    <col min="5150" max="5150" width="11.5703125" style="2" bestFit="1" customWidth="1"/>
    <col min="5151" max="5151" width="15.140625" style="2" bestFit="1" customWidth="1"/>
    <col min="5152" max="5376" width="11.42578125" style="2"/>
    <col min="5377" max="5377" width="2.42578125" style="2" customWidth="1"/>
    <col min="5378" max="5378" width="40" style="2" customWidth="1"/>
    <col min="5379" max="5388" width="13.42578125" style="2" customWidth="1"/>
    <col min="5389" max="5389" width="13.140625" style="2" customWidth="1"/>
    <col min="5390" max="5390" width="13.7109375" style="2" customWidth="1"/>
    <col min="5391" max="5391" width="12.7109375" style="2" customWidth="1"/>
    <col min="5392" max="5392" width="3.7109375" style="2" customWidth="1"/>
    <col min="5393" max="5393" width="4.140625" style="2" customWidth="1"/>
    <col min="5394" max="5394" width="33.5703125" style="2" customWidth="1"/>
    <col min="5395" max="5395" width="12.5703125" style="2" bestFit="1" customWidth="1"/>
    <col min="5396" max="5396" width="13.5703125" style="2" bestFit="1" customWidth="1"/>
    <col min="5397" max="5398" width="12.5703125" style="2" bestFit="1" customWidth="1"/>
    <col min="5399" max="5400" width="12.42578125" style="2" bestFit="1" customWidth="1"/>
    <col min="5401" max="5401" width="13.85546875" style="2" customWidth="1"/>
    <col min="5402" max="5405" width="12.42578125" style="2" customWidth="1"/>
    <col min="5406" max="5406" width="11.5703125" style="2" bestFit="1" customWidth="1"/>
    <col min="5407" max="5407" width="15.140625" style="2" bestFit="1" customWidth="1"/>
    <col min="5408" max="5632" width="11.42578125" style="2"/>
    <col min="5633" max="5633" width="2.42578125" style="2" customWidth="1"/>
    <col min="5634" max="5634" width="40" style="2" customWidth="1"/>
    <col min="5635" max="5644" width="13.42578125" style="2" customWidth="1"/>
    <col min="5645" max="5645" width="13.140625" style="2" customWidth="1"/>
    <col min="5646" max="5646" width="13.7109375" style="2" customWidth="1"/>
    <col min="5647" max="5647" width="12.7109375" style="2" customWidth="1"/>
    <col min="5648" max="5648" width="3.7109375" style="2" customWidth="1"/>
    <col min="5649" max="5649" width="4.140625" style="2" customWidth="1"/>
    <col min="5650" max="5650" width="33.5703125" style="2" customWidth="1"/>
    <col min="5651" max="5651" width="12.5703125" style="2" bestFit="1" customWidth="1"/>
    <col min="5652" max="5652" width="13.5703125" style="2" bestFit="1" customWidth="1"/>
    <col min="5653" max="5654" width="12.5703125" style="2" bestFit="1" customWidth="1"/>
    <col min="5655" max="5656" width="12.42578125" style="2" bestFit="1" customWidth="1"/>
    <col min="5657" max="5657" width="13.85546875" style="2" customWidth="1"/>
    <col min="5658" max="5661" width="12.42578125" style="2" customWidth="1"/>
    <col min="5662" max="5662" width="11.5703125" style="2" bestFit="1" customWidth="1"/>
    <col min="5663" max="5663" width="15.140625" style="2" bestFit="1" customWidth="1"/>
    <col min="5664" max="5888" width="11.42578125" style="2"/>
    <col min="5889" max="5889" width="2.42578125" style="2" customWidth="1"/>
    <col min="5890" max="5890" width="40" style="2" customWidth="1"/>
    <col min="5891" max="5900" width="13.42578125" style="2" customWidth="1"/>
    <col min="5901" max="5901" width="13.140625" style="2" customWidth="1"/>
    <col min="5902" max="5902" width="13.7109375" style="2" customWidth="1"/>
    <col min="5903" max="5903" width="12.7109375" style="2" customWidth="1"/>
    <col min="5904" max="5904" width="3.7109375" style="2" customWidth="1"/>
    <col min="5905" max="5905" width="4.140625" style="2" customWidth="1"/>
    <col min="5906" max="5906" width="33.5703125" style="2" customWidth="1"/>
    <col min="5907" max="5907" width="12.5703125" style="2" bestFit="1" customWidth="1"/>
    <col min="5908" max="5908" width="13.5703125" style="2" bestFit="1" customWidth="1"/>
    <col min="5909" max="5910" width="12.5703125" style="2" bestFit="1" customWidth="1"/>
    <col min="5911" max="5912" width="12.42578125" style="2" bestFit="1" customWidth="1"/>
    <col min="5913" max="5913" width="13.85546875" style="2" customWidth="1"/>
    <col min="5914" max="5917" width="12.42578125" style="2" customWidth="1"/>
    <col min="5918" max="5918" width="11.5703125" style="2" bestFit="1" customWidth="1"/>
    <col min="5919" max="5919" width="15.140625" style="2" bestFit="1" customWidth="1"/>
    <col min="5920" max="6144" width="11.42578125" style="2"/>
    <col min="6145" max="6145" width="2.42578125" style="2" customWidth="1"/>
    <col min="6146" max="6146" width="40" style="2" customWidth="1"/>
    <col min="6147" max="6156" width="13.42578125" style="2" customWidth="1"/>
    <col min="6157" max="6157" width="13.140625" style="2" customWidth="1"/>
    <col min="6158" max="6158" width="13.7109375" style="2" customWidth="1"/>
    <col min="6159" max="6159" width="12.7109375" style="2" customWidth="1"/>
    <col min="6160" max="6160" width="3.7109375" style="2" customWidth="1"/>
    <col min="6161" max="6161" width="4.140625" style="2" customWidth="1"/>
    <col min="6162" max="6162" width="33.5703125" style="2" customWidth="1"/>
    <col min="6163" max="6163" width="12.5703125" style="2" bestFit="1" customWidth="1"/>
    <col min="6164" max="6164" width="13.5703125" style="2" bestFit="1" customWidth="1"/>
    <col min="6165" max="6166" width="12.5703125" style="2" bestFit="1" customWidth="1"/>
    <col min="6167" max="6168" width="12.42578125" style="2" bestFit="1" customWidth="1"/>
    <col min="6169" max="6169" width="13.85546875" style="2" customWidth="1"/>
    <col min="6170" max="6173" width="12.42578125" style="2" customWidth="1"/>
    <col min="6174" max="6174" width="11.5703125" style="2" bestFit="1" customWidth="1"/>
    <col min="6175" max="6175" width="15.140625" style="2" bestFit="1" customWidth="1"/>
    <col min="6176" max="6400" width="11.42578125" style="2"/>
    <col min="6401" max="6401" width="2.42578125" style="2" customWidth="1"/>
    <col min="6402" max="6402" width="40" style="2" customWidth="1"/>
    <col min="6403" max="6412" width="13.42578125" style="2" customWidth="1"/>
    <col min="6413" max="6413" width="13.140625" style="2" customWidth="1"/>
    <col min="6414" max="6414" width="13.7109375" style="2" customWidth="1"/>
    <col min="6415" max="6415" width="12.7109375" style="2" customWidth="1"/>
    <col min="6416" max="6416" width="3.7109375" style="2" customWidth="1"/>
    <col min="6417" max="6417" width="4.140625" style="2" customWidth="1"/>
    <col min="6418" max="6418" width="33.5703125" style="2" customWidth="1"/>
    <col min="6419" max="6419" width="12.5703125" style="2" bestFit="1" customWidth="1"/>
    <col min="6420" max="6420" width="13.5703125" style="2" bestFit="1" customWidth="1"/>
    <col min="6421" max="6422" width="12.5703125" style="2" bestFit="1" customWidth="1"/>
    <col min="6423" max="6424" width="12.42578125" style="2" bestFit="1" customWidth="1"/>
    <col min="6425" max="6425" width="13.85546875" style="2" customWidth="1"/>
    <col min="6426" max="6429" width="12.42578125" style="2" customWidth="1"/>
    <col min="6430" max="6430" width="11.5703125" style="2" bestFit="1" customWidth="1"/>
    <col min="6431" max="6431" width="15.140625" style="2" bestFit="1" customWidth="1"/>
    <col min="6432" max="6656" width="11.42578125" style="2"/>
    <col min="6657" max="6657" width="2.42578125" style="2" customWidth="1"/>
    <col min="6658" max="6658" width="40" style="2" customWidth="1"/>
    <col min="6659" max="6668" width="13.42578125" style="2" customWidth="1"/>
    <col min="6669" max="6669" width="13.140625" style="2" customWidth="1"/>
    <col min="6670" max="6670" width="13.7109375" style="2" customWidth="1"/>
    <col min="6671" max="6671" width="12.7109375" style="2" customWidth="1"/>
    <col min="6672" max="6672" width="3.7109375" style="2" customWidth="1"/>
    <col min="6673" max="6673" width="4.140625" style="2" customWidth="1"/>
    <col min="6674" max="6674" width="33.5703125" style="2" customWidth="1"/>
    <col min="6675" max="6675" width="12.5703125" style="2" bestFit="1" customWidth="1"/>
    <col min="6676" max="6676" width="13.5703125" style="2" bestFit="1" customWidth="1"/>
    <col min="6677" max="6678" width="12.5703125" style="2" bestFit="1" customWidth="1"/>
    <col min="6679" max="6680" width="12.42578125" style="2" bestFit="1" customWidth="1"/>
    <col min="6681" max="6681" width="13.85546875" style="2" customWidth="1"/>
    <col min="6682" max="6685" width="12.42578125" style="2" customWidth="1"/>
    <col min="6686" max="6686" width="11.5703125" style="2" bestFit="1" customWidth="1"/>
    <col min="6687" max="6687" width="15.140625" style="2" bestFit="1" customWidth="1"/>
    <col min="6688" max="6912" width="11.42578125" style="2"/>
    <col min="6913" max="6913" width="2.42578125" style="2" customWidth="1"/>
    <col min="6914" max="6914" width="40" style="2" customWidth="1"/>
    <col min="6915" max="6924" width="13.42578125" style="2" customWidth="1"/>
    <col min="6925" max="6925" width="13.140625" style="2" customWidth="1"/>
    <col min="6926" max="6926" width="13.7109375" style="2" customWidth="1"/>
    <col min="6927" max="6927" width="12.7109375" style="2" customWidth="1"/>
    <col min="6928" max="6928" width="3.7109375" style="2" customWidth="1"/>
    <col min="6929" max="6929" width="4.140625" style="2" customWidth="1"/>
    <col min="6930" max="6930" width="33.5703125" style="2" customWidth="1"/>
    <col min="6931" max="6931" width="12.5703125" style="2" bestFit="1" customWidth="1"/>
    <col min="6932" max="6932" width="13.5703125" style="2" bestFit="1" customWidth="1"/>
    <col min="6933" max="6934" width="12.5703125" style="2" bestFit="1" customWidth="1"/>
    <col min="6935" max="6936" width="12.42578125" style="2" bestFit="1" customWidth="1"/>
    <col min="6937" max="6937" width="13.85546875" style="2" customWidth="1"/>
    <col min="6938" max="6941" width="12.42578125" style="2" customWidth="1"/>
    <col min="6942" max="6942" width="11.5703125" style="2" bestFit="1" customWidth="1"/>
    <col min="6943" max="6943" width="15.140625" style="2" bestFit="1" customWidth="1"/>
    <col min="6944" max="7168" width="11.42578125" style="2"/>
    <col min="7169" max="7169" width="2.42578125" style="2" customWidth="1"/>
    <col min="7170" max="7170" width="40" style="2" customWidth="1"/>
    <col min="7171" max="7180" width="13.42578125" style="2" customWidth="1"/>
    <col min="7181" max="7181" width="13.140625" style="2" customWidth="1"/>
    <col min="7182" max="7182" width="13.7109375" style="2" customWidth="1"/>
    <col min="7183" max="7183" width="12.7109375" style="2" customWidth="1"/>
    <col min="7184" max="7184" width="3.7109375" style="2" customWidth="1"/>
    <col min="7185" max="7185" width="4.140625" style="2" customWidth="1"/>
    <col min="7186" max="7186" width="33.5703125" style="2" customWidth="1"/>
    <col min="7187" max="7187" width="12.5703125" style="2" bestFit="1" customWidth="1"/>
    <col min="7188" max="7188" width="13.5703125" style="2" bestFit="1" customWidth="1"/>
    <col min="7189" max="7190" width="12.5703125" style="2" bestFit="1" customWidth="1"/>
    <col min="7191" max="7192" width="12.42578125" style="2" bestFit="1" customWidth="1"/>
    <col min="7193" max="7193" width="13.85546875" style="2" customWidth="1"/>
    <col min="7194" max="7197" width="12.42578125" style="2" customWidth="1"/>
    <col min="7198" max="7198" width="11.5703125" style="2" bestFit="1" customWidth="1"/>
    <col min="7199" max="7199" width="15.140625" style="2" bestFit="1" customWidth="1"/>
    <col min="7200" max="7424" width="11.42578125" style="2"/>
    <col min="7425" max="7425" width="2.42578125" style="2" customWidth="1"/>
    <col min="7426" max="7426" width="40" style="2" customWidth="1"/>
    <col min="7427" max="7436" width="13.42578125" style="2" customWidth="1"/>
    <col min="7437" max="7437" width="13.140625" style="2" customWidth="1"/>
    <col min="7438" max="7438" width="13.7109375" style="2" customWidth="1"/>
    <col min="7439" max="7439" width="12.7109375" style="2" customWidth="1"/>
    <col min="7440" max="7440" width="3.7109375" style="2" customWidth="1"/>
    <col min="7441" max="7441" width="4.140625" style="2" customWidth="1"/>
    <col min="7442" max="7442" width="33.5703125" style="2" customWidth="1"/>
    <col min="7443" max="7443" width="12.5703125" style="2" bestFit="1" customWidth="1"/>
    <col min="7444" max="7444" width="13.5703125" style="2" bestFit="1" customWidth="1"/>
    <col min="7445" max="7446" width="12.5703125" style="2" bestFit="1" customWidth="1"/>
    <col min="7447" max="7448" width="12.42578125" style="2" bestFit="1" customWidth="1"/>
    <col min="7449" max="7449" width="13.85546875" style="2" customWidth="1"/>
    <col min="7450" max="7453" width="12.42578125" style="2" customWidth="1"/>
    <col min="7454" max="7454" width="11.5703125" style="2" bestFit="1" customWidth="1"/>
    <col min="7455" max="7455" width="15.140625" style="2" bestFit="1" customWidth="1"/>
    <col min="7456" max="7680" width="11.42578125" style="2"/>
    <col min="7681" max="7681" width="2.42578125" style="2" customWidth="1"/>
    <col min="7682" max="7682" width="40" style="2" customWidth="1"/>
    <col min="7683" max="7692" width="13.42578125" style="2" customWidth="1"/>
    <col min="7693" max="7693" width="13.140625" style="2" customWidth="1"/>
    <col min="7694" max="7694" width="13.7109375" style="2" customWidth="1"/>
    <col min="7695" max="7695" width="12.7109375" style="2" customWidth="1"/>
    <col min="7696" max="7696" width="3.7109375" style="2" customWidth="1"/>
    <col min="7697" max="7697" width="4.140625" style="2" customWidth="1"/>
    <col min="7698" max="7698" width="33.5703125" style="2" customWidth="1"/>
    <col min="7699" max="7699" width="12.5703125" style="2" bestFit="1" customWidth="1"/>
    <col min="7700" max="7700" width="13.5703125" style="2" bestFit="1" customWidth="1"/>
    <col min="7701" max="7702" width="12.5703125" style="2" bestFit="1" customWidth="1"/>
    <col min="7703" max="7704" width="12.42578125" style="2" bestFit="1" customWidth="1"/>
    <col min="7705" max="7705" width="13.85546875" style="2" customWidth="1"/>
    <col min="7706" max="7709" width="12.42578125" style="2" customWidth="1"/>
    <col min="7710" max="7710" width="11.5703125" style="2" bestFit="1" customWidth="1"/>
    <col min="7711" max="7711" width="15.140625" style="2" bestFit="1" customWidth="1"/>
    <col min="7712" max="7936" width="11.42578125" style="2"/>
    <col min="7937" max="7937" width="2.42578125" style="2" customWidth="1"/>
    <col min="7938" max="7938" width="40" style="2" customWidth="1"/>
    <col min="7939" max="7948" width="13.42578125" style="2" customWidth="1"/>
    <col min="7949" max="7949" width="13.140625" style="2" customWidth="1"/>
    <col min="7950" max="7950" width="13.7109375" style="2" customWidth="1"/>
    <col min="7951" max="7951" width="12.7109375" style="2" customWidth="1"/>
    <col min="7952" max="7952" width="3.7109375" style="2" customWidth="1"/>
    <col min="7953" max="7953" width="4.140625" style="2" customWidth="1"/>
    <col min="7954" max="7954" width="33.5703125" style="2" customWidth="1"/>
    <col min="7955" max="7955" width="12.5703125" style="2" bestFit="1" customWidth="1"/>
    <col min="7956" max="7956" width="13.5703125" style="2" bestFit="1" customWidth="1"/>
    <col min="7957" max="7958" width="12.5703125" style="2" bestFit="1" customWidth="1"/>
    <col min="7959" max="7960" width="12.42578125" style="2" bestFit="1" customWidth="1"/>
    <col min="7961" max="7961" width="13.85546875" style="2" customWidth="1"/>
    <col min="7962" max="7965" width="12.42578125" style="2" customWidth="1"/>
    <col min="7966" max="7966" width="11.5703125" style="2" bestFit="1" customWidth="1"/>
    <col min="7967" max="7967" width="15.140625" style="2" bestFit="1" customWidth="1"/>
    <col min="7968" max="8192" width="11.42578125" style="2"/>
    <col min="8193" max="8193" width="2.42578125" style="2" customWidth="1"/>
    <col min="8194" max="8194" width="40" style="2" customWidth="1"/>
    <col min="8195" max="8204" width="13.42578125" style="2" customWidth="1"/>
    <col min="8205" max="8205" width="13.140625" style="2" customWidth="1"/>
    <col min="8206" max="8206" width="13.7109375" style="2" customWidth="1"/>
    <col min="8207" max="8207" width="12.7109375" style="2" customWidth="1"/>
    <col min="8208" max="8208" width="3.7109375" style="2" customWidth="1"/>
    <col min="8209" max="8209" width="4.140625" style="2" customWidth="1"/>
    <col min="8210" max="8210" width="33.5703125" style="2" customWidth="1"/>
    <col min="8211" max="8211" width="12.5703125" style="2" bestFit="1" customWidth="1"/>
    <col min="8212" max="8212" width="13.5703125" style="2" bestFit="1" customWidth="1"/>
    <col min="8213" max="8214" width="12.5703125" style="2" bestFit="1" customWidth="1"/>
    <col min="8215" max="8216" width="12.42578125" style="2" bestFit="1" customWidth="1"/>
    <col min="8217" max="8217" width="13.85546875" style="2" customWidth="1"/>
    <col min="8218" max="8221" width="12.42578125" style="2" customWidth="1"/>
    <col min="8222" max="8222" width="11.5703125" style="2" bestFit="1" customWidth="1"/>
    <col min="8223" max="8223" width="15.140625" style="2" bestFit="1" customWidth="1"/>
    <col min="8224" max="8448" width="11.42578125" style="2"/>
    <col min="8449" max="8449" width="2.42578125" style="2" customWidth="1"/>
    <col min="8450" max="8450" width="40" style="2" customWidth="1"/>
    <col min="8451" max="8460" width="13.42578125" style="2" customWidth="1"/>
    <col min="8461" max="8461" width="13.140625" style="2" customWidth="1"/>
    <col min="8462" max="8462" width="13.7109375" style="2" customWidth="1"/>
    <col min="8463" max="8463" width="12.7109375" style="2" customWidth="1"/>
    <col min="8464" max="8464" width="3.7109375" style="2" customWidth="1"/>
    <col min="8465" max="8465" width="4.140625" style="2" customWidth="1"/>
    <col min="8466" max="8466" width="33.5703125" style="2" customWidth="1"/>
    <col min="8467" max="8467" width="12.5703125" style="2" bestFit="1" customWidth="1"/>
    <col min="8468" max="8468" width="13.5703125" style="2" bestFit="1" customWidth="1"/>
    <col min="8469" max="8470" width="12.5703125" style="2" bestFit="1" customWidth="1"/>
    <col min="8471" max="8472" width="12.42578125" style="2" bestFit="1" customWidth="1"/>
    <col min="8473" max="8473" width="13.85546875" style="2" customWidth="1"/>
    <col min="8474" max="8477" width="12.42578125" style="2" customWidth="1"/>
    <col min="8478" max="8478" width="11.5703125" style="2" bestFit="1" customWidth="1"/>
    <col min="8479" max="8479" width="15.140625" style="2" bestFit="1" customWidth="1"/>
    <col min="8480" max="8704" width="11.42578125" style="2"/>
    <col min="8705" max="8705" width="2.42578125" style="2" customWidth="1"/>
    <col min="8706" max="8706" width="40" style="2" customWidth="1"/>
    <col min="8707" max="8716" width="13.42578125" style="2" customWidth="1"/>
    <col min="8717" max="8717" width="13.140625" style="2" customWidth="1"/>
    <col min="8718" max="8718" width="13.7109375" style="2" customWidth="1"/>
    <col min="8719" max="8719" width="12.7109375" style="2" customWidth="1"/>
    <col min="8720" max="8720" width="3.7109375" style="2" customWidth="1"/>
    <col min="8721" max="8721" width="4.140625" style="2" customWidth="1"/>
    <col min="8722" max="8722" width="33.5703125" style="2" customWidth="1"/>
    <col min="8723" max="8723" width="12.5703125" style="2" bestFit="1" customWidth="1"/>
    <col min="8724" max="8724" width="13.5703125" style="2" bestFit="1" customWidth="1"/>
    <col min="8725" max="8726" width="12.5703125" style="2" bestFit="1" customWidth="1"/>
    <col min="8727" max="8728" width="12.42578125" style="2" bestFit="1" customWidth="1"/>
    <col min="8729" max="8729" width="13.85546875" style="2" customWidth="1"/>
    <col min="8730" max="8733" width="12.42578125" style="2" customWidth="1"/>
    <col min="8734" max="8734" width="11.5703125" style="2" bestFit="1" customWidth="1"/>
    <col min="8735" max="8735" width="15.140625" style="2" bestFit="1" customWidth="1"/>
    <col min="8736" max="8960" width="11.42578125" style="2"/>
    <col min="8961" max="8961" width="2.42578125" style="2" customWidth="1"/>
    <col min="8962" max="8962" width="40" style="2" customWidth="1"/>
    <col min="8963" max="8972" width="13.42578125" style="2" customWidth="1"/>
    <col min="8973" max="8973" width="13.140625" style="2" customWidth="1"/>
    <col min="8974" max="8974" width="13.7109375" style="2" customWidth="1"/>
    <col min="8975" max="8975" width="12.7109375" style="2" customWidth="1"/>
    <col min="8976" max="8976" width="3.7109375" style="2" customWidth="1"/>
    <col min="8977" max="8977" width="4.140625" style="2" customWidth="1"/>
    <col min="8978" max="8978" width="33.5703125" style="2" customWidth="1"/>
    <col min="8979" max="8979" width="12.5703125" style="2" bestFit="1" customWidth="1"/>
    <col min="8980" max="8980" width="13.5703125" style="2" bestFit="1" customWidth="1"/>
    <col min="8981" max="8982" width="12.5703125" style="2" bestFit="1" customWidth="1"/>
    <col min="8983" max="8984" width="12.42578125" style="2" bestFit="1" customWidth="1"/>
    <col min="8985" max="8985" width="13.85546875" style="2" customWidth="1"/>
    <col min="8986" max="8989" width="12.42578125" style="2" customWidth="1"/>
    <col min="8990" max="8990" width="11.5703125" style="2" bestFit="1" customWidth="1"/>
    <col min="8991" max="8991" width="15.140625" style="2" bestFit="1" customWidth="1"/>
    <col min="8992" max="9216" width="11.42578125" style="2"/>
    <col min="9217" max="9217" width="2.42578125" style="2" customWidth="1"/>
    <col min="9218" max="9218" width="40" style="2" customWidth="1"/>
    <col min="9219" max="9228" width="13.42578125" style="2" customWidth="1"/>
    <col min="9229" max="9229" width="13.140625" style="2" customWidth="1"/>
    <col min="9230" max="9230" width="13.7109375" style="2" customWidth="1"/>
    <col min="9231" max="9231" width="12.7109375" style="2" customWidth="1"/>
    <col min="9232" max="9232" width="3.7109375" style="2" customWidth="1"/>
    <col min="9233" max="9233" width="4.140625" style="2" customWidth="1"/>
    <col min="9234" max="9234" width="33.5703125" style="2" customWidth="1"/>
    <col min="9235" max="9235" width="12.5703125" style="2" bestFit="1" customWidth="1"/>
    <col min="9236" max="9236" width="13.5703125" style="2" bestFit="1" customWidth="1"/>
    <col min="9237" max="9238" width="12.5703125" style="2" bestFit="1" customWidth="1"/>
    <col min="9239" max="9240" width="12.42578125" style="2" bestFit="1" customWidth="1"/>
    <col min="9241" max="9241" width="13.85546875" style="2" customWidth="1"/>
    <col min="9242" max="9245" width="12.42578125" style="2" customWidth="1"/>
    <col min="9246" max="9246" width="11.5703125" style="2" bestFit="1" customWidth="1"/>
    <col min="9247" max="9247" width="15.140625" style="2" bestFit="1" customWidth="1"/>
    <col min="9248" max="9472" width="11.42578125" style="2"/>
    <col min="9473" max="9473" width="2.42578125" style="2" customWidth="1"/>
    <col min="9474" max="9474" width="40" style="2" customWidth="1"/>
    <col min="9475" max="9484" width="13.42578125" style="2" customWidth="1"/>
    <col min="9485" max="9485" width="13.140625" style="2" customWidth="1"/>
    <col min="9486" max="9486" width="13.7109375" style="2" customWidth="1"/>
    <col min="9487" max="9487" width="12.7109375" style="2" customWidth="1"/>
    <col min="9488" max="9488" width="3.7109375" style="2" customWidth="1"/>
    <col min="9489" max="9489" width="4.140625" style="2" customWidth="1"/>
    <col min="9490" max="9490" width="33.5703125" style="2" customWidth="1"/>
    <col min="9491" max="9491" width="12.5703125" style="2" bestFit="1" customWidth="1"/>
    <col min="9492" max="9492" width="13.5703125" style="2" bestFit="1" customWidth="1"/>
    <col min="9493" max="9494" width="12.5703125" style="2" bestFit="1" customWidth="1"/>
    <col min="9495" max="9496" width="12.42578125" style="2" bestFit="1" customWidth="1"/>
    <col min="9497" max="9497" width="13.85546875" style="2" customWidth="1"/>
    <col min="9498" max="9501" width="12.42578125" style="2" customWidth="1"/>
    <col min="9502" max="9502" width="11.5703125" style="2" bestFit="1" customWidth="1"/>
    <col min="9503" max="9503" width="15.140625" style="2" bestFit="1" customWidth="1"/>
    <col min="9504" max="9728" width="11.42578125" style="2"/>
    <col min="9729" max="9729" width="2.42578125" style="2" customWidth="1"/>
    <col min="9730" max="9730" width="40" style="2" customWidth="1"/>
    <col min="9731" max="9740" width="13.42578125" style="2" customWidth="1"/>
    <col min="9741" max="9741" width="13.140625" style="2" customWidth="1"/>
    <col min="9742" max="9742" width="13.7109375" style="2" customWidth="1"/>
    <col min="9743" max="9743" width="12.7109375" style="2" customWidth="1"/>
    <col min="9744" max="9744" width="3.7109375" style="2" customWidth="1"/>
    <col min="9745" max="9745" width="4.140625" style="2" customWidth="1"/>
    <col min="9746" max="9746" width="33.5703125" style="2" customWidth="1"/>
    <col min="9747" max="9747" width="12.5703125" style="2" bestFit="1" customWidth="1"/>
    <col min="9748" max="9748" width="13.5703125" style="2" bestFit="1" customWidth="1"/>
    <col min="9749" max="9750" width="12.5703125" style="2" bestFit="1" customWidth="1"/>
    <col min="9751" max="9752" width="12.42578125" style="2" bestFit="1" customWidth="1"/>
    <col min="9753" max="9753" width="13.85546875" style="2" customWidth="1"/>
    <col min="9754" max="9757" width="12.42578125" style="2" customWidth="1"/>
    <col min="9758" max="9758" width="11.5703125" style="2" bestFit="1" customWidth="1"/>
    <col min="9759" max="9759" width="15.140625" style="2" bestFit="1" customWidth="1"/>
    <col min="9760" max="9984" width="11.42578125" style="2"/>
    <col min="9985" max="9985" width="2.42578125" style="2" customWidth="1"/>
    <col min="9986" max="9986" width="40" style="2" customWidth="1"/>
    <col min="9987" max="9996" width="13.42578125" style="2" customWidth="1"/>
    <col min="9997" max="9997" width="13.140625" style="2" customWidth="1"/>
    <col min="9998" max="9998" width="13.7109375" style="2" customWidth="1"/>
    <col min="9999" max="9999" width="12.7109375" style="2" customWidth="1"/>
    <col min="10000" max="10000" width="3.7109375" style="2" customWidth="1"/>
    <col min="10001" max="10001" width="4.140625" style="2" customWidth="1"/>
    <col min="10002" max="10002" width="33.5703125" style="2" customWidth="1"/>
    <col min="10003" max="10003" width="12.5703125" style="2" bestFit="1" customWidth="1"/>
    <col min="10004" max="10004" width="13.5703125" style="2" bestFit="1" customWidth="1"/>
    <col min="10005" max="10006" width="12.5703125" style="2" bestFit="1" customWidth="1"/>
    <col min="10007" max="10008" width="12.42578125" style="2" bestFit="1" customWidth="1"/>
    <col min="10009" max="10009" width="13.85546875" style="2" customWidth="1"/>
    <col min="10010" max="10013" width="12.42578125" style="2" customWidth="1"/>
    <col min="10014" max="10014" width="11.5703125" style="2" bestFit="1" customWidth="1"/>
    <col min="10015" max="10015" width="15.140625" style="2" bestFit="1" customWidth="1"/>
    <col min="10016" max="10240" width="11.42578125" style="2"/>
    <col min="10241" max="10241" width="2.42578125" style="2" customWidth="1"/>
    <col min="10242" max="10242" width="40" style="2" customWidth="1"/>
    <col min="10243" max="10252" width="13.42578125" style="2" customWidth="1"/>
    <col min="10253" max="10253" width="13.140625" style="2" customWidth="1"/>
    <col min="10254" max="10254" width="13.7109375" style="2" customWidth="1"/>
    <col min="10255" max="10255" width="12.7109375" style="2" customWidth="1"/>
    <col min="10256" max="10256" width="3.7109375" style="2" customWidth="1"/>
    <col min="10257" max="10257" width="4.140625" style="2" customWidth="1"/>
    <col min="10258" max="10258" width="33.5703125" style="2" customWidth="1"/>
    <col min="10259" max="10259" width="12.5703125" style="2" bestFit="1" customWidth="1"/>
    <col min="10260" max="10260" width="13.5703125" style="2" bestFit="1" customWidth="1"/>
    <col min="10261" max="10262" width="12.5703125" style="2" bestFit="1" customWidth="1"/>
    <col min="10263" max="10264" width="12.42578125" style="2" bestFit="1" customWidth="1"/>
    <col min="10265" max="10265" width="13.85546875" style="2" customWidth="1"/>
    <col min="10266" max="10269" width="12.42578125" style="2" customWidth="1"/>
    <col min="10270" max="10270" width="11.5703125" style="2" bestFit="1" customWidth="1"/>
    <col min="10271" max="10271" width="15.140625" style="2" bestFit="1" customWidth="1"/>
    <col min="10272" max="10496" width="11.42578125" style="2"/>
    <col min="10497" max="10497" width="2.42578125" style="2" customWidth="1"/>
    <col min="10498" max="10498" width="40" style="2" customWidth="1"/>
    <col min="10499" max="10508" width="13.42578125" style="2" customWidth="1"/>
    <col min="10509" max="10509" width="13.140625" style="2" customWidth="1"/>
    <col min="10510" max="10510" width="13.7109375" style="2" customWidth="1"/>
    <col min="10511" max="10511" width="12.7109375" style="2" customWidth="1"/>
    <col min="10512" max="10512" width="3.7109375" style="2" customWidth="1"/>
    <col min="10513" max="10513" width="4.140625" style="2" customWidth="1"/>
    <col min="10514" max="10514" width="33.5703125" style="2" customWidth="1"/>
    <col min="10515" max="10515" width="12.5703125" style="2" bestFit="1" customWidth="1"/>
    <col min="10516" max="10516" width="13.5703125" style="2" bestFit="1" customWidth="1"/>
    <col min="10517" max="10518" width="12.5703125" style="2" bestFit="1" customWidth="1"/>
    <col min="10519" max="10520" width="12.42578125" style="2" bestFit="1" customWidth="1"/>
    <col min="10521" max="10521" width="13.85546875" style="2" customWidth="1"/>
    <col min="10522" max="10525" width="12.42578125" style="2" customWidth="1"/>
    <col min="10526" max="10526" width="11.5703125" style="2" bestFit="1" customWidth="1"/>
    <col min="10527" max="10527" width="15.140625" style="2" bestFit="1" customWidth="1"/>
    <col min="10528" max="10752" width="11.42578125" style="2"/>
    <col min="10753" max="10753" width="2.42578125" style="2" customWidth="1"/>
    <col min="10754" max="10754" width="40" style="2" customWidth="1"/>
    <col min="10755" max="10764" width="13.42578125" style="2" customWidth="1"/>
    <col min="10765" max="10765" width="13.140625" style="2" customWidth="1"/>
    <col min="10766" max="10766" width="13.7109375" style="2" customWidth="1"/>
    <col min="10767" max="10767" width="12.7109375" style="2" customWidth="1"/>
    <col min="10768" max="10768" width="3.7109375" style="2" customWidth="1"/>
    <col min="10769" max="10769" width="4.140625" style="2" customWidth="1"/>
    <col min="10770" max="10770" width="33.5703125" style="2" customWidth="1"/>
    <col min="10771" max="10771" width="12.5703125" style="2" bestFit="1" customWidth="1"/>
    <col min="10772" max="10772" width="13.5703125" style="2" bestFit="1" customWidth="1"/>
    <col min="10773" max="10774" width="12.5703125" style="2" bestFit="1" customWidth="1"/>
    <col min="10775" max="10776" width="12.42578125" style="2" bestFit="1" customWidth="1"/>
    <col min="10777" max="10777" width="13.85546875" style="2" customWidth="1"/>
    <col min="10778" max="10781" width="12.42578125" style="2" customWidth="1"/>
    <col min="10782" max="10782" width="11.5703125" style="2" bestFit="1" customWidth="1"/>
    <col min="10783" max="10783" width="15.140625" style="2" bestFit="1" customWidth="1"/>
    <col min="10784" max="11008" width="11.42578125" style="2"/>
    <col min="11009" max="11009" width="2.42578125" style="2" customWidth="1"/>
    <col min="11010" max="11010" width="40" style="2" customWidth="1"/>
    <col min="11011" max="11020" width="13.42578125" style="2" customWidth="1"/>
    <col min="11021" max="11021" width="13.140625" style="2" customWidth="1"/>
    <col min="11022" max="11022" width="13.7109375" style="2" customWidth="1"/>
    <col min="11023" max="11023" width="12.7109375" style="2" customWidth="1"/>
    <col min="11024" max="11024" width="3.7109375" style="2" customWidth="1"/>
    <col min="11025" max="11025" width="4.140625" style="2" customWidth="1"/>
    <col min="11026" max="11026" width="33.5703125" style="2" customWidth="1"/>
    <col min="11027" max="11027" width="12.5703125" style="2" bestFit="1" customWidth="1"/>
    <col min="11028" max="11028" width="13.5703125" style="2" bestFit="1" customWidth="1"/>
    <col min="11029" max="11030" width="12.5703125" style="2" bestFit="1" customWidth="1"/>
    <col min="11031" max="11032" width="12.42578125" style="2" bestFit="1" customWidth="1"/>
    <col min="11033" max="11033" width="13.85546875" style="2" customWidth="1"/>
    <col min="11034" max="11037" width="12.42578125" style="2" customWidth="1"/>
    <col min="11038" max="11038" width="11.5703125" style="2" bestFit="1" customWidth="1"/>
    <col min="11039" max="11039" width="15.140625" style="2" bestFit="1" customWidth="1"/>
    <col min="11040" max="11264" width="11.42578125" style="2"/>
    <col min="11265" max="11265" width="2.42578125" style="2" customWidth="1"/>
    <col min="11266" max="11266" width="40" style="2" customWidth="1"/>
    <col min="11267" max="11276" width="13.42578125" style="2" customWidth="1"/>
    <col min="11277" max="11277" width="13.140625" style="2" customWidth="1"/>
    <col min="11278" max="11278" width="13.7109375" style="2" customWidth="1"/>
    <col min="11279" max="11279" width="12.7109375" style="2" customWidth="1"/>
    <col min="11280" max="11280" width="3.7109375" style="2" customWidth="1"/>
    <col min="11281" max="11281" width="4.140625" style="2" customWidth="1"/>
    <col min="11282" max="11282" width="33.5703125" style="2" customWidth="1"/>
    <col min="11283" max="11283" width="12.5703125" style="2" bestFit="1" customWidth="1"/>
    <col min="11284" max="11284" width="13.5703125" style="2" bestFit="1" customWidth="1"/>
    <col min="11285" max="11286" width="12.5703125" style="2" bestFit="1" customWidth="1"/>
    <col min="11287" max="11288" width="12.42578125" style="2" bestFit="1" customWidth="1"/>
    <col min="11289" max="11289" width="13.85546875" style="2" customWidth="1"/>
    <col min="11290" max="11293" width="12.42578125" style="2" customWidth="1"/>
    <col min="11294" max="11294" width="11.5703125" style="2" bestFit="1" customWidth="1"/>
    <col min="11295" max="11295" width="15.140625" style="2" bestFit="1" customWidth="1"/>
    <col min="11296" max="11520" width="11.42578125" style="2"/>
    <col min="11521" max="11521" width="2.42578125" style="2" customWidth="1"/>
    <col min="11522" max="11522" width="40" style="2" customWidth="1"/>
    <col min="11523" max="11532" width="13.42578125" style="2" customWidth="1"/>
    <col min="11533" max="11533" width="13.140625" style="2" customWidth="1"/>
    <col min="11534" max="11534" width="13.7109375" style="2" customWidth="1"/>
    <col min="11535" max="11535" width="12.7109375" style="2" customWidth="1"/>
    <col min="11536" max="11536" width="3.7109375" style="2" customWidth="1"/>
    <col min="11537" max="11537" width="4.140625" style="2" customWidth="1"/>
    <col min="11538" max="11538" width="33.5703125" style="2" customWidth="1"/>
    <col min="11539" max="11539" width="12.5703125" style="2" bestFit="1" customWidth="1"/>
    <col min="11540" max="11540" width="13.5703125" style="2" bestFit="1" customWidth="1"/>
    <col min="11541" max="11542" width="12.5703125" style="2" bestFit="1" customWidth="1"/>
    <col min="11543" max="11544" width="12.42578125" style="2" bestFit="1" customWidth="1"/>
    <col min="11545" max="11545" width="13.85546875" style="2" customWidth="1"/>
    <col min="11546" max="11549" width="12.42578125" style="2" customWidth="1"/>
    <col min="11550" max="11550" width="11.5703125" style="2" bestFit="1" customWidth="1"/>
    <col min="11551" max="11551" width="15.140625" style="2" bestFit="1" customWidth="1"/>
    <col min="11552" max="11776" width="11.42578125" style="2"/>
    <col min="11777" max="11777" width="2.42578125" style="2" customWidth="1"/>
    <col min="11778" max="11778" width="40" style="2" customWidth="1"/>
    <col min="11779" max="11788" width="13.42578125" style="2" customWidth="1"/>
    <col min="11789" max="11789" width="13.140625" style="2" customWidth="1"/>
    <col min="11790" max="11790" width="13.7109375" style="2" customWidth="1"/>
    <col min="11791" max="11791" width="12.7109375" style="2" customWidth="1"/>
    <col min="11792" max="11792" width="3.7109375" style="2" customWidth="1"/>
    <col min="11793" max="11793" width="4.140625" style="2" customWidth="1"/>
    <col min="11794" max="11794" width="33.5703125" style="2" customWidth="1"/>
    <col min="11795" max="11795" width="12.5703125" style="2" bestFit="1" customWidth="1"/>
    <col min="11796" max="11796" width="13.5703125" style="2" bestFit="1" customWidth="1"/>
    <col min="11797" max="11798" width="12.5703125" style="2" bestFit="1" customWidth="1"/>
    <col min="11799" max="11800" width="12.42578125" style="2" bestFit="1" customWidth="1"/>
    <col min="11801" max="11801" width="13.85546875" style="2" customWidth="1"/>
    <col min="11802" max="11805" width="12.42578125" style="2" customWidth="1"/>
    <col min="11806" max="11806" width="11.5703125" style="2" bestFit="1" customWidth="1"/>
    <col min="11807" max="11807" width="15.140625" style="2" bestFit="1" customWidth="1"/>
    <col min="11808" max="12032" width="11.42578125" style="2"/>
    <col min="12033" max="12033" width="2.42578125" style="2" customWidth="1"/>
    <col min="12034" max="12034" width="40" style="2" customWidth="1"/>
    <col min="12035" max="12044" width="13.42578125" style="2" customWidth="1"/>
    <col min="12045" max="12045" width="13.140625" style="2" customWidth="1"/>
    <col min="12046" max="12046" width="13.7109375" style="2" customWidth="1"/>
    <col min="12047" max="12047" width="12.7109375" style="2" customWidth="1"/>
    <col min="12048" max="12048" width="3.7109375" style="2" customWidth="1"/>
    <col min="12049" max="12049" width="4.140625" style="2" customWidth="1"/>
    <col min="12050" max="12050" width="33.5703125" style="2" customWidth="1"/>
    <col min="12051" max="12051" width="12.5703125" style="2" bestFit="1" customWidth="1"/>
    <col min="12052" max="12052" width="13.5703125" style="2" bestFit="1" customWidth="1"/>
    <col min="12053" max="12054" width="12.5703125" style="2" bestFit="1" customWidth="1"/>
    <col min="12055" max="12056" width="12.42578125" style="2" bestFit="1" customWidth="1"/>
    <col min="12057" max="12057" width="13.85546875" style="2" customWidth="1"/>
    <col min="12058" max="12061" width="12.42578125" style="2" customWidth="1"/>
    <col min="12062" max="12062" width="11.5703125" style="2" bestFit="1" customWidth="1"/>
    <col min="12063" max="12063" width="15.140625" style="2" bestFit="1" customWidth="1"/>
    <col min="12064" max="12288" width="11.42578125" style="2"/>
    <col min="12289" max="12289" width="2.42578125" style="2" customWidth="1"/>
    <col min="12290" max="12290" width="40" style="2" customWidth="1"/>
    <col min="12291" max="12300" width="13.42578125" style="2" customWidth="1"/>
    <col min="12301" max="12301" width="13.140625" style="2" customWidth="1"/>
    <col min="12302" max="12302" width="13.7109375" style="2" customWidth="1"/>
    <col min="12303" max="12303" width="12.7109375" style="2" customWidth="1"/>
    <col min="12304" max="12304" width="3.7109375" style="2" customWidth="1"/>
    <col min="12305" max="12305" width="4.140625" style="2" customWidth="1"/>
    <col min="12306" max="12306" width="33.5703125" style="2" customWidth="1"/>
    <col min="12307" max="12307" width="12.5703125" style="2" bestFit="1" customWidth="1"/>
    <col min="12308" max="12308" width="13.5703125" style="2" bestFit="1" customWidth="1"/>
    <col min="12309" max="12310" width="12.5703125" style="2" bestFit="1" customWidth="1"/>
    <col min="12311" max="12312" width="12.42578125" style="2" bestFit="1" customWidth="1"/>
    <col min="12313" max="12313" width="13.85546875" style="2" customWidth="1"/>
    <col min="12314" max="12317" width="12.42578125" style="2" customWidth="1"/>
    <col min="12318" max="12318" width="11.5703125" style="2" bestFit="1" customWidth="1"/>
    <col min="12319" max="12319" width="15.140625" style="2" bestFit="1" customWidth="1"/>
    <col min="12320" max="12544" width="11.42578125" style="2"/>
    <col min="12545" max="12545" width="2.42578125" style="2" customWidth="1"/>
    <col min="12546" max="12546" width="40" style="2" customWidth="1"/>
    <col min="12547" max="12556" width="13.42578125" style="2" customWidth="1"/>
    <col min="12557" max="12557" width="13.140625" style="2" customWidth="1"/>
    <col min="12558" max="12558" width="13.7109375" style="2" customWidth="1"/>
    <col min="12559" max="12559" width="12.7109375" style="2" customWidth="1"/>
    <col min="12560" max="12560" width="3.7109375" style="2" customWidth="1"/>
    <col min="12561" max="12561" width="4.140625" style="2" customWidth="1"/>
    <col min="12562" max="12562" width="33.5703125" style="2" customWidth="1"/>
    <col min="12563" max="12563" width="12.5703125" style="2" bestFit="1" customWidth="1"/>
    <col min="12564" max="12564" width="13.5703125" style="2" bestFit="1" customWidth="1"/>
    <col min="12565" max="12566" width="12.5703125" style="2" bestFit="1" customWidth="1"/>
    <col min="12567" max="12568" width="12.42578125" style="2" bestFit="1" customWidth="1"/>
    <col min="12569" max="12569" width="13.85546875" style="2" customWidth="1"/>
    <col min="12570" max="12573" width="12.42578125" style="2" customWidth="1"/>
    <col min="12574" max="12574" width="11.5703125" style="2" bestFit="1" customWidth="1"/>
    <col min="12575" max="12575" width="15.140625" style="2" bestFit="1" customWidth="1"/>
    <col min="12576" max="12800" width="11.42578125" style="2"/>
    <col min="12801" max="12801" width="2.42578125" style="2" customWidth="1"/>
    <col min="12802" max="12802" width="40" style="2" customWidth="1"/>
    <col min="12803" max="12812" width="13.42578125" style="2" customWidth="1"/>
    <col min="12813" max="12813" width="13.140625" style="2" customWidth="1"/>
    <col min="12814" max="12814" width="13.7109375" style="2" customWidth="1"/>
    <col min="12815" max="12815" width="12.7109375" style="2" customWidth="1"/>
    <col min="12816" max="12816" width="3.7109375" style="2" customWidth="1"/>
    <col min="12817" max="12817" width="4.140625" style="2" customWidth="1"/>
    <col min="12818" max="12818" width="33.5703125" style="2" customWidth="1"/>
    <col min="12819" max="12819" width="12.5703125" style="2" bestFit="1" customWidth="1"/>
    <col min="12820" max="12820" width="13.5703125" style="2" bestFit="1" customWidth="1"/>
    <col min="12821" max="12822" width="12.5703125" style="2" bestFit="1" customWidth="1"/>
    <col min="12823" max="12824" width="12.42578125" style="2" bestFit="1" customWidth="1"/>
    <col min="12825" max="12825" width="13.85546875" style="2" customWidth="1"/>
    <col min="12826" max="12829" width="12.42578125" style="2" customWidth="1"/>
    <col min="12830" max="12830" width="11.5703125" style="2" bestFit="1" customWidth="1"/>
    <col min="12831" max="12831" width="15.140625" style="2" bestFit="1" customWidth="1"/>
    <col min="12832" max="13056" width="11.42578125" style="2"/>
    <col min="13057" max="13057" width="2.42578125" style="2" customWidth="1"/>
    <col min="13058" max="13058" width="40" style="2" customWidth="1"/>
    <col min="13059" max="13068" width="13.42578125" style="2" customWidth="1"/>
    <col min="13069" max="13069" width="13.140625" style="2" customWidth="1"/>
    <col min="13070" max="13070" width="13.7109375" style="2" customWidth="1"/>
    <col min="13071" max="13071" width="12.7109375" style="2" customWidth="1"/>
    <col min="13072" max="13072" width="3.7109375" style="2" customWidth="1"/>
    <col min="13073" max="13073" width="4.140625" style="2" customWidth="1"/>
    <col min="13074" max="13074" width="33.5703125" style="2" customWidth="1"/>
    <col min="13075" max="13075" width="12.5703125" style="2" bestFit="1" customWidth="1"/>
    <col min="13076" max="13076" width="13.5703125" style="2" bestFit="1" customWidth="1"/>
    <col min="13077" max="13078" width="12.5703125" style="2" bestFit="1" customWidth="1"/>
    <col min="13079" max="13080" width="12.42578125" style="2" bestFit="1" customWidth="1"/>
    <col min="13081" max="13081" width="13.85546875" style="2" customWidth="1"/>
    <col min="13082" max="13085" width="12.42578125" style="2" customWidth="1"/>
    <col min="13086" max="13086" width="11.5703125" style="2" bestFit="1" customWidth="1"/>
    <col min="13087" max="13087" width="15.140625" style="2" bestFit="1" customWidth="1"/>
    <col min="13088" max="13312" width="11.42578125" style="2"/>
    <col min="13313" max="13313" width="2.42578125" style="2" customWidth="1"/>
    <col min="13314" max="13314" width="40" style="2" customWidth="1"/>
    <col min="13315" max="13324" width="13.42578125" style="2" customWidth="1"/>
    <col min="13325" max="13325" width="13.140625" style="2" customWidth="1"/>
    <col min="13326" max="13326" width="13.7109375" style="2" customWidth="1"/>
    <col min="13327" max="13327" width="12.7109375" style="2" customWidth="1"/>
    <col min="13328" max="13328" width="3.7109375" style="2" customWidth="1"/>
    <col min="13329" max="13329" width="4.140625" style="2" customWidth="1"/>
    <col min="13330" max="13330" width="33.5703125" style="2" customWidth="1"/>
    <col min="13331" max="13331" width="12.5703125" style="2" bestFit="1" customWidth="1"/>
    <col min="13332" max="13332" width="13.5703125" style="2" bestFit="1" customWidth="1"/>
    <col min="13333" max="13334" width="12.5703125" style="2" bestFit="1" customWidth="1"/>
    <col min="13335" max="13336" width="12.42578125" style="2" bestFit="1" customWidth="1"/>
    <col min="13337" max="13337" width="13.85546875" style="2" customWidth="1"/>
    <col min="13338" max="13341" width="12.42578125" style="2" customWidth="1"/>
    <col min="13342" max="13342" width="11.5703125" style="2" bestFit="1" customWidth="1"/>
    <col min="13343" max="13343" width="15.140625" style="2" bestFit="1" customWidth="1"/>
    <col min="13344" max="13568" width="11.42578125" style="2"/>
    <col min="13569" max="13569" width="2.42578125" style="2" customWidth="1"/>
    <col min="13570" max="13570" width="40" style="2" customWidth="1"/>
    <col min="13571" max="13580" width="13.42578125" style="2" customWidth="1"/>
    <col min="13581" max="13581" width="13.140625" style="2" customWidth="1"/>
    <col min="13582" max="13582" width="13.7109375" style="2" customWidth="1"/>
    <col min="13583" max="13583" width="12.7109375" style="2" customWidth="1"/>
    <col min="13584" max="13584" width="3.7109375" style="2" customWidth="1"/>
    <col min="13585" max="13585" width="4.140625" style="2" customWidth="1"/>
    <col min="13586" max="13586" width="33.5703125" style="2" customWidth="1"/>
    <col min="13587" max="13587" width="12.5703125" style="2" bestFit="1" customWidth="1"/>
    <col min="13588" max="13588" width="13.5703125" style="2" bestFit="1" customWidth="1"/>
    <col min="13589" max="13590" width="12.5703125" style="2" bestFit="1" customWidth="1"/>
    <col min="13591" max="13592" width="12.42578125" style="2" bestFit="1" customWidth="1"/>
    <col min="13593" max="13593" width="13.85546875" style="2" customWidth="1"/>
    <col min="13594" max="13597" width="12.42578125" style="2" customWidth="1"/>
    <col min="13598" max="13598" width="11.5703125" style="2" bestFit="1" customWidth="1"/>
    <col min="13599" max="13599" width="15.140625" style="2" bestFit="1" customWidth="1"/>
    <col min="13600" max="13824" width="11.42578125" style="2"/>
    <col min="13825" max="13825" width="2.42578125" style="2" customWidth="1"/>
    <col min="13826" max="13826" width="40" style="2" customWidth="1"/>
    <col min="13827" max="13836" width="13.42578125" style="2" customWidth="1"/>
    <col min="13837" max="13837" width="13.140625" style="2" customWidth="1"/>
    <col min="13838" max="13838" width="13.7109375" style="2" customWidth="1"/>
    <col min="13839" max="13839" width="12.7109375" style="2" customWidth="1"/>
    <col min="13840" max="13840" width="3.7109375" style="2" customWidth="1"/>
    <col min="13841" max="13841" width="4.140625" style="2" customWidth="1"/>
    <col min="13842" max="13842" width="33.5703125" style="2" customWidth="1"/>
    <col min="13843" max="13843" width="12.5703125" style="2" bestFit="1" customWidth="1"/>
    <col min="13844" max="13844" width="13.5703125" style="2" bestFit="1" customWidth="1"/>
    <col min="13845" max="13846" width="12.5703125" style="2" bestFit="1" customWidth="1"/>
    <col min="13847" max="13848" width="12.42578125" style="2" bestFit="1" customWidth="1"/>
    <col min="13849" max="13849" width="13.85546875" style="2" customWidth="1"/>
    <col min="13850" max="13853" width="12.42578125" style="2" customWidth="1"/>
    <col min="13854" max="13854" width="11.5703125" style="2" bestFit="1" customWidth="1"/>
    <col min="13855" max="13855" width="15.140625" style="2" bestFit="1" customWidth="1"/>
    <col min="13856" max="14080" width="11.42578125" style="2"/>
    <col min="14081" max="14081" width="2.42578125" style="2" customWidth="1"/>
    <col min="14082" max="14082" width="40" style="2" customWidth="1"/>
    <col min="14083" max="14092" width="13.42578125" style="2" customWidth="1"/>
    <col min="14093" max="14093" width="13.140625" style="2" customWidth="1"/>
    <col min="14094" max="14094" width="13.7109375" style="2" customWidth="1"/>
    <col min="14095" max="14095" width="12.7109375" style="2" customWidth="1"/>
    <col min="14096" max="14096" width="3.7109375" style="2" customWidth="1"/>
    <col min="14097" max="14097" width="4.140625" style="2" customWidth="1"/>
    <col min="14098" max="14098" width="33.5703125" style="2" customWidth="1"/>
    <col min="14099" max="14099" width="12.5703125" style="2" bestFit="1" customWidth="1"/>
    <col min="14100" max="14100" width="13.5703125" style="2" bestFit="1" customWidth="1"/>
    <col min="14101" max="14102" width="12.5703125" style="2" bestFit="1" customWidth="1"/>
    <col min="14103" max="14104" width="12.42578125" style="2" bestFit="1" customWidth="1"/>
    <col min="14105" max="14105" width="13.85546875" style="2" customWidth="1"/>
    <col min="14106" max="14109" width="12.42578125" style="2" customWidth="1"/>
    <col min="14110" max="14110" width="11.5703125" style="2" bestFit="1" customWidth="1"/>
    <col min="14111" max="14111" width="15.140625" style="2" bestFit="1" customWidth="1"/>
    <col min="14112" max="14336" width="11.42578125" style="2"/>
    <col min="14337" max="14337" width="2.42578125" style="2" customWidth="1"/>
    <col min="14338" max="14338" width="40" style="2" customWidth="1"/>
    <col min="14339" max="14348" width="13.42578125" style="2" customWidth="1"/>
    <col min="14349" max="14349" width="13.140625" style="2" customWidth="1"/>
    <col min="14350" max="14350" width="13.7109375" style="2" customWidth="1"/>
    <col min="14351" max="14351" width="12.7109375" style="2" customWidth="1"/>
    <col min="14352" max="14352" width="3.7109375" style="2" customWidth="1"/>
    <col min="14353" max="14353" width="4.140625" style="2" customWidth="1"/>
    <col min="14354" max="14354" width="33.5703125" style="2" customWidth="1"/>
    <col min="14355" max="14355" width="12.5703125" style="2" bestFit="1" customWidth="1"/>
    <col min="14356" max="14356" width="13.5703125" style="2" bestFit="1" customWidth="1"/>
    <col min="14357" max="14358" width="12.5703125" style="2" bestFit="1" customWidth="1"/>
    <col min="14359" max="14360" width="12.42578125" style="2" bestFit="1" customWidth="1"/>
    <col min="14361" max="14361" width="13.85546875" style="2" customWidth="1"/>
    <col min="14362" max="14365" width="12.42578125" style="2" customWidth="1"/>
    <col min="14366" max="14366" width="11.5703125" style="2" bestFit="1" customWidth="1"/>
    <col min="14367" max="14367" width="15.140625" style="2" bestFit="1" customWidth="1"/>
    <col min="14368" max="14592" width="11.42578125" style="2"/>
    <col min="14593" max="14593" width="2.42578125" style="2" customWidth="1"/>
    <col min="14594" max="14594" width="40" style="2" customWidth="1"/>
    <col min="14595" max="14604" width="13.42578125" style="2" customWidth="1"/>
    <col min="14605" max="14605" width="13.140625" style="2" customWidth="1"/>
    <col min="14606" max="14606" width="13.7109375" style="2" customWidth="1"/>
    <col min="14607" max="14607" width="12.7109375" style="2" customWidth="1"/>
    <col min="14608" max="14608" width="3.7109375" style="2" customWidth="1"/>
    <col min="14609" max="14609" width="4.140625" style="2" customWidth="1"/>
    <col min="14610" max="14610" width="33.5703125" style="2" customWidth="1"/>
    <col min="14611" max="14611" width="12.5703125" style="2" bestFit="1" customWidth="1"/>
    <col min="14612" max="14612" width="13.5703125" style="2" bestFit="1" customWidth="1"/>
    <col min="14613" max="14614" width="12.5703125" style="2" bestFit="1" customWidth="1"/>
    <col min="14615" max="14616" width="12.42578125" style="2" bestFit="1" customWidth="1"/>
    <col min="14617" max="14617" width="13.85546875" style="2" customWidth="1"/>
    <col min="14618" max="14621" width="12.42578125" style="2" customWidth="1"/>
    <col min="14622" max="14622" width="11.5703125" style="2" bestFit="1" customWidth="1"/>
    <col min="14623" max="14623" width="15.140625" style="2" bestFit="1" customWidth="1"/>
    <col min="14624" max="14848" width="11.42578125" style="2"/>
    <col min="14849" max="14849" width="2.42578125" style="2" customWidth="1"/>
    <col min="14850" max="14850" width="40" style="2" customWidth="1"/>
    <col min="14851" max="14860" width="13.42578125" style="2" customWidth="1"/>
    <col min="14861" max="14861" width="13.140625" style="2" customWidth="1"/>
    <col min="14862" max="14862" width="13.7109375" style="2" customWidth="1"/>
    <col min="14863" max="14863" width="12.7109375" style="2" customWidth="1"/>
    <col min="14864" max="14864" width="3.7109375" style="2" customWidth="1"/>
    <col min="14865" max="14865" width="4.140625" style="2" customWidth="1"/>
    <col min="14866" max="14866" width="33.5703125" style="2" customWidth="1"/>
    <col min="14867" max="14867" width="12.5703125" style="2" bestFit="1" customWidth="1"/>
    <col min="14868" max="14868" width="13.5703125" style="2" bestFit="1" customWidth="1"/>
    <col min="14869" max="14870" width="12.5703125" style="2" bestFit="1" customWidth="1"/>
    <col min="14871" max="14872" width="12.42578125" style="2" bestFit="1" customWidth="1"/>
    <col min="14873" max="14873" width="13.85546875" style="2" customWidth="1"/>
    <col min="14874" max="14877" width="12.42578125" style="2" customWidth="1"/>
    <col min="14878" max="14878" width="11.5703125" style="2" bestFit="1" customWidth="1"/>
    <col min="14879" max="14879" width="15.140625" style="2" bestFit="1" customWidth="1"/>
    <col min="14880" max="15104" width="11.42578125" style="2"/>
    <col min="15105" max="15105" width="2.42578125" style="2" customWidth="1"/>
    <col min="15106" max="15106" width="40" style="2" customWidth="1"/>
    <col min="15107" max="15116" width="13.42578125" style="2" customWidth="1"/>
    <col min="15117" max="15117" width="13.140625" style="2" customWidth="1"/>
    <col min="15118" max="15118" width="13.7109375" style="2" customWidth="1"/>
    <col min="15119" max="15119" width="12.7109375" style="2" customWidth="1"/>
    <col min="15120" max="15120" width="3.7109375" style="2" customWidth="1"/>
    <col min="15121" max="15121" width="4.140625" style="2" customWidth="1"/>
    <col min="15122" max="15122" width="33.5703125" style="2" customWidth="1"/>
    <col min="15123" max="15123" width="12.5703125" style="2" bestFit="1" customWidth="1"/>
    <col min="15124" max="15124" width="13.5703125" style="2" bestFit="1" customWidth="1"/>
    <col min="15125" max="15126" width="12.5703125" style="2" bestFit="1" customWidth="1"/>
    <col min="15127" max="15128" width="12.42578125" style="2" bestFit="1" customWidth="1"/>
    <col min="15129" max="15129" width="13.85546875" style="2" customWidth="1"/>
    <col min="15130" max="15133" width="12.42578125" style="2" customWidth="1"/>
    <col min="15134" max="15134" width="11.5703125" style="2" bestFit="1" customWidth="1"/>
    <col min="15135" max="15135" width="15.140625" style="2" bestFit="1" customWidth="1"/>
    <col min="15136" max="15360" width="11.42578125" style="2"/>
    <col min="15361" max="15361" width="2.42578125" style="2" customWidth="1"/>
    <col min="15362" max="15362" width="40" style="2" customWidth="1"/>
    <col min="15363" max="15372" width="13.42578125" style="2" customWidth="1"/>
    <col min="15373" max="15373" width="13.140625" style="2" customWidth="1"/>
    <col min="15374" max="15374" width="13.7109375" style="2" customWidth="1"/>
    <col min="15375" max="15375" width="12.7109375" style="2" customWidth="1"/>
    <col min="15376" max="15376" width="3.7109375" style="2" customWidth="1"/>
    <col min="15377" max="15377" width="4.140625" style="2" customWidth="1"/>
    <col min="15378" max="15378" width="33.5703125" style="2" customWidth="1"/>
    <col min="15379" max="15379" width="12.5703125" style="2" bestFit="1" customWidth="1"/>
    <col min="15380" max="15380" width="13.5703125" style="2" bestFit="1" customWidth="1"/>
    <col min="15381" max="15382" width="12.5703125" style="2" bestFit="1" customWidth="1"/>
    <col min="15383" max="15384" width="12.42578125" style="2" bestFit="1" customWidth="1"/>
    <col min="15385" max="15385" width="13.85546875" style="2" customWidth="1"/>
    <col min="15386" max="15389" width="12.42578125" style="2" customWidth="1"/>
    <col min="15390" max="15390" width="11.5703125" style="2" bestFit="1" customWidth="1"/>
    <col min="15391" max="15391" width="15.140625" style="2" bestFit="1" customWidth="1"/>
    <col min="15392" max="15616" width="11.42578125" style="2"/>
    <col min="15617" max="15617" width="2.42578125" style="2" customWidth="1"/>
    <col min="15618" max="15618" width="40" style="2" customWidth="1"/>
    <col min="15619" max="15628" width="13.42578125" style="2" customWidth="1"/>
    <col min="15629" max="15629" width="13.140625" style="2" customWidth="1"/>
    <col min="15630" max="15630" width="13.7109375" style="2" customWidth="1"/>
    <col min="15631" max="15631" width="12.7109375" style="2" customWidth="1"/>
    <col min="15632" max="15632" width="3.7109375" style="2" customWidth="1"/>
    <col min="15633" max="15633" width="4.140625" style="2" customWidth="1"/>
    <col min="15634" max="15634" width="33.5703125" style="2" customWidth="1"/>
    <col min="15635" max="15635" width="12.5703125" style="2" bestFit="1" customWidth="1"/>
    <col min="15636" max="15636" width="13.5703125" style="2" bestFit="1" customWidth="1"/>
    <col min="15637" max="15638" width="12.5703125" style="2" bestFit="1" customWidth="1"/>
    <col min="15639" max="15640" width="12.42578125" style="2" bestFit="1" customWidth="1"/>
    <col min="15641" max="15641" width="13.85546875" style="2" customWidth="1"/>
    <col min="15642" max="15645" width="12.42578125" style="2" customWidth="1"/>
    <col min="15646" max="15646" width="11.5703125" style="2" bestFit="1" customWidth="1"/>
    <col min="15647" max="15647" width="15.140625" style="2" bestFit="1" customWidth="1"/>
    <col min="15648" max="15872" width="11.42578125" style="2"/>
    <col min="15873" max="15873" width="2.42578125" style="2" customWidth="1"/>
    <col min="15874" max="15874" width="40" style="2" customWidth="1"/>
    <col min="15875" max="15884" width="13.42578125" style="2" customWidth="1"/>
    <col min="15885" max="15885" width="13.140625" style="2" customWidth="1"/>
    <col min="15886" max="15886" width="13.7109375" style="2" customWidth="1"/>
    <col min="15887" max="15887" width="12.7109375" style="2" customWidth="1"/>
    <col min="15888" max="15888" width="3.7109375" style="2" customWidth="1"/>
    <col min="15889" max="15889" width="4.140625" style="2" customWidth="1"/>
    <col min="15890" max="15890" width="33.5703125" style="2" customWidth="1"/>
    <col min="15891" max="15891" width="12.5703125" style="2" bestFit="1" customWidth="1"/>
    <col min="15892" max="15892" width="13.5703125" style="2" bestFit="1" customWidth="1"/>
    <col min="15893" max="15894" width="12.5703125" style="2" bestFit="1" customWidth="1"/>
    <col min="15895" max="15896" width="12.42578125" style="2" bestFit="1" customWidth="1"/>
    <col min="15897" max="15897" width="13.85546875" style="2" customWidth="1"/>
    <col min="15898" max="15901" width="12.42578125" style="2" customWidth="1"/>
    <col min="15902" max="15902" width="11.5703125" style="2" bestFit="1" customWidth="1"/>
    <col min="15903" max="15903" width="15.140625" style="2" bestFit="1" customWidth="1"/>
    <col min="15904" max="16128" width="11.42578125" style="2"/>
    <col min="16129" max="16129" width="2.42578125" style="2" customWidth="1"/>
    <col min="16130" max="16130" width="40" style="2" customWidth="1"/>
    <col min="16131" max="16140" width="13.42578125" style="2" customWidth="1"/>
    <col min="16141" max="16141" width="13.140625" style="2" customWidth="1"/>
    <col min="16142" max="16142" width="13.7109375" style="2" customWidth="1"/>
    <col min="16143" max="16143" width="12.7109375" style="2" customWidth="1"/>
    <col min="16144" max="16144" width="3.7109375" style="2" customWidth="1"/>
    <col min="16145" max="16145" width="4.140625" style="2" customWidth="1"/>
    <col min="16146" max="16146" width="33.5703125" style="2" customWidth="1"/>
    <col min="16147" max="16147" width="12.5703125" style="2" bestFit="1" customWidth="1"/>
    <col min="16148" max="16148" width="13.5703125" style="2" bestFit="1" customWidth="1"/>
    <col min="16149" max="16150" width="12.5703125" style="2" bestFit="1" customWidth="1"/>
    <col min="16151" max="16152" width="12.42578125" style="2" bestFit="1" customWidth="1"/>
    <col min="16153" max="16153" width="13.85546875" style="2" customWidth="1"/>
    <col min="16154" max="16157" width="12.42578125" style="2" customWidth="1"/>
    <col min="16158" max="16158" width="11.5703125" style="2" bestFit="1" customWidth="1"/>
    <col min="16159" max="16159" width="15.140625" style="2" bestFit="1" customWidth="1"/>
    <col min="16160" max="16384" width="11.42578125" style="2"/>
  </cols>
  <sheetData>
    <row r="1" spans="1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1">
      <c r="B2" s="249" t="s">
        <v>129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 R.L. - (Sistema El Espino)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1:31">
      <c r="B3" s="122" t="str">
        <f>+'Cre-GermanBush'!B3</f>
        <v>CONSOLIDADO - con IVA</v>
      </c>
      <c r="C3" s="216"/>
      <c r="D3" s="216"/>
      <c r="E3" s="216"/>
      <c r="F3" s="216"/>
      <c r="G3" s="216"/>
      <c r="H3" s="5"/>
      <c r="I3" s="5"/>
      <c r="J3" s="5"/>
      <c r="K3" s="5"/>
      <c r="L3" s="5"/>
      <c r="M3" s="5"/>
      <c r="N3" s="5"/>
      <c r="O3" s="5"/>
      <c r="R3" s="249" t="str">
        <f>+'Cre-GermanBush'!R3</f>
        <v>CONSOLIDADO - sin IVA</v>
      </c>
      <c r="S3" s="250"/>
      <c r="T3" s="250"/>
      <c r="U3" s="250"/>
      <c r="V3" s="250"/>
      <c r="W3" s="6"/>
      <c r="X3" s="6"/>
      <c r="Y3" s="6"/>
      <c r="Z3" s="6"/>
      <c r="AA3" s="6"/>
      <c r="AB3" s="6"/>
      <c r="AC3" s="6"/>
      <c r="AD3" s="6"/>
      <c r="AE3" s="5"/>
    </row>
    <row r="4" spans="1:31">
      <c r="B4" s="122" t="str">
        <f>+'Cre-GermanBush'!B4</f>
        <v>ESTADÍSTICAS GESTIÓN 2025</v>
      </c>
      <c r="C4" s="216"/>
      <c r="D4" s="216"/>
      <c r="E4" s="216"/>
      <c r="F4" s="216"/>
      <c r="G4" s="7"/>
      <c r="H4" s="5"/>
      <c r="I4" s="5"/>
      <c r="J4" s="5"/>
      <c r="K4" s="5"/>
      <c r="L4" s="5"/>
      <c r="M4" s="5"/>
      <c r="N4" s="5"/>
      <c r="O4" s="5"/>
      <c r="R4" s="249" t="str">
        <f>+B4</f>
        <v>ESTADÍSTICAS GESTIÓN 2025</v>
      </c>
      <c r="S4" s="250"/>
      <c r="T4" s="250"/>
      <c r="U4" s="250"/>
      <c r="V4" s="250"/>
      <c r="W4" s="6"/>
      <c r="X4" s="6"/>
      <c r="Y4" s="6"/>
      <c r="Z4" s="6"/>
      <c r="AA4" s="6"/>
      <c r="AB4" s="6"/>
      <c r="AC4" s="6"/>
      <c r="AD4" s="6"/>
      <c r="AE4" s="5"/>
    </row>
    <row r="5" spans="1:31" ht="5.25" customHeight="1"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11" t="s">
        <v>1</v>
      </c>
      <c r="S8" s="12" t="s">
        <v>2</v>
      </c>
      <c r="T8" s="13" t="s">
        <v>3</v>
      </c>
      <c r="U8" s="13" t="s">
        <v>4</v>
      </c>
      <c r="V8" s="13" t="s">
        <v>5</v>
      </c>
      <c r="W8" s="13" t="s">
        <v>6</v>
      </c>
      <c r="X8" s="13" t="s">
        <v>7</v>
      </c>
      <c r="Y8" s="13" t="s">
        <v>8</v>
      </c>
      <c r="Z8" s="13" t="s">
        <v>9</v>
      </c>
      <c r="AA8" s="13" t="s">
        <v>10</v>
      </c>
      <c r="AB8" s="13" t="s">
        <v>11</v>
      </c>
      <c r="AC8" s="13" t="s">
        <v>12</v>
      </c>
      <c r="AD8" s="13" t="s">
        <v>13</v>
      </c>
      <c r="AE8" s="14" t="s">
        <v>14</v>
      </c>
    </row>
    <row r="9" spans="1:31">
      <c r="B9" s="15" t="s">
        <v>15</v>
      </c>
      <c r="C9" s="1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7"/>
      <c r="R9" s="15" t="s">
        <v>15</v>
      </c>
      <c r="S9" s="16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8"/>
    </row>
    <row r="10" spans="1:31">
      <c r="A10" s="19"/>
      <c r="B10" s="20" t="s">
        <v>67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>
        <f>+N10</f>
        <v>0</v>
      </c>
      <c r="R10" s="20" t="s">
        <v>67</v>
      </c>
      <c r="S10" s="24">
        <f>+C10</f>
        <v>0</v>
      </c>
      <c r="T10" s="24">
        <f t="shared" ref="T10:AD14" si="0">+D10</f>
        <v>0</v>
      </c>
      <c r="U10" s="24">
        <f t="shared" si="0"/>
        <v>0</v>
      </c>
      <c r="V10" s="24">
        <f t="shared" si="0"/>
        <v>0</v>
      </c>
      <c r="W10" s="24">
        <f t="shared" si="0"/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23">
        <f>+AD10</f>
        <v>0</v>
      </c>
    </row>
    <row r="11" spans="1:31">
      <c r="A11" s="19"/>
      <c r="B11" s="20" t="s">
        <v>68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2">
        <f>+N11</f>
        <v>0</v>
      </c>
      <c r="R11" s="20" t="s">
        <v>68</v>
      </c>
      <c r="S11" s="24">
        <f t="shared" ref="S11:S14" si="1">+C11</f>
        <v>0</v>
      </c>
      <c r="T11" s="24">
        <f t="shared" si="0"/>
        <v>0</v>
      </c>
      <c r="U11" s="24">
        <f t="shared" si="0"/>
        <v>0</v>
      </c>
      <c r="V11" s="24">
        <f t="shared" si="0"/>
        <v>0</v>
      </c>
      <c r="W11" s="24">
        <f t="shared" si="0"/>
        <v>0</v>
      </c>
      <c r="X11" s="24">
        <f t="shared" si="0"/>
        <v>0</v>
      </c>
      <c r="Y11" s="24">
        <f t="shared" si="0"/>
        <v>0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23">
        <f>+AD11</f>
        <v>0</v>
      </c>
    </row>
    <row r="12" spans="1:31">
      <c r="A12" s="19"/>
      <c r="B12" s="20" t="s">
        <v>69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2">
        <f t="shared" ref="O12:O14" si="2">+N12</f>
        <v>0</v>
      </c>
      <c r="R12" s="20" t="s">
        <v>69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3"/>
    </row>
    <row r="13" spans="1:31">
      <c r="A13" s="19"/>
      <c r="B13" s="20" t="s">
        <v>70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2">
        <f>+N13</f>
        <v>0</v>
      </c>
      <c r="R13" s="20" t="s">
        <v>70</v>
      </c>
      <c r="S13" s="24">
        <f t="shared" si="1"/>
        <v>0</v>
      </c>
      <c r="T13" s="24">
        <f t="shared" si="0"/>
        <v>0</v>
      </c>
      <c r="U13" s="24">
        <f t="shared" si="0"/>
        <v>0</v>
      </c>
      <c r="V13" s="24">
        <f t="shared" si="0"/>
        <v>0</v>
      </c>
      <c r="W13" s="24">
        <f t="shared" si="0"/>
        <v>0</v>
      </c>
      <c r="X13" s="24">
        <f t="shared" si="0"/>
        <v>0</v>
      </c>
      <c r="Y13" s="24">
        <f t="shared" si="0"/>
        <v>0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23">
        <f t="shared" ref="AE13" si="3">+AD13</f>
        <v>0</v>
      </c>
    </row>
    <row r="14" spans="1:31">
      <c r="A14" s="4"/>
      <c r="B14" s="20" t="s">
        <v>71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2">
        <f t="shared" si="2"/>
        <v>0</v>
      </c>
      <c r="R14" s="20" t="s">
        <v>71</v>
      </c>
      <c r="S14" s="24">
        <f t="shared" si="1"/>
        <v>0</v>
      </c>
      <c r="T14" s="24">
        <f t="shared" si="0"/>
        <v>0</v>
      </c>
      <c r="U14" s="24">
        <f t="shared" si="0"/>
        <v>0</v>
      </c>
      <c r="V14" s="24">
        <f t="shared" si="0"/>
        <v>0</v>
      </c>
      <c r="W14" s="24">
        <f t="shared" si="0"/>
        <v>0</v>
      </c>
      <c r="X14" s="24">
        <f t="shared" si="0"/>
        <v>0</v>
      </c>
      <c r="Y14" s="24">
        <f t="shared" si="0"/>
        <v>0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4">
        <f t="shared" si="0"/>
        <v>0</v>
      </c>
      <c r="AE14" s="23"/>
    </row>
    <row r="15" spans="1:31">
      <c r="B15" s="26" t="s">
        <v>14</v>
      </c>
      <c r="C15" s="205">
        <f t="shared" ref="C15:N15" si="4">SUM(C10:C14)</f>
        <v>0</v>
      </c>
      <c r="D15" s="205">
        <f t="shared" si="4"/>
        <v>0</v>
      </c>
      <c r="E15" s="205">
        <f t="shared" si="4"/>
        <v>0</v>
      </c>
      <c r="F15" s="205">
        <f t="shared" si="4"/>
        <v>0</v>
      </c>
      <c r="G15" s="205">
        <f t="shared" si="4"/>
        <v>0</v>
      </c>
      <c r="H15" s="205">
        <f t="shared" si="4"/>
        <v>0</v>
      </c>
      <c r="I15" s="205">
        <f t="shared" si="4"/>
        <v>0</v>
      </c>
      <c r="J15" s="205">
        <f t="shared" si="4"/>
        <v>0</v>
      </c>
      <c r="K15" s="205">
        <f t="shared" si="4"/>
        <v>0</v>
      </c>
      <c r="L15" s="205">
        <f t="shared" si="4"/>
        <v>0</v>
      </c>
      <c r="M15" s="205">
        <f t="shared" si="4"/>
        <v>0</v>
      </c>
      <c r="N15" s="205">
        <f t="shared" si="4"/>
        <v>0</v>
      </c>
      <c r="O15" s="246">
        <f>+N15</f>
        <v>0</v>
      </c>
      <c r="R15" s="26" t="s">
        <v>14</v>
      </c>
      <c r="S15" s="27">
        <f t="shared" ref="S15:AE15" si="5">SUM(S10:S14)</f>
        <v>0</v>
      </c>
      <c r="T15" s="27">
        <f t="shared" si="5"/>
        <v>0</v>
      </c>
      <c r="U15" s="27">
        <f t="shared" si="5"/>
        <v>0</v>
      </c>
      <c r="V15" s="27">
        <f t="shared" si="5"/>
        <v>0</v>
      </c>
      <c r="W15" s="27">
        <f t="shared" si="5"/>
        <v>0</v>
      </c>
      <c r="X15" s="27">
        <f t="shared" si="5"/>
        <v>0</v>
      </c>
      <c r="Y15" s="27">
        <f t="shared" si="5"/>
        <v>0</v>
      </c>
      <c r="Z15" s="27">
        <f t="shared" si="5"/>
        <v>0</v>
      </c>
      <c r="AA15" s="27">
        <f t="shared" si="5"/>
        <v>0</v>
      </c>
      <c r="AB15" s="27">
        <f t="shared" si="5"/>
        <v>0</v>
      </c>
      <c r="AC15" s="27">
        <f t="shared" si="5"/>
        <v>0</v>
      </c>
      <c r="AD15" s="27">
        <f t="shared" si="5"/>
        <v>0</v>
      </c>
      <c r="AE15" s="28">
        <f t="shared" si="5"/>
        <v>0</v>
      </c>
    </row>
    <row r="16" spans="1:31">
      <c r="B16" s="2" t="s">
        <v>184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32" t="s">
        <v>1</v>
      </c>
      <c r="C19" s="12" t="s">
        <v>2</v>
      </c>
      <c r="D19" s="12" t="s">
        <v>3</v>
      </c>
      <c r="E19" s="12" t="s">
        <v>4</v>
      </c>
      <c r="F19" s="12" t="s">
        <v>5</v>
      </c>
      <c r="G19" s="12" t="s">
        <v>6</v>
      </c>
      <c r="H19" s="12" t="s">
        <v>7</v>
      </c>
      <c r="I19" s="12" t="s">
        <v>8</v>
      </c>
      <c r="J19" s="12" t="s">
        <v>9</v>
      </c>
      <c r="K19" s="12" t="s">
        <v>10</v>
      </c>
      <c r="L19" s="33" t="s">
        <v>11</v>
      </c>
      <c r="M19" s="33" t="s">
        <v>12</v>
      </c>
      <c r="N19" s="33" t="s">
        <v>13</v>
      </c>
      <c r="O19" s="34" t="s">
        <v>22</v>
      </c>
      <c r="R19" s="32" t="s">
        <v>1</v>
      </c>
      <c r="S19" s="35" t="s">
        <v>2</v>
      </c>
      <c r="T19" s="33" t="s">
        <v>3</v>
      </c>
      <c r="U19" s="33" t="s">
        <v>4</v>
      </c>
      <c r="V19" s="33" t="s">
        <v>5</v>
      </c>
      <c r="W19" s="33" t="s">
        <v>6</v>
      </c>
      <c r="X19" s="33" t="s">
        <v>7</v>
      </c>
      <c r="Y19" s="33" t="s">
        <v>8</v>
      </c>
      <c r="Z19" s="33" t="s">
        <v>9</v>
      </c>
      <c r="AA19" s="33" t="s">
        <v>10</v>
      </c>
      <c r="AB19" s="33" t="s">
        <v>11</v>
      </c>
      <c r="AC19" s="33" t="s">
        <v>12</v>
      </c>
      <c r="AD19" s="33" t="s">
        <v>13</v>
      </c>
      <c r="AE19" s="34" t="s">
        <v>14</v>
      </c>
    </row>
    <row r="20" spans="2:31">
      <c r="B20" s="36" t="s">
        <v>15</v>
      </c>
      <c r="C20" s="37"/>
      <c r="D20" s="37"/>
      <c r="E20" s="37"/>
      <c r="F20" s="37"/>
      <c r="G20" s="37"/>
      <c r="H20" s="37"/>
      <c r="I20" s="37"/>
      <c r="J20" s="37"/>
      <c r="K20" s="37"/>
      <c r="L20" s="38"/>
      <c r="M20" s="38"/>
      <c r="N20" s="38"/>
      <c r="O20" s="39"/>
      <c r="R20" s="36" t="s">
        <v>15</v>
      </c>
      <c r="S20" s="190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2"/>
    </row>
    <row r="21" spans="2:31">
      <c r="B21" s="20" t="s">
        <v>67</v>
      </c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42">
        <f>SUM(C21:N21)</f>
        <v>0</v>
      </c>
      <c r="P21" s="43"/>
      <c r="Q21" s="43"/>
      <c r="R21" s="20" t="s">
        <v>67</v>
      </c>
      <c r="S21" s="201">
        <f>+C21</f>
        <v>0</v>
      </c>
      <c r="T21" s="201">
        <f t="shared" ref="T21:AD24" si="6">+D21</f>
        <v>0</v>
      </c>
      <c r="U21" s="201">
        <f t="shared" si="6"/>
        <v>0</v>
      </c>
      <c r="V21" s="201">
        <f t="shared" si="6"/>
        <v>0</v>
      </c>
      <c r="W21" s="201">
        <f t="shared" si="6"/>
        <v>0</v>
      </c>
      <c r="X21" s="201">
        <f t="shared" si="6"/>
        <v>0</v>
      </c>
      <c r="Y21" s="201">
        <f t="shared" si="6"/>
        <v>0</v>
      </c>
      <c r="Z21" s="201">
        <f t="shared" si="6"/>
        <v>0</v>
      </c>
      <c r="AA21" s="201">
        <f t="shared" si="6"/>
        <v>0</v>
      </c>
      <c r="AB21" s="201">
        <f t="shared" si="6"/>
        <v>0</v>
      </c>
      <c r="AC21" s="201">
        <f t="shared" si="6"/>
        <v>0</v>
      </c>
      <c r="AD21" s="201">
        <f t="shared" si="6"/>
        <v>0</v>
      </c>
      <c r="AE21" s="202">
        <f>SUM(S21:AD21)</f>
        <v>0</v>
      </c>
    </row>
    <row r="22" spans="2:31">
      <c r="B22" s="20" t="s">
        <v>68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42">
        <f t="shared" ref="O22:O26" si="7">SUM(C22:N22)</f>
        <v>0</v>
      </c>
      <c r="P22" s="43"/>
      <c r="Q22" s="43"/>
      <c r="R22" s="20" t="s">
        <v>68</v>
      </c>
      <c r="S22" s="201">
        <f t="shared" ref="S22:S24" si="8">+C22</f>
        <v>0</v>
      </c>
      <c r="T22" s="201">
        <f t="shared" si="6"/>
        <v>0</v>
      </c>
      <c r="U22" s="201">
        <f t="shared" si="6"/>
        <v>0</v>
      </c>
      <c r="V22" s="201">
        <f t="shared" si="6"/>
        <v>0</v>
      </c>
      <c r="W22" s="201">
        <f t="shared" si="6"/>
        <v>0</v>
      </c>
      <c r="X22" s="201">
        <f t="shared" si="6"/>
        <v>0</v>
      </c>
      <c r="Y22" s="201">
        <f t="shared" si="6"/>
        <v>0</v>
      </c>
      <c r="Z22" s="201">
        <f t="shared" si="6"/>
        <v>0</v>
      </c>
      <c r="AA22" s="201">
        <f t="shared" si="6"/>
        <v>0</v>
      </c>
      <c r="AB22" s="201">
        <f t="shared" si="6"/>
        <v>0</v>
      </c>
      <c r="AC22" s="201">
        <f t="shared" si="6"/>
        <v>0</v>
      </c>
      <c r="AD22" s="201">
        <f t="shared" si="6"/>
        <v>0</v>
      </c>
      <c r="AE22" s="202">
        <f t="shared" ref="AE22:AE24" si="9">SUM(S22:AD22)</f>
        <v>0</v>
      </c>
    </row>
    <row r="23" spans="2:31">
      <c r="B23" s="20" t="s">
        <v>69</v>
      </c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42">
        <f t="shared" si="7"/>
        <v>0</v>
      </c>
      <c r="P23" s="43"/>
      <c r="Q23" s="43"/>
      <c r="R23" s="20" t="s">
        <v>69</v>
      </c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2"/>
    </row>
    <row r="24" spans="2:31">
      <c r="B24" s="20" t="s">
        <v>70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42">
        <f t="shared" si="7"/>
        <v>0</v>
      </c>
      <c r="P24" s="43"/>
      <c r="Q24" s="43"/>
      <c r="R24" s="20" t="s">
        <v>70</v>
      </c>
      <c r="S24" s="201">
        <f t="shared" si="8"/>
        <v>0</v>
      </c>
      <c r="T24" s="201">
        <f t="shared" si="6"/>
        <v>0</v>
      </c>
      <c r="U24" s="201">
        <f t="shared" si="6"/>
        <v>0</v>
      </c>
      <c r="V24" s="201">
        <f t="shared" si="6"/>
        <v>0</v>
      </c>
      <c r="W24" s="201">
        <f t="shared" si="6"/>
        <v>0</v>
      </c>
      <c r="X24" s="201">
        <f t="shared" si="6"/>
        <v>0</v>
      </c>
      <c r="Y24" s="201">
        <f t="shared" si="6"/>
        <v>0</v>
      </c>
      <c r="Z24" s="201">
        <f t="shared" si="6"/>
        <v>0</v>
      </c>
      <c r="AA24" s="201">
        <f t="shared" si="6"/>
        <v>0</v>
      </c>
      <c r="AB24" s="201">
        <f t="shared" si="6"/>
        <v>0</v>
      </c>
      <c r="AC24" s="201">
        <f t="shared" si="6"/>
        <v>0</v>
      </c>
      <c r="AD24" s="201">
        <f t="shared" si="6"/>
        <v>0</v>
      </c>
      <c r="AE24" s="202">
        <f t="shared" si="9"/>
        <v>0</v>
      </c>
    </row>
    <row r="25" spans="2:31">
      <c r="B25" s="20" t="s">
        <v>71</v>
      </c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42">
        <f t="shared" si="7"/>
        <v>0</v>
      </c>
      <c r="P25" s="43"/>
      <c r="Q25" s="43"/>
      <c r="R25" s="20" t="s">
        <v>71</v>
      </c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2"/>
    </row>
    <row r="26" spans="2:31">
      <c r="B26" s="45" t="s">
        <v>14</v>
      </c>
      <c r="C26" s="46">
        <f>SUM(C21:C25)</f>
        <v>0</v>
      </c>
      <c r="D26" s="46">
        <f t="shared" ref="D26:K26" si="10">SUM(D21:D25)</f>
        <v>0</v>
      </c>
      <c r="E26" s="46">
        <f t="shared" si="10"/>
        <v>0</v>
      </c>
      <c r="F26" s="46">
        <f t="shared" si="10"/>
        <v>0</v>
      </c>
      <c r="G26" s="46">
        <f t="shared" si="10"/>
        <v>0</v>
      </c>
      <c r="H26" s="46">
        <f t="shared" si="10"/>
        <v>0</v>
      </c>
      <c r="I26" s="46">
        <f t="shared" si="10"/>
        <v>0</v>
      </c>
      <c r="J26" s="46">
        <f t="shared" si="10"/>
        <v>0</v>
      </c>
      <c r="K26" s="46">
        <f t="shared" si="10"/>
        <v>0</v>
      </c>
      <c r="L26" s="46">
        <f t="shared" ref="L26:M26" si="11">SUM(L21:L25)</f>
        <v>0</v>
      </c>
      <c r="M26" s="46">
        <f t="shared" si="11"/>
        <v>0</v>
      </c>
      <c r="N26" s="88">
        <f t="shared" ref="N26" si="12">SUM(N21:N25)</f>
        <v>0</v>
      </c>
      <c r="O26" s="30">
        <f t="shared" si="7"/>
        <v>0</v>
      </c>
      <c r="P26" s="43"/>
      <c r="Q26" s="43"/>
      <c r="R26" s="45" t="s">
        <v>14</v>
      </c>
      <c r="S26" s="48">
        <f t="shared" ref="S26:AD26" si="13">SUM(S21:S25)</f>
        <v>0</v>
      </c>
      <c r="T26" s="48">
        <f t="shared" si="13"/>
        <v>0</v>
      </c>
      <c r="U26" s="48">
        <f t="shared" si="13"/>
        <v>0</v>
      </c>
      <c r="V26" s="48">
        <f t="shared" si="13"/>
        <v>0</v>
      </c>
      <c r="W26" s="48">
        <f t="shared" si="13"/>
        <v>0</v>
      </c>
      <c r="X26" s="48">
        <f t="shared" si="13"/>
        <v>0</v>
      </c>
      <c r="Y26" s="48">
        <f t="shared" si="13"/>
        <v>0</v>
      </c>
      <c r="Z26" s="48">
        <f t="shared" si="13"/>
        <v>0</v>
      </c>
      <c r="AA26" s="48">
        <f t="shared" si="13"/>
        <v>0</v>
      </c>
      <c r="AB26" s="48">
        <f t="shared" si="13"/>
        <v>0</v>
      </c>
      <c r="AC26" s="48">
        <f t="shared" si="13"/>
        <v>0</v>
      </c>
      <c r="AD26" s="48">
        <f t="shared" si="13"/>
        <v>0</v>
      </c>
      <c r="AE26" s="30">
        <f>SUM(S26:AD26)</f>
        <v>0</v>
      </c>
    </row>
    <row r="27" spans="2:31"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43"/>
      <c r="Q27" s="43"/>
      <c r="S27" s="43"/>
      <c r="T27" s="125"/>
      <c r="U27" s="125"/>
      <c r="V27" s="41"/>
      <c r="W27" s="125"/>
      <c r="X27" s="125"/>
      <c r="Y27" s="125"/>
      <c r="Z27" s="125"/>
      <c r="AA27" s="125"/>
      <c r="AB27" s="125"/>
      <c r="AC27" s="125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32" t="s">
        <v>1</v>
      </c>
      <c r="C30" s="12" t="s">
        <v>2</v>
      </c>
      <c r="D30" s="12" t="s">
        <v>3</v>
      </c>
      <c r="E30" s="12" t="s">
        <v>4</v>
      </c>
      <c r="F30" s="12" t="s">
        <v>5</v>
      </c>
      <c r="G30" s="12" t="s">
        <v>6</v>
      </c>
      <c r="H30" s="12" t="s">
        <v>7</v>
      </c>
      <c r="I30" s="12" t="s">
        <v>8</v>
      </c>
      <c r="J30" s="12" t="s">
        <v>9</v>
      </c>
      <c r="K30" s="12" t="s">
        <v>10</v>
      </c>
      <c r="L30" s="33" t="s">
        <v>11</v>
      </c>
      <c r="M30" s="33" t="s">
        <v>12</v>
      </c>
      <c r="N30" s="33" t="s">
        <v>13</v>
      </c>
      <c r="O30" s="34" t="s">
        <v>14</v>
      </c>
      <c r="Q30" s="43"/>
      <c r="R30" s="32" t="s">
        <v>1</v>
      </c>
      <c r="S30" s="35" t="s">
        <v>2</v>
      </c>
      <c r="T30" s="33" t="s">
        <v>3</v>
      </c>
      <c r="U30" s="33" t="s">
        <v>4</v>
      </c>
      <c r="V30" s="33" t="s">
        <v>5</v>
      </c>
      <c r="W30" s="33" t="s">
        <v>6</v>
      </c>
      <c r="X30" s="33" t="s">
        <v>7</v>
      </c>
      <c r="Y30" s="33" t="s">
        <v>8</v>
      </c>
      <c r="Z30" s="33" t="s">
        <v>9</v>
      </c>
      <c r="AA30" s="33" t="s">
        <v>10</v>
      </c>
      <c r="AB30" s="33" t="s">
        <v>11</v>
      </c>
      <c r="AC30" s="33" t="s">
        <v>12</v>
      </c>
      <c r="AD30" s="33" t="s">
        <v>13</v>
      </c>
      <c r="AE30" s="34" t="s">
        <v>14</v>
      </c>
    </row>
    <row r="31" spans="2:31"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8"/>
      <c r="M31" s="38"/>
      <c r="N31" s="38"/>
      <c r="O31" s="39"/>
      <c r="P31" s="52"/>
      <c r="Q31" s="43"/>
      <c r="R31" s="36"/>
      <c r="S31" s="37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9"/>
    </row>
    <row r="32" spans="2:31">
      <c r="B32" s="20" t="s">
        <v>67</v>
      </c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42">
        <f>SUM(C32:N32)</f>
        <v>0</v>
      </c>
      <c r="P32" s="52"/>
      <c r="Q32" s="43"/>
      <c r="R32" s="20" t="s">
        <v>67</v>
      </c>
      <c r="S32" s="201">
        <f>+C32*0.87</f>
        <v>0</v>
      </c>
      <c r="T32" s="201">
        <f t="shared" ref="T32:AD36" si="14">+D32*0.87</f>
        <v>0</v>
      </c>
      <c r="U32" s="201">
        <f t="shared" si="14"/>
        <v>0</v>
      </c>
      <c r="V32" s="201">
        <f t="shared" si="14"/>
        <v>0</v>
      </c>
      <c r="W32" s="201">
        <f t="shared" si="14"/>
        <v>0</v>
      </c>
      <c r="X32" s="201">
        <f t="shared" si="14"/>
        <v>0</v>
      </c>
      <c r="Y32" s="201">
        <f t="shared" si="14"/>
        <v>0</v>
      </c>
      <c r="Z32" s="201">
        <f t="shared" si="14"/>
        <v>0</v>
      </c>
      <c r="AA32" s="201">
        <f t="shared" si="14"/>
        <v>0</v>
      </c>
      <c r="AB32" s="201">
        <f t="shared" si="14"/>
        <v>0</v>
      </c>
      <c r="AC32" s="201">
        <f t="shared" si="14"/>
        <v>0</v>
      </c>
      <c r="AD32" s="201">
        <f t="shared" si="14"/>
        <v>0</v>
      </c>
      <c r="AE32" s="202">
        <f t="shared" ref="AE32:AE36" si="15">SUM(S32:AD32)</f>
        <v>0</v>
      </c>
    </row>
    <row r="33" spans="2:33">
      <c r="B33" s="20" t="s">
        <v>68</v>
      </c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42">
        <f>SUM(C33:N33)</f>
        <v>0</v>
      </c>
      <c r="P33" s="52"/>
      <c r="Q33" s="43"/>
      <c r="R33" s="20" t="s">
        <v>68</v>
      </c>
      <c r="S33" s="201">
        <f t="shared" ref="S33:S36" si="16">+C33*0.87</f>
        <v>0</v>
      </c>
      <c r="T33" s="201">
        <f t="shared" si="14"/>
        <v>0</v>
      </c>
      <c r="U33" s="201">
        <f t="shared" si="14"/>
        <v>0</v>
      </c>
      <c r="V33" s="201">
        <f t="shared" si="14"/>
        <v>0</v>
      </c>
      <c r="W33" s="201">
        <f t="shared" si="14"/>
        <v>0</v>
      </c>
      <c r="X33" s="201">
        <f t="shared" si="14"/>
        <v>0</v>
      </c>
      <c r="Y33" s="201">
        <f t="shared" si="14"/>
        <v>0</v>
      </c>
      <c r="Z33" s="201">
        <f t="shared" si="14"/>
        <v>0</v>
      </c>
      <c r="AA33" s="201">
        <f t="shared" si="14"/>
        <v>0</v>
      </c>
      <c r="AB33" s="201">
        <f t="shared" si="14"/>
        <v>0</v>
      </c>
      <c r="AC33" s="201">
        <f t="shared" si="14"/>
        <v>0</v>
      </c>
      <c r="AD33" s="201">
        <f t="shared" si="14"/>
        <v>0</v>
      </c>
      <c r="AE33" s="202">
        <f t="shared" si="15"/>
        <v>0</v>
      </c>
    </row>
    <row r="34" spans="2:33">
      <c r="B34" s="20" t="s">
        <v>69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42"/>
      <c r="P34" s="52"/>
      <c r="Q34" s="43"/>
      <c r="R34" s="20" t="s">
        <v>69</v>
      </c>
      <c r="S34" s="201">
        <f t="shared" si="16"/>
        <v>0</v>
      </c>
      <c r="T34" s="201">
        <f t="shared" si="14"/>
        <v>0</v>
      </c>
      <c r="U34" s="201">
        <f t="shared" si="14"/>
        <v>0</v>
      </c>
      <c r="V34" s="201">
        <f t="shared" si="14"/>
        <v>0</v>
      </c>
      <c r="W34" s="201">
        <f t="shared" si="14"/>
        <v>0</v>
      </c>
      <c r="X34" s="201">
        <f t="shared" si="14"/>
        <v>0</v>
      </c>
      <c r="Y34" s="201">
        <f t="shared" si="14"/>
        <v>0</v>
      </c>
      <c r="Z34" s="201">
        <f t="shared" si="14"/>
        <v>0</v>
      </c>
      <c r="AA34" s="201">
        <f t="shared" si="14"/>
        <v>0</v>
      </c>
      <c r="AB34" s="201">
        <f t="shared" si="14"/>
        <v>0</v>
      </c>
      <c r="AC34" s="201">
        <f t="shared" si="14"/>
        <v>0</v>
      </c>
      <c r="AD34" s="201">
        <f t="shared" si="14"/>
        <v>0</v>
      </c>
      <c r="AE34" s="202">
        <f t="shared" si="15"/>
        <v>0</v>
      </c>
    </row>
    <row r="35" spans="2:33">
      <c r="B35" s="20" t="s">
        <v>70</v>
      </c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42">
        <f t="shared" ref="O35" si="17">SUM(C35:N35)</f>
        <v>0</v>
      </c>
      <c r="P35" s="52"/>
      <c r="Q35" s="43"/>
      <c r="R35" s="20" t="s">
        <v>70</v>
      </c>
      <c r="S35" s="201">
        <f t="shared" si="16"/>
        <v>0</v>
      </c>
      <c r="T35" s="201">
        <f t="shared" si="14"/>
        <v>0</v>
      </c>
      <c r="U35" s="201">
        <f t="shared" si="14"/>
        <v>0</v>
      </c>
      <c r="V35" s="201">
        <f t="shared" si="14"/>
        <v>0</v>
      </c>
      <c r="W35" s="201">
        <f t="shared" si="14"/>
        <v>0</v>
      </c>
      <c r="X35" s="201">
        <f t="shared" si="14"/>
        <v>0</v>
      </c>
      <c r="Y35" s="201"/>
      <c r="Z35" s="201">
        <f t="shared" si="14"/>
        <v>0</v>
      </c>
      <c r="AA35" s="201">
        <f t="shared" si="14"/>
        <v>0</v>
      </c>
      <c r="AB35" s="201">
        <f t="shared" si="14"/>
        <v>0</v>
      </c>
      <c r="AC35" s="201">
        <f t="shared" si="14"/>
        <v>0</v>
      </c>
      <c r="AD35" s="201">
        <f t="shared" si="14"/>
        <v>0</v>
      </c>
      <c r="AE35" s="202">
        <f t="shared" si="15"/>
        <v>0</v>
      </c>
    </row>
    <row r="36" spans="2:33" ht="16.5" thickBot="1">
      <c r="B36" s="20" t="s">
        <v>71</v>
      </c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42"/>
      <c r="P36" s="52"/>
      <c r="Q36" s="43"/>
      <c r="R36" s="20" t="s">
        <v>71</v>
      </c>
      <c r="S36" s="201">
        <f t="shared" si="16"/>
        <v>0</v>
      </c>
      <c r="T36" s="201">
        <f t="shared" si="14"/>
        <v>0</v>
      </c>
      <c r="U36" s="201">
        <f t="shared" si="14"/>
        <v>0</v>
      </c>
      <c r="V36" s="201">
        <f t="shared" si="14"/>
        <v>0</v>
      </c>
      <c r="W36" s="201">
        <f t="shared" si="14"/>
        <v>0</v>
      </c>
      <c r="X36" s="201">
        <f t="shared" si="14"/>
        <v>0</v>
      </c>
      <c r="Y36" s="201">
        <f t="shared" si="14"/>
        <v>0</v>
      </c>
      <c r="Z36" s="201">
        <f t="shared" si="14"/>
        <v>0</v>
      </c>
      <c r="AA36" s="201">
        <f t="shared" si="14"/>
        <v>0</v>
      </c>
      <c r="AB36" s="201">
        <f t="shared" si="14"/>
        <v>0</v>
      </c>
      <c r="AC36" s="201">
        <f t="shared" si="14"/>
        <v>0</v>
      </c>
      <c r="AD36" s="201">
        <f t="shared" si="14"/>
        <v>0</v>
      </c>
      <c r="AE36" s="202">
        <f t="shared" si="15"/>
        <v>0</v>
      </c>
    </row>
    <row r="37" spans="2:33" ht="16.5" thickBot="1">
      <c r="B37" s="45" t="s">
        <v>14</v>
      </c>
      <c r="C37" s="46">
        <f t="shared" ref="C37:K37" si="18">SUM(C32:C36)</f>
        <v>0</v>
      </c>
      <c r="D37" s="46">
        <f t="shared" si="18"/>
        <v>0</v>
      </c>
      <c r="E37" s="46">
        <f t="shared" si="18"/>
        <v>0</v>
      </c>
      <c r="F37" s="46">
        <f t="shared" si="18"/>
        <v>0</v>
      </c>
      <c r="G37" s="46">
        <f t="shared" si="18"/>
        <v>0</v>
      </c>
      <c r="H37" s="46">
        <f t="shared" si="18"/>
        <v>0</v>
      </c>
      <c r="I37" s="46">
        <f t="shared" si="18"/>
        <v>0</v>
      </c>
      <c r="J37" s="46">
        <f t="shared" si="18"/>
        <v>0</v>
      </c>
      <c r="K37" s="46">
        <f t="shared" si="18"/>
        <v>0</v>
      </c>
      <c r="L37" s="46">
        <f t="shared" ref="L37:N37" si="19">SUM(L32:L36)</f>
        <v>0</v>
      </c>
      <c r="M37" s="46">
        <f t="shared" si="19"/>
        <v>0</v>
      </c>
      <c r="N37" s="46">
        <f t="shared" si="19"/>
        <v>0</v>
      </c>
      <c r="O37" s="50">
        <f>SUM(C37:N37)</f>
        <v>0</v>
      </c>
      <c r="P37" s="52"/>
      <c r="Q37" s="43"/>
      <c r="R37" s="45" t="s">
        <v>14</v>
      </c>
      <c r="S37" s="48">
        <f t="shared" ref="S37:AD37" si="20">SUM(S32:S36)</f>
        <v>0</v>
      </c>
      <c r="T37" s="48">
        <f t="shared" si="20"/>
        <v>0</v>
      </c>
      <c r="U37" s="48">
        <f t="shared" si="20"/>
        <v>0</v>
      </c>
      <c r="V37" s="48">
        <f t="shared" si="20"/>
        <v>0</v>
      </c>
      <c r="W37" s="48">
        <f t="shared" si="20"/>
        <v>0</v>
      </c>
      <c r="X37" s="48">
        <f t="shared" si="20"/>
        <v>0</v>
      </c>
      <c r="Y37" s="48">
        <f t="shared" si="20"/>
        <v>0</v>
      </c>
      <c r="Z37" s="48">
        <f t="shared" si="20"/>
        <v>0</v>
      </c>
      <c r="AA37" s="48">
        <f t="shared" si="20"/>
        <v>0</v>
      </c>
      <c r="AB37" s="48">
        <f t="shared" si="20"/>
        <v>0</v>
      </c>
      <c r="AC37" s="48">
        <f t="shared" si="20"/>
        <v>0</v>
      </c>
      <c r="AD37" s="48">
        <f t="shared" si="20"/>
        <v>0</v>
      </c>
      <c r="AE37" s="30">
        <f>SUM(S37:AD37)</f>
        <v>0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5">
        <f>+AE37/0.87</f>
        <v>0</v>
      </c>
      <c r="AF38" s="56"/>
      <c r="AG38" s="3"/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15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15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4" si="21">C32/C$149*100</f>
        <v>#DIV/0!</v>
      </c>
      <c r="D44" s="38" t="e">
        <f t="shared" si="21"/>
        <v>#DIV/0!</v>
      </c>
      <c r="E44" s="38" t="e">
        <f t="shared" si="21"/>
        <v>#DIV/0!</v>
      </c>
      <c r="F44" s="38" t="e">
        <f t="shared" si="21"/>
        <v>#DIV/0!</v>
      </c>
      <c r="G44" s="38" t="e">
        <f t="shared" si="21"/>
        <v>#DIV/0!</v>
      </c>
      <c r="H44" s="38" t="e">
        <f t="shared" si="21"/>
        <v>#DIV/0!</v>
      </c>
      <c r="I44" s="38" t="e">
        <f t="shared" si="21"/>
        <v>#DIV/0!</v>
      </c>
      <c r="J44" s="38" t="e">
        <f t="shared" si="21"/>
        <v>#DIV/0!</v>
      </c>
      <c r="K44" s="38" t="e">
        <f t="shared" si="21"/>
        <v>#DIV/0!</v>
      </c>
      <c r="L44" s="38" t="e">
        <f t="shared" si="21"/>
        <v>#DIV/0!</v>
      </c>
      <c r="M44" s="38" t="e">
        <f t="shared" si="21"/>
        <v>#DIV/0!</v>
      </c>
      <c r="N44" s="38" t="e">
        <f t="shared" si="21"/>
        <v>#DIV/0!</v>
      </c>
      <c r="O44" s="42" t="e">
        <f>SUM(C44:N44)</f>
        <v>#DIV/0!</v>
      </c>
      <c r="R44" s="58" t="s">
        <v>16</v>
      </c>
      <c r="S44" s="37" t="e">
        <f>+S32/S$149*100</f>
        <v>#DIV/0!</v>
      </c>
      <c r="T44" s="38" t="e">
        <f>+T32/T$149*100</f>
        <v>#DIV/0!</v>
      </c>
      <c r="U44" s="38" t="e">
        <f>+U32/U$149*100</f>
        <v>#DIV/0!</v>
      </c>
      <c r="V44" s="38" t="e">
        <f>+V32/V$149*100</f>
        <v>#DIV/0!</v>
      </c>
      <c r="W44" s="38" t="e">
        <f t="shared" ref="W44:AD44" si="22">W32/W$149*100</f>
        <v>#DIV/0!</v>
      </c>
      <c r="X44" s="38" t="e">
        <f t="shared" si="22"/>
        <v>#DIV/0!</v>
      </c>
      <c r="Y44" s="38" t="e">
        <f t="shared" si="22"/>
        <v>#DIV/0!</v>
      </c>
      <c r="Z44" s="38" t="e">
        <f t="shared" si="22"/>
        <v>#DIV/0!</v>
      </c>
      <c r="AA44" s="38" t="e">
        <f t="shared" si="22"/>
        <v>#DIV/0!</v>
      </c>
      <c r="AB44" s="38" t="e">
        <f t="shared" si="22"/>
        <v>#DIV/0!</v>
      </c>
      <c r="AC44" s="38" t="e">
        <f t="shared" si="22"/>
        <v>#DIV/0!</v>
      </c>
      <c r="AD44" s="38" t="e">
        <f t="shared" si="22"/>
        <v>#DIV/0!</v>
      </c>
      <c r="AE44" s="42" t="e">
        <f t="shared" ref="AE44:AE52" si="23">SUM(S44:U44)</f>
        <v>#DIV/0!</v>
      </c>
    </row>
    <row r="45" spans="2:33" hidden="1">
      <c r="B45" s="58" t="s">
        <v>29</v>
      </c>
      <c r="C45" s="37" t="e">
        <f t="shared" ref="C45:N45" si="24">C35/C$149*100</f>
        <v>#DIV/0!</v>
      </c>
      <c r="D45" s="38" t="e">
        <f t="shared" si="24"/>
        <v>#DIV/0!</v>
      </c>
      <c r="E45" s="38" t="e">
        <f t="shared" si="24"/>
        <v>#DIV/0!</v>
      </c>
      <c r="F45" s="38" t="e">
        <f t="shared" si="24"/>
        <v>#DIV/0!</v>
      </c>
      <c r="G45" s="38" t="e">
        <f t="shared" si="24"/>
        <v>#DIV/0!</v>
      </c>
      <c r="H45" s="38" t="e">
        <f t="shared" si="24"/>
        <v>#DIV/0!</v>
      </c>
      <c r="I45" s="38" t="e">
        <f t="shared" si="24"/>
        <v>#DIV/0!</v>
      </c>
      <c r="J45" s="38" t="e">
        <f t="shared" si="24"/>
        <v>#DIV/0!</v>
      </c>
      <c r="K45" s="38" t="e">
        <f t="shared" si="24"/>
        <v>#DIV/0!</v>
      </c>
      <c r="L45" s="38" t="e">
        <f t="shared" si="24"/>
        <v>#DIV/0!</v>
      </c>
      <c r="M45" s="38" t="e">
        <f t="shared" si="24"/>
        <v>#DIV/0!</v>
      </c>
      <c r="N45" s="38" t="e">
        <f t="shared" si="24"/>
        <v>#DIV/0!</v>
      </c>
      <c r="O45" s="42" t="e">
        <f t="shared" ref="O45:O55" si="25">SUM(C45:N45)</f>
        <v>#DIV/0!</v>
      </c>
      <c r="R45" s="58" t="s">
        <v>29</v>
      </c>
      <c r="S45" s="37" t="e">
        <f>+S35/S$149*100</f>
        <v>#DIV/0!</v>
      </c>
      <c r="T45" s="38" t="e">
        <f>+T35/T$149*100</f>
        <v>#DIV/0!</v>
      </c>
      <c r="U45" s="38" t="e">
        <f>+U35/U$149*100</f>
        <v>#DIV/0!</v>
      </c>
      <c r="V45" s="38" t="e">
        <f>+V35/V$149*100</f>
        <v>#DIV/0!</v>
      </c>
      <c r="W45" s="38" t="e">
        <f t="shared" ref="W45:AD45" si="26">W35/W$149*100</f>
        <v>#DIV/0!</v>
      </c>
      <c r="X45" s="38" t="e">
        <f t="shared" si="26"/>
        <v>#DIV/0!</v>
      </c>
      <c r="Y45" s="38" t="e">
        <f t="shared" si="26"/>
        <v>#DIV/0!</v>
      </c>
      <c r="Z45" s="38" t="e">
        <f t="shared" si="26"/>
        <v>#DIV/0!</v>
      </c>
      <c r="AA45" s="38" t="e">
        <f t="shared" si="26"/>
        <v>#DIV/0!</v>
      </c>
      <c r="AB45" s="38" t="e">
        <f t="shared" si="26"/>
        <v>#DIV/0!</v>
      </c>
      <c r="AC45" s="38" t="e">
        <f t="shared" si="26"/>
        <v>#DIV/0!</v>
      </c>
      <c r="AD45" s="38" t="e">
        <f t="shared" si="26"/>
        <v>#DIV/0!</v>
      </c>
      <c r="AE45" s="42" t="e">
        <f t="shared" si="23"/>
        <v>#DIV/0!</v>
      </c>
    </row>
    <row r="46" spans="2:33" hidden="1">
      <c r="B46" s="58" t="s">
        <v>30</v>
      </c>
      <c r="C46" s="37" t="e">
        <f>#REF!/C$149*100</f>
        <v>#REF!</v>
      </c>
      <c r="D46" s="38" t="e">
        <f>#REF!/D$149*100</f>
        <v>#REF!</v>
      </c>
      <c r="E46" s="38" t="e">
        <f>#REF!/E$149*100</f>
        <v>#REF!</v>
      </c>
      <c r="F46" s="38" t="e">
        <f>#REF!/F$149*100</f>
        <v>#REF!</v>
      </c>
      <c r="G46" s="38" t="e">
        <f>#REF!/G$149*100</f>
        <v>#REF!</v>
      </c>
      <c r="H46" s="38" t="e">
        <f>#REF!/H$149*100</f>
        <v>#REF!</v>
      </c>
      <c r="I46" s="38" t="e">
        <f>#REF!/I$149*100</f>
        <v>#REF!</v>
      </c>
      <c r="J46" s="38" t="e">
        <f>#REF!/J$149*100</f>
        <v>#REF!</v>
      </c>
      <c r="K46" s="38" t="e">
        <f>#REF!/K$149*100</f>
        <v>#REF!</v>
      </c>
      <c r="L46" s="38" t="e">
        <f>#REF!/L$149*100</f>
        <v>#REF!</v>
      </c>
      <c r="M46" s="38" t="e">
        <f>#REF!/M$149*100</f>
        <v>#REF!</v>
      </c>
      <c r="N46" s="38" t="e">
        <f>#REF!/N$149*100</f>
        <v>#REF!</v>
      </c>
      <c r="O46" s="42" t="e">
        <f t="shared" si="25"/>
        <v>#REF!</v>
      </c>
      <c r="R46" s="58" t="s">
        <v>30</v>
      </c>
      <c r="S46" s="37" t="e">
        <f>+#REF!/S$149*100</f>
        <v>#REF!</v>
      </c>
      <c r="T46" s="38" t="e">
        <f>+#REF!/T$149*100</f>
        <v>#REF!</v>
      </c>
      <c r="U46" s="38" t="e">
        <f>+#REF!/U$149*100</f>
        <v>#REF!</v>
      </c>
      <c r="V46" s="38" t="e">
        <f>+#REF!/V$149*100</f>
        <v>#REF!</v>
      </c>
      <c r="W46" s="38" t="e">
        <f>#REF!/W$149*100</f>
        <v>#REF!</v>
      </c>
      <c r="X46" s="38" t="e">
        <f>#REF!/X$149*100</f>
        <v>#REF!</v>
      </c>
      <c r="Y46" s="38" t="e">
        <f>#REF!/Y$149*100</f>
        <v>#REF!</v>
      </c>
      <c r="Z46" s="38" t="e">
        <f>#REF!/Z$149*100</f>
        <v>#REF!</v>
      </c>
      <c r="AA46" s="38" t="e">
        <f>#REF!/AA$149*100</f>
        <v>#REF!</v>
      </c>
      <c r="AB46" s="38" t="e">
        <f>#REF!/AB$149*100</f>
        <v>#REF!</v>
      </c>
      <c r="AC46" s="38" t="e">
        <f>#REF!/AC$149*100</f>
        <v>#REF!</v>
      </c>
      <c r="AD46" s="38" t="e">
        <f>#REF!/AD$149*100</f>
        <v>#REF!</v>
      </c>
      <c r="AE46" s="42" t="e">
        <f t="shared" si="23"/>
        <v>#REF!</v>
      </c>
    </row>
    <row r="47" spans="2:33" hidden="1">
      <c r="B47" s="58" t="s">
        <v>31</v>
      </c>
      <c r="C47" s="37" t="e">
        <f>#REF!/C$149*100</f>
        <v>#REF!</v>
      </c>
      <c r="D47" s="38" t="e">
        <f>#REF!/D$149*100</f>
        <v>#REF!</v>
      </c>
      <c r="E47" s="38" t="e">
        <f>#REF!/E$149*100</f>
        <v>#REF!</v>
      </c>
      <c r="F47" s="38" t="e">
        <f>#REF!/F$149*100</f>
        <v>#REF!</v>
      </c>
      <c r="G47" s="38" t="e">
        <f>#REF!/G$149*100</f>
        <v>#REF!</v>
      </c>
      <c r="H47" s="38" t="e">
        <f>#REF!/H$149*100</f>
        <v>#REF!</v>
      </c>
      <c r="I47" s="38" t="e">
        <f>#REF!/I$149*100</f>
        <v>#REF!</v>
      </c>
      <c r="J47" s="38" t="e">
        <f>#REF!/J$149*100</f>
        <v>#REF!</v>
      </c>
      <c r="K47" s="38" t="e">
        <f>#REF!/K$149*100</f>
        <v>#REF!</v>
      </c>
      <c r="L47" s="38" t="e">
        <f>#REF!/L$149*100</f>
        <v>#REF!</v>
      </c>
      <c r="M47" s="38" t="e">
        <f>#REF!/M$149*100</f>
        <v>#REF!</v>
      </c>
      <c r="N47" s="38" t="e">
        <f>#REF!/N$149*100</f>
        <v>#REF!</v>
      </c>
      <c r="O47" s="42" t="e">
        <f t="shared" si="25"/>
        <v>#REF!</v>
      </c>
      <c r="R47" s="58" t="s">
        <v>31</v>
      </c>
      <c r="S47" s="37" t="e">
        <f>+#REF!/S$149*100</f>
        <v>#REF!</v>
      </c>
      <c r="T47" s="38" t="e">
        <f>+#REF!/T$149*100</f>
        <v>#REF!</v>
      </c>
      <c r="U47" s="38" t="e">
        <f>+#REF!/U$149*100</f>
        <v>#REF!</v>
      </c>
      <c r="V47" s="38" t="e">
        <f>+#REF!/V$149*100</f>
        <v>#REF!</v>
      </c>
      <c r="W47" s="38" t="e">
        <f>#REF!/W$149*100</f>
        <v>#REF!</v>
      </c>
      <c r="X47" s="38" t="e">
        <f>#REF!/X$149*100</f>
        <v>#REF!</v>
      </c>
      <c r="Y47" s="38" t="e">
        <f>#REF!/Y$149*100</f>
        <v>#REF!</v>
      </c>
      <c r="Z47" s="38" t="e">
        <f>#REF!/Z$149*100</f>
        <v>#REF!</v>
      </c>
      <c r="AA47" s="38" t="e">
        <f>#REF!/AA$149*100</f>
        <v>#REF!</v>
      </c>
      <c r="AB47" s="38" t="e">
        <f>#REF!/AB$149*100</f>
        <v>#REF!</v>
      </c>
      <c r="AC47" s="38" t="e">
        <f>#REF!/AC$149*100</f>
        <v>#REF!</v>
      </c>
      <c r="AD47" s="38" t="e">
        <f>#REF!/AD$149*100</f>
        <v>#REF!</v>
      </c>
      <c r="AE47" s="42" t="e">
        <f t="shared" si="23"/>
        <v>#REF!</v>
      </c>
    </row>
    <row r="48" spans="2:33" hidden="1">
      <c r="B48" s="58" t="s">
        <v>32</v>
      </c>
      <c r="C48" s="37" t="e">
        <f>#REF!/C$149*100</f>
        <v>#REF!</v>
      </c>
      <c r="D48" s="38" t="e">
        <f>#REF!/D$149*100</f>
        <v>#REF!</v>
      </c>
      <c r="E48" s="38" t="e">
        <f>#REF!/E$149*100</f>
        <v>#REF!</v>
      </c>
      <c r="F48" s="38" t="e">
        <f>#REF!/F$149*100</f>
        <v>#REF!</v>
      </c>
      <c r="G48" s="38" t="e">
        <f>#REF!/G$149*100</f>
        <v>#REF!</v>
      </c>
      <c r="H48" s="38" t="e">
        <f>#REF!/H$149*100</f>
        <v>#REF!</v>
      </c>
      <c r="I48" s="38" t="e">
        <f>#REF!/I$149*100</f>
        <v>#REF!</v>
      </c>
      <c r="J48" s="38" t="e">
        <f>#REF!/J$149*100</f>
        <v>#REF!</v>
      </c>
      <c r="K48" s="38" t="e">
        <f>#REF!/K$149*100</f>
        <v>#REF!</v>
      </c>
      <c r="L48" s="38" t="e">
        <f>#REF!/L$149*100</f>
        <v>#REF!</v>
      </c>
      <c r="M48" s="38" t="e">
        <f>#REF!/M$149*100</f>
        <v>#REF!</v>
      </c>
      <c r="N48" s="38" t="e">
        <f>#REF!/N$149*100</f>
        <v>#REF!</v>
      </c>
      <c r="O48" s="42" t="e">
        <f t="shared" si="25"/>
        <v>#REF!</v>
      </c>
      <c r="R48" s="58" t="s">
        <v>32</v>
      </c>
      <c r="S48" s="37" t="e">
        <f>+#REF!/S$149*100</f>
        <v>#REF!</v>
      </c>
      <c r="T48" s="38" t="e">
        <f>+#REF!/T$149*100</f>
        <v>#REF!</v>
      </c>
      <c r="U48" s="38" t="e">
        <f>+#REF!/U$149*100</f>
        <v>#REF!</v>
      </c>
      <c r="V48" s="38" t="e">
        <f>+#REF!/V$149*100</f>
        <v>#REF!</v>
      </c>
      <c r="W48" s="38" t="e">
        <f>#REF!/W$149*100</f>
        <v>#REF!</v>
      </c>
      <c r="X48" s="38" t="e">
        <f>#REF!/X$149*100</f>
        <v>#REF!</v>
      </c>
      <c r="Y48" s="38" t="e">
        <f>#REF!/Y$149*100</f>
        <v>#REF!</v>
      </c>
      <c r="Z48" s="38" t="e">
        <f>#REF!/Z$149*100</f>
        <v>#REF!</v>
      </c>
      <c r="AA48" s="38" t="e">
        <f>#REF!/AA$149*100</f>
        <v>#REF!</v>
      </c>
      <c r="AB48" s="38" t="e">
        <f>#REF!/AB$149*100</f>
        <v>#REF!</v>
      </c>
      <c r="AC48" s="38" t="e">
        <f>#REF!/AC$149*100</f>
        <v>#REF!</v>
      </c>
      <c r="AD48" s="38" t="e">
        <f>#REF!/AD$149*100</f>
        <v>#REF!</v>
      </c>
      <c r="AE48" s="42" t="e">
        <f t="shared" si="23"/>
        <v>#REF!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25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23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25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23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25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23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25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23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25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27">C37/C$149*100</f>
        <v>#DIV/0!</v>
      </c>
      <c r="D55" s="62" t="e">
        <f t="shared" si="27"/>
        <v>#DIV/0!</v>
      </c>
      <c r="E55" s="62" t="e">
        <f t="shared" si="27"/>
        <v>#DIV/0!</v>
      </c>
      <c r="F55" s="62" t="e">
        <f t="shared" si="27"/>
        <v>#DIV/0!</v>
      </c>
      <c r="G55" s="62" t="e">
        <f t="shared" si="27"/>
        <v>#DIV/0!</v>
      </c>
      <c r="H55" s="62" t="e">
        <f t="shared" si="27"/>
        <v>#DIV/0!</v>
      </c>
      <c r="I55" s="62" t="e">
        <f t="shared" si="27"/>
        <v>#DIV/0!</v>
      </c>
      <c r="J55" s="62" t="e">
        <f t="shared" si="27"/>
        <v>#DIV/0!</v>
      </c>
      <c r="K55" s="62" t="e">
        <f t="shared" si="27"/>
        <v>#DIV/0!</v>
      </c>
      <c r="L55" s="62" t="e">
        <f t="shared" si="27"/>
        <v>#DIV/0!</v>
      </c>
      <c r="M55" s="62" t="e">
        <f t="shared" si="27"/>
        <v>#DIV/0!</v>
      </c>
      <c r="N55" s="62" t="e">
        <f t="shared" si="27"/>
        <v>#DIV/0!</v>
      </c>
      <c r="O55" s="47" t="e">
        <f t="shared" si="25"/>
        <v>#DIV/0!</v>
      </c>
      <c r="R55" s="61" t="s">
        <v>14</v>
      </c>
      <c r="S55" s="46" t="e">
        <f>+SUM(S44:S53)</f>
        <v>#DIV/0!</v>
      </c>
      <c r="T55" s="62" t="e">
        <f>+SUM(T44:T53)</f>
        <v>#DIV/0!</v>
      </c>
      <c r="U55" s="62" t="e">
        <f>+SUM(U44:U53)</f>
        <v>#DIV/0!</v>
      </c>
      <c r="V55" s="62" t="e">
        <f>+SUM(V44:V53)</f>
        <v>#DIV/0!</v>
      </c>
      <c r="W55" s="62" t="e">
        <f t="shared" ref="W55:AD55" si="28">W37/W$149*100</f>
        <v>#DIV/0!</v>
      </c>
      <c r="X55" s="62" t="e">
        <f t="shared" si="28"/>
        <v>#DIV/0!</v>
      </c>
      <c r="Y55" s="62" t="e">
        <f t="shared" si="28"/>
        <v>#DIV/0!</v>
      </c>
      <c r="Z55" s="62" t="e">
        <f t="shared" si="28"/>
        <v>#DIV/0!</v>
      </c>
      <c r="AA55" s="62" t="e">
        <f t="shared" si="28"/>
        <v>#DIV/0!</v>
      </c>
      <c r="AB55" s="62" t="e">
        <f t="shared" si="28"/>
        <v>#DIV/0!</v>
      </c>
      <c r="AC55" s="62" t="e">
        <f t="shared" si="28"/>
        <v>#DIV/0!</v>
      </c>
      <c r="AD55" s="62" t="e">
        <f t="shared" si="28"/>
        <v>#DIV/0!</v>
      </c>
      <c r="AE55" s="47" t="e">
        <f>SUM(S55:U55)</f>
        <v>#DIV/0!</v>
      </c>
    </row>
    <row r="56" spans="2:31" hidden="1"/>
    <row r="58" spans="2:31">
      <c r="B58" s="215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15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32" t="s">
        <v>1</v>
      </c>
      <c r="C60" s="12" t="s">
        <v>2</v>
      </c>
      <c r="D60" s="13" t="s">
        <v>3</v>
      </c>
      <c r="E60" s="13" t="s">
        <v>4</v>
      </c>
      <c r="F60" s="33" t="s">
        <v>5</v>
      </c>
      <c r="G60" s="33" t="s">
        <v>6</v>
      </c>
      <c r="H60" s="33" t="s">
        <v>7</v>
      </c>
      <c r="I60" s="33" t="s">
        <v>8</v>
      </c>
      <c r="J60" s="33" t="s">
        <v>9</v>
      </c>
      <c r="K60" s="33" t="s">
        <v>10</v>
      </c>
      <c r="L60" s="33" t="s">
        <v>11</v>
      </c>
      <c r="M60" s="33" t="s">
        <v>12</v>
      </c>
      <c r="N60" s="33" t="s">
        <v>13</v>
      </c>
      <c r="O60" s="34" t="s">
        <v>14</v>
      </c>
      <c r="R60" s="32" t="s">
        <v>1</v>
      </c>
      <c r="S60" s="35" t="s">
        <v>2</v>
      </c>
      <c r="T60" s="33" t="s">
        <v>3</v>
      </c>
      <c r="U60" s="33" t="s">
        <v>4</v>
      </c>
      <c r="V60" s="33" t="s">
        <v>5</v>
      </c>
      <c r="W60" s="33" t="s">
        <v>6</v>
      </c>
      <c r="X60" s="33" t="s">
        <v>7</v>
      </c>
      <c r="Y60" s="33" t="s">
        <v>8</v>
      </c>
      <c r="Z60" s="33" t="s">
        <v>9</v>
      </c>
      <c r="AA60" s="33" t="s">
        <v>10</v>
      </c>
      <c r="AB60" s="33" t="s">
        <v>11</v>
      </c>
      <c r="AC60" s="33" t="s">
        <v>12</v>
      </c>
      <c r="AD60" s="33" t="s">
        <v>13</v>
      </c>
      <c r="AE60" s="34" t="s">
        <v>14</v>
      </c>
    </row>
    <row r="61" spans="2:31">
      <c r="B61" s="36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9"/>
      <c r="R61" s="36"/>
      <c r="S61" s="37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9"/>
    </row>
    <row r="62" spans="2:31">
      <c r="B62" s="20" t="s">
        <v>67</v>
      </c>
      <c r="C62" s="37">
        <f>C32/C150</f>
        <v>0</v>
      </c>
      <c r="D62" s="37">
        <f t="shared" ref="D62:N62" si="29">D32/D150</f>
        <v>0</v>
      </c>
      <c r="E62" s="37">
        <f t="shared" si="29"/>
        <v>0</v>
      </c>
      <c r="F62" s="37">
        <f t="shared" si="29"/>
        <v>0</v>
      </c>
      <c r="G62" s="37">
        <f t="shared" si="29"/>
        <v>0</v>
      </c>
      <c r="H62" s="37">
        <f t="shared" si="29"/>
        <v>0</v>
      </c>
      <c r="I62" s="37">
        <f t="shared" si="29"/>
        <v>0</v>
      </c>
      <c r="J62" s="37">
        <f t="shared" si="29"/>
        <v>0</v>
      </c>
      <c r="K62" s="37">
        <f t="shared" si="29"/>
        <v>0</v>
      </c>
      <c r="L62" s="37">
        <f t="shared" si="29"/>
        <v>0</v>
      </c>
      <c r="M62" s="37">
        <f t="shared" si="29"/>
        <v>0</v>
      </c>
      <c r="N62" s="37">
        <f t="shared" si="29"/>
        <v>0</v>
      </c>
      <c r="O62" s="42">
        <f>SUM(C62:N62)</f>
        <v>0</v>
      </c>
      <c r="R62" s="20" t="s">
        <v>67</v>
      </c>
      <c r="S62" s="201">
        <f t="shared" ref="S62:AD65" si="30">+S32/S$150</f>
        <v>0</v>
      </c>
      <c r="T62" s="201">
        <f t="shared" si="30"/>
        <v>0</v>
      </c>
      <c r="U62" s="201">
        <f t="shared" si="30"/>
        <v>0</v>
      </c>
      <c r="V62" s="201">
        <f t="shared" si="30"/>
        <v>0</v>
      </c>
      <c r="W62" s="201">
        <f t="shared" si="30"/>
        <v>0</v>
      </c>
      <c r="X62" s="201">
        <f t="shared" si="30"/>
        <v>0</v>
      </c>
      <c r="Y62" s="201">
        <f t="shared" si="30"/>
        <v>0</v>
      </c>
      <c r="Z62" s="201">
        <f t="shared" si="30"/>
        <v>0</v>
      </c>
      <c r="AA62" s="201">
        <f t="shared" si="30"/>
        <v>0</v>
      </c>
      <c r="AB62" s="201">
        <f t="shared" si="30"/>
        <v>0</v>
      </c>
      <c r="AC62" s="201">
        <f t="shared" si="30"/>
        <v>0</v>
      </c>
      <c r="AD62" s="201">
        <f t="shared" si="30"/>
        <v>0</v>
      </c>
      <c r="AE62" s="202">
        <f t="shared" ref="AE62:AE65" si="31">SUM(S62:AD62)</f>
        <v>0</v>
      </c>
    </row>
    <row r="63" spans="2:31">
      <c r="B63" s="20" t="s">
        <v>68</v>
      </c>
      <c r="C63" s="37">
        <f>C33/C150</f>
        <v>0</v>
      </c>
      <c r="D63" s="37">
        <f t="shared" ref="D63:N63" si="32">D33/D150</f>
        <v>0</v>
      </c>
      <c r="E63" s="37">
        <f t="shared" si="32"/>
        <v>0</v>
      </c>
      <c r="F63" s="37">
        <f t="shared" si="32"/>
        <v>0</v>
      </c>
      <c r="G63" s="37">
        <f t="shared" si="32"/>
        <v>0</v>
      </c>
      <c r="H63" s="37">
        <f t="shared" si="32"/>
        <v>0</v>
      </c>
      <c r="I63" s="37">
        <f t="shared" si="32"/>
        <v>0</v>
      </c>
      <c r="J63" s="37">
        <f t="shared" si="32"/>
        <v>0</v>
      </c>
      <c r="K63" s="37">
        <f t="shared" si="32"/>
        <v>0</v>
      </c>
      <c r="L63" s="37">
        <f t="shared" si="32"/>
        <v>0</v>
      </c>
      <c r="M63" s="37">
        <f t="shared" si="32"/>
        <v>0</v>
      </c>
      <c r="N63" s="37">
        <f t="shared" si="32"/>
        <v>0</v>
      </c>
      <c r="O63" s="42">
        <f t="shared" ref="O63:O65" si="33">SUM(C63:N63)</f>
        <v>0</v>
      </c>
      <c r="R63" s="20" t="s">
        <v>68</v>
      </c>
      <c r="S63" s="201">
        <f t="shared" si="30"/>
        <v>0</v>
      </c>
      <c r="T63" s="201">
        <f t="shared" si="30"/>
        <v>0</v>
      </c>
      <c r="U63" s="201">
        <f t="shared" si="30"/>
        <v>0</v>
      </c>
      <c r="V63" s="201">
        <f t="shared" si="30"/>
        <v>0</v>
      </c>
      <c r="W63" s="201">
        <f t="shared" si="30"/>
        <v>0</v>
      </c>
      <c r="X63" s="201">
        <f t="shared" si="30"/>
        <v>0</v>
      </c>
      <c r="Y63" s="201">
        <f t="shared" si="30"/>
        <v>0</v>
      </c>
      <c r="Z63" s="201">
        <f t="shared" si="30"/>
        <v>0</v>
      </c>
      <c r="AA63" s="201">
        <f t="shared" si="30"/>
        <v>0</v>
      </c>
      <c r="AB63" s="201">
        <f t="shared" si="30"/>
        <v>0</v>
      </c>
      <c r="AC63" s="201">
        <f t="shared" si="30"/>
        <v>0</v>
      </c>
      <c r="AD63" s="201">
        <f t="shared" si="30"/>
        <v>0</v>
      </c>
      <c r="AE63" s="202">
        <f t="shared" si="31"/>
        <v>0</v>
      </c>
    </row>
    <row r="64" spans="2:31">
      <c r="B64" s="20" t="s">
        <v>69</v>
      </c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203"/>
      <c r="R64" s="20" t="s">
        <v>69</v>
      </c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2"/>
    </row>
    <row r="65" spans="2:31">
      <c r="B65" s="20" t="s">
        <v>70</v>
      </c>
      <c r="C65" s="37">
        <f>C35/C150</f>
        <v>0</v>
      </c>
      <c r="D65" s="37">
        <f t="shared" ref="D65:N65" si="34">D35/D150</f>
        <v>0</v>
      </c>
      <c r="E65" s="37">
        <f t="shared" si="34"/>
        <v>0</v>
      </c>
      <c r="F65" s="37">
        <f t="shared" si="34"/>
        <v>0</v>
      </c>
      <c r="G65" s="37">
        <f t="shared" si="34"/>
        <v>0</v>
      </c>
      <c r="H65" s="37">
        <f t="shared" si="34"/>
        <v>0</v>
      </c>
      <c r="I65" s="37">
        <f t="shared" si="34"/>
        <v>0</v>
      </c>
      <c r="J65" s="37">
        <f t="shared" si="34"/>
        <v>0</v>
      </c>
      <c r="K65" s="37">
        <f t="shared" si="34"/>
        <v>0</v>
      </c>
      <c r="L65" s="37">
        <f t="shared" si="34"/>
        <v>0</v>
      </c>
      <c r="M65" s="37">
        <f t="shared" si="34"/>
        <v>0</v>
      </c>
      <c r="N65" s="37">
        <f t="shared" si="34"/>
        <v>0</v>
      </c>
      <c r="O65" s="42">
        <f t="shared" si="33"/>
        <v>0</v>
      </c>
      <c r="R65" s="20" t="s">
        <v>70</v>
      </c>
      <c r="S65" s="201">
        <f t="shared" si="30"/>
        <v>0</v>
      </c>
      <c r="T65" s="201">
        <f t="shared" si="30"/>
        <v>0</v>
      </c>
      <c r="U65" s="201">
        <f t="shared" si="30"/>
        <v>0</v>
      </c>
      <c r="V65" s="201">
        <f t="shared" si="30"/>
        <v>0</v>
      </c>
      <c r="W65" s="201">
        <f t="shared" si="30"/>
        <v>0</v>
      </c>
      <c r="X65" s="201">
        <f t="shared" si="30"/>
        <v>0</v>
      </c>
      <c r="Y65" s="201">
        <f t="shared" si="30"/>
        <v>0</v>
      </c>
      <c r="Z65" s="201">
        <f t="shared" si="30"/>
        <v>0</v>
      </c>
      <c r="AA65" s="201">
        <f t="shared" si="30"/>
        <v>0</v>
      </c>
      <c r="AB65" s="201">
        <f t="shared" si="30"/>
        <v>0</v>
      </c>
      <c r="AC65" s="201">
        <f t="shared" si="30"/>
        <v>0</v>
      </c>
      <c r="AD65" s="201">
        <f t="shared" si="30"/>
        <v>0</v>
      </c>
      <c r="AE65" s="202">
        <f t="shared" si="31"/>
        <v>0</v>
      </c>
    </row>
    <row r="66" spans="2:31" ht="16.5" thickBot="1">
      <c r="B66" s="20" t="s">
        <v>71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203"/>
      <c r="R66" s="20" t="s">
        <v>71</v>
      </c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2"/>
    </row>
    <row r="67" spans="2:31" ht="16.5" thickBot="1">
      <c r="B67" s="45" t="s">
        <v>14</v>
      </c>
      <c r="C67" s="46">
        <f t="shared" ref="C67:N67" si="35">+SUM(C62:C66)</f>
        <v>0</v>
      </c>
      <c r="D67" s="46">
        <f t="shared" si="35"/>
        <v>0</v>
      </c>
      <c r="E67" s="46">
        <f t="shared" si="35"/>
        <v>0</v>
      </c>
      <c r="F67" s="46">
        <f t="shared" si="35"/>
        <v>0</v>
      </c>
      <c r="G67" s="46">
        <f t="shared" si="35"/>
        <v>0</v>
      </c>
      <c r="H67" s="46">
        <f t="shared" si="35"/>
        <v>0</v>
      </c>
      <c r="I67" s="46">
        <f t="shared" si="35"/>
        <v>0</v>
      </c>
      <c r="J67" s="46">
        <f t="shared" si="35"/>
        <v>0</v>
      </c>
      <c r="K67" s="46">
        <f t="shared" si="35"/>
        <v>0</v>
      </c>
      <c r="L67" s="46">
        <f t="shared" si="35"/>
        <v>0</v>
      </c>
      <c r="M67" s="46">
        <f t="shared" si="35"/>
        <v>0</v>
      </c>
      <c r="N67" s="46">
        <f t="shared" si="35"/>
        <v>0</v>
      </c>
      <c r="O67" s="50">
        <f>SUM(C67:N67)</f>
        <v>0</v>
      </c>
      <c r="R67" s="45" t="s">
        <v>14</v>
      </c>
      <c r="S67" s="48">
        <f t="shared" ref="S67:AD67" si="36">+SUM(S62:S66)</f>
        <v>0</v>
      </c>
      <c r="T67" s="48">
        <f t="shared" si="36"/>
        <v>0</v>
      </c>
      <c r="U67" s="48">
        <f t="shared" si="36"/>
        <v>0</v>
      </c>
      <c r="V67" s="48">
        <f t="shared" si="36"/>
        <v>0</v>
      </c>
      <c r="W67" s="48">
        <f t="shared" si="36"/>
        <v>0</v>
      </c>
      <c r="X67" s="48">
        <f t="shared" si="36"/>
        <v>0</v>
      </c>
      <c r="Y67" s="48">
        <f t="shared" si="36"/>
        <v>0</v>
      </c>
      <c r="Z67" s="48">
        <f t="shared" si="36"/>
        <v>0</v>
      </c>
      <c r="AA67" s="48">
        <f t="shared" si="36"/>
        <v>0</v>
      </c>
      <c r="AB67" s="48">
        <f t="shared" si="36"/>
        <v>0</v>
      </c>
      <c r="AC67" s="48">
        <f t="shared" si="36"/>
        <v>0</v>
      </c>
      <c r="AD67" s="48">
        <f t="shared" si="36"/>
        <v>0</v>
      </c>
      <c r="AE67" s="30">
        <f>SUM(S67:AD67)</f>
        <v>0</v>
      </c>
    </row>
    <row r="68" spans="2:31" hidden="1"/>
    <row r="69" spans="2:31" hidden="1"/>
    <row r="70" spans="2:31" hidden="1">
      <c r="B70" s="215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15" t="s">
        <v>38</v>
      </c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13" t="s">
        <v>2</v>
      </c>
      <c r="T72" s="13" t="s">
        <v>3</v>
      </c>
      <c r="U72" s="13" t="s">
        <v>4</v>
      </c>
      <c r="V72" s="13" t="s">
        <v>5</v>
      </c>
      <c r="W72" s="13" t="s">
        <v>6</v>
      </c>
      <c r="X72" s="13" t="s">
        <v>7</v>
      </c>
      <c r="Y72" s="13" t="s">
        <v>8</v>
      </c>
      <c r="Z72" s="13" t="s">
        <v>9</v>
      </c>
      <c r="AA72" s="13" t="s">
        <v>10</v>
      </c>
      <c r="AB72" s="13" t="s">
        <v>11</v>
      </c>
      <c r="AC72" s="13" t="s">
        <v>12</v>
      </c>
      <c r="AD72" s="13" t="s">
        <v>13</v>
      </c>
      <c r="AE72" s="13" t="s">
        <v>14</v>
      </c>
    </row>
    <row r="73" spans="2:31" hidden="1">
      <c r="B73" s="17"/>
      <c r="R73" s="17"/>
    </row>
    <row r="74" spans="2:31" hidden="1">
      <c r="B74" s="64" t="s">
        <v>39</v>
      </c>
      <c r="C74" s="31" t="e">
        <f t="shared" ref="C74:N83" si="37">+C44/C$150</f>
        <v>#DIV/0!</v>
      </c>
      <c r="D74" s="31" t="e">
        <f t="shared" si="37"/>
        <v>#DIV/0!</v>
      </c>
      <c r="E74" s="31" t="e">
        <f t="shared" si="37"/>
        <v>#DIV/0!</v>
      </c>
      <c r="F74" s="31" t="e">
        <f t="shared" si="37"/>
        <v>#DIV/0!</v>
      </c>
      <c r="G74" s="31" t="e">
        <f t="shared" si="37"/>
        <v>#DIV/0!</v>
      </c>
      <c r="H74" s="31" t="e">
        <f t="shared" si="37"/>
        <v>#DIV/0!</v>
      </c>
      <c r="I74" s="31" t="e">
        <f t="shared" si="37"/>
        <v>#DIV/0!</v>
      </c>
      <c r="J74" s="31" t="e">
        <f t="shared" si="37"/>
        <v>#DIV/0!</v>
      </c>
      <c r="K74" s="31" t="e">
        <f t="shared" si="37"/>
        <v>#DIV/0!</v>
      </c>
      <c r="L74" s="31" t="e">
        <f t="shared" si="37"/>
        <v>#DIV/0!</v>
      </c>
      <c r="M74" s="31" t="e">
        <f t="shared" si="37"/>
        <v>#DIV/0!</v>
      </c>
      <c r="N74" s="31" t="e">
        <f t="shared" si="37"/>
        <v>#DIV/0!</v>
      </c>
      <c r="O74" s="65" t="e">
        <f>SUM(C74:N74)</f>
        <v>#DIV/0!</v>
      </c>
      <c r="R74" s="64" t="s">
        <v>39</v>
      </c>
      <c r="S74" s="31" t="e">
        <f t="shared" ref="S74:AD83" si="38">+S44/S$150</f>
        <v>#DIV/0!</v>
      </c>
      <c r="T74" s="31" t="e">
        <f t="shared" si="38"/>
        <v>#DIV/0!</v>
      </c>
      <c r="U74" s="31" t="e">
        <f t="shared" si="38"/>
        <v>#DIV/0!</v>
      </c>
      <c r="V74" s="31" t="e">
        <f t="shared" si="38"/>
        <v>#DIV/0!</v>
      </c>
      <c r="W74" s="31" t="e">
        <f t="shared" si="38"/>
        <v>#DIV/0!</v>
      </c>
      <c r="X74" s="31" t="e">
        <f t="shared" si="38"/>
        <v>#DIV/0!</v>
      </c>
      <c r="Y74" s="31" t="e">
        <f t="shared" si="38"/>
        <v>#DIV/0!</v>
      </c>
      <c r="Z74" s="31" t="e">
        <f t="shared" si="38"/>
        <v>#DIV/0!</v>
      </c>
      <c r="AA74" s="31" t="e">
        <f t="shared" si="38"/>
        <v>#DIV/0!</v>
      </c>
      <c r="AB74" s="31" t="e">
        <f t="shared" si="38"/>
        <v>#DIV/0!</v>
      </c>
      <c r="AC74" s="31" t="e">
        <f t="shared" si="38"/>
        <v>#DIV/0!</v>
      </c>
      <c r="AD74" s="31" t="e">
        <f t="shared" si="38"/>
        <v>#DIV/0!</v>
      </c>
      <c r="AE74" s="65" t="e">
        <f t="shared" ref="AE74:AE85" si="39">SUM(S74:U74)</f>
        <v>#DIV/0!</v>
      </c>
    </row>
    <row r="75" spans="2:31" hidden="1">
      <c r="B75" s="64" t="s">
        <v>40</v>
      </c>
      <c r="C75" s="31" t="e">
        <f t="shared" si="37"/>
        <v>#DIV/0!</v>
      </c>
      <c r="D75" s="31" t="e">
        <f t="shared" si="37"/>
        <v>#DIV/0!</v>
      </c>
      <c r="E75" s="31" t="e">
        <f t="shared" si="37"/>
        <v>#DIV/0!</v>
      </c>
      <c r="F75" s="31" t="e">
        <f t="shared" si="37"/>
        <v>#DIV/0!</v>
      </c>
      <c r="G75" s="31" t="e">
        <f t="shared" si="37"/>
        <v>#DIV/0!</v>
      </c>
      <c r="H75" s="31" t="e">
        <f t="shared" si="37"/>
        <v>#DIV/0!</v>
      </c>
      <c r="I75" s="31" t="e">
        <f t="shared" si="37"/>
        <v>#DIV/0!</v>
      </c>
      <c r="J75" s="31" t="e">
        <f t="shared" si="37"/>
        <v>#DIV/0!</v>
      </c>
      <c r="K75" s="31" t="e">
        <f t="shared" si="37"/>
        <v>#DIV/0!</v>
      </c>
      <c r="L75" s="31" t="e">
        <f t="shared" si="37"/>
        <v>#DIV/0!</v>
      </c>
      <c r="M75" s="31" t="e">
        <f t="shared" si="37"/>
        <v>#DIV/0!</v>
      </c>
      <c r="N75" s="31" t="e">
        <f t="shared" si="37"/>
        <v>#DIV/0!</v>
      </c>
      <c r="O75" s="65" t="e">
        <f t="shared" ref="O75:O85" si="40">SUM(C75:N75)</f>
        <v>#DIV/0!</v>
      </c>
      <c r="R75" s="64" t="s">
        <v>40</v>
      </c>
      <c r="S75" s="31" t="e">
        <f t="shared" si="38"/>
        <v>#DIV/0!</v>
      </c>
      <c r="T75" s="31" t="e">
        <f t="shared" si="38"/>
        <v>#DIV/0!</v>
      </c>
      <c r="U75" s="31" t="e">
        <f t="shared" si="38"/>
        <v>#DIV/0!</v>
      </c>
      <c r="V75" s="31" t="e">
        <f t="shared" si="38"/>
        <v>#DIV/0!</v>
      </c>
      <c r="W75" s="31" t="e">
        <f t="shared" si="38"/>
        <v>#DIV/0!</v>
      </c>
      <c r="X75" s="31" t="e">
        <f t="shared" si="38"/>
        <v>#DIV/0!</v>
      </c>
      <c r="Y75" s="31" t="e">
        <f t="shared" si="38"/>
        <v>#DIV/0!</v>
      </c>
      <c r="Z75" s="31" t="e">
        <f t="shared" si="38"/>
        <v>#DIV/0!</v>
      </c>
      <c r="AA75" s="31" t="e">
        <f t="shared" si="38"/>
        <v>#DIV/0!</v>
      </c>
      <c r="AB75" s="31" t="e">
        <f t="shared" si="38"/>
        <v>#DIV/0!</v>
      </c>
      <c r="AC75" s="31" t="e">
        <f t="shared" si="38"/>
        <v>#DIV/0!</v>
      </c>
      <c r="AD75" s="31" t="e">
        <f t="shared" si="38"/>
        <v>#DIV/0!</v>
      </c>
      <c r="AE75" s="65" t="e">
        <f t="shared" si="39"/>
        <v>#DIV/0!</v>
      </c>
    </row>
    <row r="76" spans="2:31" hidden="1">
      <c r="B76" s="64" t="s">
        <v>41</v>
      </c>
      <c r="C76" s="31" t="e">
        <f t="shared" si="37"/>
        <v>#REF!</v>
      </c>
      <c r="D76" s="31" t="e">
        <f t="shared" si="37"/>
        <v>#REF!</v>
      </c>
      <c r="E76" s="31" t="e">
        <f t="shared" si="37"/>
        <v>#REF!</v>
      </c>
      <c r="F76" s="31" t="e">
        <f t="shared" si="37"/>
        <v>#REF!</v>
      </c>
      <c r="G76" s="31" t="e">
        <f t="shared" si="37"/>
        <v>#REF!</v>
      </c>
      <c r="H76" s="31" t="e">
        <f t="shared" si="37"/>
        <v>#REF!</v>
      </c>
      <c r="I76" s="31" t="e">
        <f t="shared" si="37"/>
        <v>#REF!</v>
      </c>
      <c r="J76" s="31" t="e">
        <f t="shared" si="37"/>
        <v>#REF!</v>
      </c>
      <c r="K76" s="31" t="e">
        <f t="shared" si="37"/>
        <v>#REF!</v>
      </c>
      <c r="L76" s="31" t="e">
        <f t="shared" si="37"/>
        <v>#REF!</v>
      </c>
      <c r="M76" s="31" t="e">
        <f t="shared" si="37"/>
        <v>#REF!</v>
      </c>
      <c r="N76" s="31" t="e">
        <f t="shared" si="37"/>
        <v>#REF!</v>
      </c>
      <c r="O76" s="65" t="e">
        <f t="shared" si="40"/>
        <v>#REF!</v>
      </c>
      <c r="R76" s="64" t="s">
        <v>41</v>
      </c>
      <c r="S76" s="31" t="e">
        <f t="shared" si="38"/>
        <v>#REF!</v>
      </c>
      <c r="T76" s="31" t="e">
        <f t="shared" si="38"/>
        <v>#REF!</v>
      </c>
      <c r="U76" s="31" t="e">
        <f t="shared" si="38"/>
        <v>#REF!</v>
      </c>
      <c r="V76" s="31" t="e">
        <f t="shared" si="38"/>
        <v>#REF!</v>
      </c>
      <c r="W76" s="31" t="e">
        <f t="shared" si="38"/>
        <v>#REF!</v>
      </c>
      <c r="X76" s="31" t="e">
        <f t="shared" si="38"/>
        <v>#REF!</v>
      </c>
      <c r="Y76" s="31" t="e">
        <f t="shared" si="38"/>
        <v>#REF!</v>
      </c>
      <c r="Z76" s="31" t="e">
        <f t="shared" si="38"/>
        <v>#REF!</v>
      </c>
      <c r="AA76" s="31" t="e">
        <f t="shared" si="38"/>
        <v>#REF!</v>
      </c>
      <c r="AB76" s="31" t="e">
        <f t="shared" si="38"/>
        <v>#REF!</v>
      </c>
      <c r="AC76" s="31" t="e">
        <f t="shared" si="38"/>
        <v>#REF!</v>
      </c>
      <c r="AD76" s="31" t="e">
        <f t="shared" si="38"/>
        <v>#REF!</v>
      </c>
      <c r="AE76" s="65" t="e">
        <f t="shared" si="39"/>
        <v>#REF!</v>
      </c>
    </row>
    <row r="77" spans="2:31" hidden="1">
      <c r="B77" s="64" t="s">
        <v>42</v>
      </c>
      <c r="C77" s="31" t="e">
        <f t="shared" si="37"/>
        <v>#REF!</v>
      </c>
      <c r="D77" s="31" t="e">
        <f t="shared" si="37"/>
        <v>#REF!</v>
      </c>
      <c r="E77" s="31" t="e">
        <f t="shared" si="37"/>
        <v>#REF!</v>
      </c>
      <c r="F77" s="31" t="e">
        <f t="shared" si="37"/>
        <v>#REF!</v>
      </c>
      <c r="G77" s="31" t="e">
        <f t="shared" si="37"/>
        <v>#REF!</v>
      </c>
      <c r="H77" s="31" t="e">
        <f t="shared" si="37"/>
        <v>#REF!</v>
      </c>
      <c r="I77" s="31" t="e">
        <f t="shared" si="37"/>
        <v>#REF!</v>
      </c>
      <c r="J77" s="31" t="e">
        <f t="shared" si="37"/>
        <v>#REF!</v>
      </c>
      <c r="K77" s="31" t="e">
        <f t="shared" si="37"/>
        <v>#REF!</v>
      </c>
      <c r="L77" s="31" t="e">
        <f t="shared" si="37"/>
        <v>#REF!</v>
      </c>
      <c r="M77" s="31" t="e">
        <f t="shared" si="37"/>
        <v>#REF!</v>
      </c>
      <c r="N77" s="31" t="e">
        <f t="shared" si="37"/>
        <v>#REF!</v>
      </c>
      <c r="O77" s="65" t="e">
        <f t="shared" si="40"/>
        <v>#REF!</v>
      </c>
      <c r="R77" s="64" t="s">
        <v>42</v>
      </c>
      <c r="S77" s="31" t="e">
        <f t="shared" si="38"/>
        <v>#REF!</v>
      </c>
      <c r="T77" s="31" t="e">
        <f t="shared" si="38"/>
        <v>#REF!</v>
      </c>
      <c r="U77" s="31" t="e">
        <f t="shared" si="38"/>
        <v>#REF!</v>
      </c>
      <c r="V77" s="31" t="e">
        <f t="shared" si="38"/>
        <v>#REF!</v>
      </c>
      <c r="W77" s="31" t="e">
        <f t="shared" si="38"/>
        <v>#REF!</v>
      </c>
      <c r="X77" s="31" t="e">
        <f t="shared" si="38"/>
        <v>#REF!</v>
      </c>
      <c r="Y77" s="31" t="e">
        <f t="shared" si="38"/>
        <v>#REF!</v>
      </c>
      <c r="Z77" s="31" t="e">
        <f t="shared" si="38"/>
        <v>#REF!</v>
      </c>
      <c r="AA77" s="31" t="e">
        <f t="shared" si="38"/>
        <v>#REF!</v>
      </c>
      <c r="AB77" s="31" t="e">
        <f t="shared" si="38"/>
        <v>#REF!</v>
      </c>
      <c r="AC77" s="31" t="e">
        <f t="shared" si="38"/>
        <v>#REF!</v>
      </c>
      <c r="AD77" s="31" t="e">
        <f t="shared" si="38"/>
        <v>#REF!</v>
      </c>
      <c r="AE77" s="65" t="e">
        <f t="shared" si="39"/>
        <v>#REF!</v>
      </c>
    </row>
    <row r="78" spans="2:31" hidden="1">
      <c r="B78" s="64" t="s">
        <v>43</v>
      </c>
      <c r="C78" s="31" t="e">
        <f t="shared" si="37"/>
        <v>#REF!</v>
      </c>
      <c r="D78" s="31" t="e">
        <f t="shared" si="37"/>
        <v>#REF!</v>
      </c>
      <c r="E78" s="31" t="e">
        <f t="shared" si="37"/>
        <v>#REF!</v>
      </c>
      <c r="F78" s="31" t="e">
        <f t="shared" si="37"/>
        <v>#REF!</v>
      </c>
      <c r="G78" s="31" t="e">
        <f t="shared" si="37"/>
        <v>#REF!</v>
      </c>
      <c r="H78" s="31" t="e">
        <f t="shared" si="37"/>
        <v>#REF!</v>
      </c>
      <c r="I78" s="31" t="e">
        <f t="shared" si="37"/>
        <v>#REF!</v>
      </c>
      <c r="J78" s="31" t="e">
        <f t="shared" si="37"/>
        <v>#REF!</v>
      </c>
      <c r="K78" s="31" t="e">
        <f t="shared" si="37"/>
        <v>#REF!</v>
      </c>
      <c r="L78" s="31" t="e">
        <f t="shared" si="37"/>
        <v>#REF!</v>
      </c>
      <c r="M78" s="31" t="e">
        <f t="shared" si="37"/>
        <v>#REF!</v>
      </c>
      <c r="N78" s="31" t="e">
        <f t="shared" si="37"/>
        <v>#REF!</v>
      </c>
      <c r="O78" s="65" t="e">
        <f t="shared" si="40"/>
        <v>#REF!</v>
      </c>
      <c r="R78" s="64" t="s">
        <v>43</v>
      </c>
      <c r="S78" s="31" t="e">
        <f t="shared" si="38"/>
        <v>#REF!</v>
      </c>
      <c r="T78" s="31" t="e">
        <f t="shared" si="38"/>
        <v>#REF!</v>
      </c>
      <c r="U78" s="31" t="e">
        <f t="shared" si="38"/>
        <v>#REF!</v>
      </c>
      <c r="V78" s="31" t="e">
        <f t="shared" si="38"/>
        <v>#REF!</v>
      </c>
      <c r="W78" s="31" t="e">
        <f t="shared" si="38"/>
        <v>#REF!</v>
      </c>
      <c r="X78" s="31" t="e">
        <f t="shared" si="38"/>
        <v>#REF!</v>
      </c>
      <c r="Y78" s="31" t="e">
        <f t="shared" si="38"/>
        <v>#REF!</v>
      </c>
      <c r="Z78" s="31" t="e">
        <f t="shared" si="38"/>
        <v>#REF!</v>
      </c>
      <c r="AA78" s="31" t="e">
        <f t="shared" si="38"/>
        <v>#REF!</v>
      </c>
      <c r="AB78" s="31" t="e">
        <f t="shared" si="38"/>
        <v>#REF!</v>
      </c>
      <c r="AC78" s="31" t="e">
        <f t="shared" si="38"/>
        <v>#REF!</v>
      </c>
      <c r="AD78" s="31" t="e">
        <f t="shared" si="38"/>
        <v>#REF!</v>
      </c>
      <c r="AE78" s="65" t="e">
        <f t="shared" si="39"/>
        <v>#REF!</v>
      </c>
    </row>
    <row r="79" spans="2:31" hidden="1">
      <c r="B79" s="64" t="s">
        <v>44</v>
      </c>
      <c r="C79" s="31" t="e">
        <f t="shared" si="37"/>
        <v>#REF!</v>
      </c>
      <c r="D79" s="31" t="e">
        <f t="shared" si="37"/>
        <v>#REF!</v>
      </c>
      <c r="E79" s="31" t="e">
        <f t="shared" si="37"/>
        <v>#REF!</v>
      </c>
      <c r="F79" s="31" t="e">
        <f t="shared" si="37"/>
        <v>#REF!</v>
      </c>
      <c r="G79" s="31" t="e">
        <f t="shared" si="37"/>
        <v>#REF!</v>
      </c>
      <c r="H79" s="31" t="e">
        <f t="shared" si="37"/>
        <v>#REF!</v>
      </c>
      <c r="I79" s="31" t="e">
        <f t="shared" si="37"/>
        <v>#REF!</v>
      </c>
      <c r="J79" s="31" t="e">
        <f t="shared" si="37"/>
        <v>#REF!</v>
      </c>
      <c r="K79" s="31" t="e">
        <f t="shared" si="37"/>
        <v>#REF!</v>
      </c>
      <c r="L79" s="31" t="e">
        <f t="shared" si="37"/>
        <v>#REF!</v>
      </c>
      <c r="M79" s="31" t="e">
        <f t="shared" si="37"/>
        <v>#REF!</v>
      </c>
      <c r="N79" s="31" t="e">
        <f t="shared" si="37"/>
        <v>#REF!</v>
      </c>
      <c r="O79" s="65" t="e">
        <f t="shared" si="40"/>
        <v>#REF!</v>
      </c>
      <c r="R79" s="64" t="s">
        <v>44</v>
      </c>
      <c r="S79" s="31" t="e">
        <f t="shared" si="38"/>
        <v>#REF!</v>
      </c>
      <c r="T79" s="31" t="e">
        <f t="shared" si="38"/>
        <v>#REF!</v>
      </c>
      <c r="U79" s="31" t="e">
        <f t="shared" si="38"/>
        <v>#REF!</v>
      </c>
      <c r="V79" s="31" t="e">
        <f t="shared" si="38"/>
        <v>#REF!</v>
      </c>
      <c r="W79" s="31" t="e">
        <f t="shared" si="38"/>
        <v>#REF!</v>
      </c>
      <c r="X79" s="31" t="e">
        <f t="shared" si="38"/>
        <v>#REF!</v>
      </c>
      <c r="Y79" s="31" t="e">
        <f t="shared" si="38"/>
        <v>#REF!</v>
      </c>
      <c r="Z79" s="31" t="e">
        <f t="shared" si="38"/>
        <v>#REF!</v>
      </c>
      <c r="AA79" s="31" t="e">
        <f t="shared" si="38"/>
        <v>#REF!</v>
      </c>
      <c r="AB79" s="31" t="e">
        <f t="shared" si="38"/>
        <v>#REF!</v>
      </c>
      <c r="AC79" s="31" t="e">
        <f t="shared" si="38"/>
        <v>#REF!</v>
      </c>
      <c r="AD79" s="31" t="e">
        <f t="shared" si="38"/>
        <v>#REF!</v>
      </c>
      <c r="AE79" s="65" t="e">
        <f t="shared" si="39"/>
        <v>#REF!</v>
      </c>
    </row>
    <row r="80" spans="2:31" hidden="1">
      <c r="B80" s="64" t="s">
        <v>45</v>
      </c>
      <c r="C80" s="31" t="e">
        <f t="shared" si="37"/>
        <v>#REF!</v>
      </c>
      <c r="D80" s="31" t="e">
        <f t="shared" si="37"/>
        <v>#REF!</v>
      </c>
      <c r="E80" s="31" t="e">
        <f t="shared" si="37"/>
        <v>#REF!</v>
      </c>
      <c r="F80" s="31" t="e">
        <f t="shared" si="37"/>
        <v>#REF!</v>
      </c>
      <c r="G80" s="31" t="e">
        <f t="shared" si="37"/>
        <v>#REF!</v>
      </c>
      <c r="H80" s="31" t="e">
        <f t="shared" si="37"/>
        <v>#REF!</v>
      </c>
      <c r="I80" s="31" t="e">
        <f t="shared" si="37"/>
        <v>#REF!</v>
      </c>
      <c r="J80" s="31" t="e">
        <f t="shared" si="37"/>
        <v>#REF!</v>
      </c>
      <c r="K80" s="31" t="e">
        <f t="shared" si="37"/>
        <v>#REF!</v>
      </c>
      <c r="L80" s="31" t="e">
        <f t="shared" si="37"/>
        <v>#REF!</v>
      </c>
      <c r="M80" s="31" t="e">
        <f t="shared" si="37"/>
        <v>#REF!</v>
      </c>
      <c r="N80" s="31" t="e">
        <f t="shared" si="37"/>
        <v>#REF!</v>
      </c>
      <c r="O80" s="65" t="e">
        <f t="shared" si="40"/>
        <v>#REF!</v>
      </c>
      <c r="R80" s="64" t="s">
        <v>45</v>
      </c>
      <c r="S80" s="31" t="e">
        <f t="shared" si="38"/>
        <v>#REF!</v>
      </c>
      <c r="T80" s="31" t="e">
        <f t="shared" si="38"/>
        <v>#REF!</v>
      </c>
      <c r="U80" s="31" t="e">
        <f t="shared" si="38"/>
        <v>#REF!</v>
      </c>
      <c r="V80" s="31" t="e">
        <f t="shared" si="38"/>
        <v>#REF!</v>
      </c>
      <c r="W80" s="31" t="e">
        <f t="shared" si="38"/>
        <v>#REF!</v>
      </c>
      <c r="X80" s="31" t="e">
        <f t="shared" si="38"/>
        <v>#REF!</v>
      </c>
      <c r="Y80" s="31" t="e">
        <f t="shared" si="38"/>
        <v>#REF!</v>
      </c>
      <c r="Z80" s="31" t="e">
        <f t="shared" si="38"/>
        <v>#REF!</v>
      </c>
      <c r="AA80" s="31" t="e">
        <f t="shared" si="38"/>
        <v>#REF!</v>
      </c>
      <c r="AB80" s="31" t="e">
        <f t="shared" si="38"/>
        <v>#REF!</v>
      </c>
      <c r="AC80" s="31" t="e">
        <f t="shared" si="38"/>
        <v>#REF!</v>
      </c>
      <c r="AD80" s="31" t="e">
        <f t="shared" si="38"/>
        <v>#REF!</v>
      </c>
      <c r="AE80" s="65" t="e">
        <f t="shared" si="39"/>
        <v>#REF!</v>
      </c>
    </row>
    <row r="81" spans="2:31" hidden="1">
      <c r="B81" s="64" t="s">
        <v>46</v>
      </c>
      <c r="C81" s="31" t="e">
        <f t="shared" si="37"/>
        <v>#REF!</v>
      </c>
      <c r="D81" s="31" t="e">
        <f t="shared" si="37"/>
        <v>#REF!</v>
      </c>
      <c r="E81" s="31" t="e">
        <f t="shared" si="37"/>
        <v>#REF!</v>
      </c>
      <c r="F81" s="31" t="e">
        <f t="shared" si="37"/>
        <v>#REF!</v>
      </c>
      <c r="G81" s="31" t="e">
        <f t="shared" si="37"/>
        <v>#REF!</v>
      </c>
      <c r="H81" s="31" t="e">
        <f t="shared" si="37"/>
        <v>#REF!</v>
      </c>
      <c r="I81" s="31" t="e">
        <f t="shared" si="37"/>
        <v>#REF!</v>
      </c>
      <c r="J81" s="31" t="e">
        <f t="shared" si="37"/>
        <v>#REF!</v>
      </c>
      <c r="K81" s="31" t="e">
        <f t="shared" si="37"/>
        <v>#REF!</v>
      </c>
      <c r="L81" s="31" t="e">
        <f t="shared" si="37"/>
        <v>#REF!</v>
      </c>
      <c r="M81" s="31" t="e">
        <f t="shared" si="37"/>
        <v>#REF!</v>
      </c>
      <c r="N81" s="31" t="e">
        <f t="shared" si="37"/>
        <v>#REF!</v>
      </c>
      <c r="O81" s="65" t="e">
        <f t="shared" si="40"/>
        <v>#REF!</v>
      </c>
      <c r="R81" s="64" t="s">
        <v>46</v>
      </c>
      <c r="S81" s="31" t="e">
        <f t="shared" si="38"/>
        <v>#REF!</v>
      </c>
      <c r="T81" s="31" t="e">
        <f t="shared" si="38"/>
        <v>#REF!</v>
      </c>
      <c r="U81" s="31" t="e">
        <f t="shared" si="38"/>
        <v>#REF!</v>
      </c>
      <c r="V81" s="31" t="e">
        <f t="shared" si="38"/>
        <v>#REF!</v>
      </c>
      <c r="W81" s="31" t="e">
        <f t="shared" si="38"/>
        <v>#REF!</v>
      </c>
      <c r="X81" s="31" t="e">
        <f t="shared" si="38"/>
        <v>#REF!</v>
      </c>
      <c r="Y81" s="31" t="e">
        <f t="shared" si="38"/>
        <v>#REF!</v>
      </c>
      <c r="Z81" s="31" t="e">
        <f t="shared" si="38"/>
        <v>#REF!</v>
      </c>
      <c r="AA81" s="31" t="e">
        <f t="shared" si="38"/>
        <v>#REF!</v>
      </c>
      <c r="AB81" s="31" t="e">
        <f t="shared" si="38"/>
        <v>#REF!</v>
      </c>
      <c r="AC81" s="31" t="e">
        <f t="shared" si="38"/>
        <v>#REF!</v>
      </c>
      <c r="AD81" s="31" t="e">
        <f t="shared" si="38"/>
        <v>#REF!</v>
      </c>
      <c r="AE81" s="65" t="e">
        <f t="shared" si="39"/>
        <v>#REF!</v>
      </c>
    </row>
    <row r="82" spans="2:31" hidden="1">
      <c r="B82" s="64" t="s">
        <v>47</v>
      </c>
      <c r="C82" s="31" t="e">
        <f t="shared" si="37"/>
        <v>#REF!</v>
      </c>
      <c r="D82" s="31" t="e">
        <f t="shared" si="37"/>
        <v>#REF!</v>
      </c>
      <c r="E82" s="31" t="e">
        <f t="shared" si="37"/>
        <v>#REF!</v>
      </c>
      <c r="F82" s="31" t="e">
        <f t="shared" si="37"/>
        <v>#REF!</v>
      </c>
      <c r="G82" s="31" t="e">
        <f t="shared" si="37"/>
        <v>#REF!</v>
      </c>
      <c r="H82" s="31" t="e">
        <f t="shared" si="37"/>
        <v>#REF!</v>
      </c>
      <c r="I82" s="31" t="e">
        <f t="shared" si="37"/>
        <v>#REF!</v>
      </c>
      <c r="J82" s="31" t="e">
        <f t="shared" si="37"/>
        <v>#REF!</v>
      </c>
      <c r="K82" s="31" t="e">
        <f t="shared" si="37"/>
        <v>#REF!</v>
      </c>
      <c r="L82" s="31" t="e">
        <f t="shared" si="37"/>
        <v>#REF!</v>
      </c>
      <c r="M82" s="31" t="e">
        <f t="shared" si="37"/>
        <v>#REF!</v>
      </c>
      <c r="N82" s="31" t="e">
        <f t="shared" si="37"/>
        <v>#REF!</v>
      </c>
      <c r="O82" s="65" t="e">
        <f t="shared" si="40"/>
        <v>#REF!</v>
      </c>
      <c r="R82" s="64" t="s">
        <v>47</v>
      </c>
      <c r="S82" s="31" t="e">
        <f t="shared" si="38"/>
        <v>#REF!</v>
      </c>
      <c r="T82" s="31" t="e">
        <f t="shared" si="38"/>
        <v>#REF!</v>
      </c>
      <c r="U82" s="31" t="e">
        <f t="shared" si="38"/>
        <v>#REF!</v>
      </c>
      <c r="V82" s="31" t="e">
        <f t="shared" si="38"/>
        <v>#REF!</v>
      </c>
      <c r="W82" s="31" t="e">
        <f t="shared" si="38"/>
        <v>#REF!</v>
      </c>
      <c r="X82" s="31" t="e">
        <f t="shared" si="38"/>
        <v>#REF!</v>
      </c>
      <c r="Y82" s="31" t="e">
        <f t="shared" si="38"/>
        <v>#REF!</v>
      </c>
      <c r="Z82" s="31" t="e">
        <f t="shared" si="38"/>
        <v>#REF!</v>
      </c>
      <c r="AA82" s="31" t="e">
        <f t="shared" si="38"/>
        <v>#REF!</v>
      </c>
      <c r="AB82" s="31" t="e">
        <f t="shared" si="38"/>
        <v>#REF!</v>
      </c>
      <c r="AC82" s="31" t="e">
        <f t="shared" si="38"/>
        <v>#REF!</v>
      </c>
      <c r="AD82" s="31" t="e">
        <f t="shared" si="38"/>
        <v>#REF!</v>
      </c>
      <c r="AE82" s="65" t="e">
        <f t="shared" si="39"/>
        <v>#REF!</v>
      </c>
    </row>
    <row r="83" spans="2:31" hidden="1">
      <c r="B83" s="64" t="s">
        <v>48</v>
      </c>
      <c r="C83" s="31" t="e">
        <f t="shared" si="37"/>
        <v>#REF!</v>
      </c>
      <c r="D83" s="31" t="e">
        <f t="shared" si="37"/>
        <v>#REF!</v>
      </c>
      <c r="E83" s="31" t="e">
        <f t="shared" si="37"/>
        <v>#REF!</v>
      </c>
      <c r="F83" s="31" t="e">
        <f t="shared" si="37"/>
        <v>#REF!</v>
      </c>
      <c r="G83" s="31" t="e">
        <f t="shared" si="37"/>
        <v>#REF!</v>
      </c>
      <c r="H83" s="31" t="e">
        <f t="shared" si="37"/>
        <v>#REF!</v>
      </c>
      <c r="I83" s="31" t="e">
        <f t="shared" si="37"/>
        <v>#REF!</v>
      </c>
      <c r="J83" s="31" t="e">
        <f t="shared" si="37"/>
        <v>#REF!</v>
      </c>
      <c r="K83" s="31" t="e">
        <f t="shared" si="37"/>
        <v>#REF!</v>
      </c>
      <c r="L83" s="31" t="e">
        <f t="shared" si="37"/>
        <v>#REF!</v>
      </c>
      <c r="M83" s="31" t="e">
        <f t="shared" si="37"/>
        <v>#REF!</v>
      </c>
      <c r="N83" s="31" t="e">
        <f t="shared" si="37"/>
        <v>#REF!</v>
      </c>
      <c r="O83" s="65" t="e">
        <f t="shared" si="40"/>
        <v>#REF!</v>
      </c>
      <c r="R83" s="64" t="s">
        <v>48</v>
      </c>
      <c r="S83" s="31"/>
      <c r="T83" s="31"/>
      <c r="U83" s="31"/>
      <c r="V83" s="31"/>
      <c r="W83" s="31">
        <f t="shared" si="38"/>
        <v>0</v>
      </c>
      <c r="X83" s="31">
        <f t="shared" si="38"/>
        <v>0</v>
      </c>
      <c r="Y83" s="31">
        <f t="shared" si="38"/>
        <v>0</v>
      </c>
      <c r="Z83" s="31">
        <f t="shared" si="38"/>
        <v>0</v>
      </c>
      <c r="AA83" s="31">
        <f t="shared" si="38"/>
        <v>0</v>
      </c>
      <c r="AB83" s="31">
        <f t="shared" si="38"/>
        <v>0</v>
      </c>
      <c r="AC83" s="31">
        <f t="shared" si="38"/>
        <v>0</v>
      </c>
      <c r="AD83" s="31">
        <f t="shared" si="38"/>
        <v>0</v>
      </c>
      <c r="AE83" s="65">
        <f t="shared" si="39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40"/>
        <v>0</v>
      </c>
      <c r="R84" s="17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65">
        <f t="shared" si="39"/>
        <v>0</v>
      </c>
    </row>
    <row r="85" spans="2:31" hidden="1">
      <c r="B85" s="26" t="s">
        <v>14</v>
      </c>
      <c r="C85" s="66" t="e">
        <f>+SUM(C74:C83)</f>
        <v>#DIV/0!</v>
      </c>
      <c r="D85" s="66" t="e">
        <f>+SUM(D74:D83)</f>
        <v>#DIV/0!</v>
      </c>
      <c r="E85" s="66" t="e">
        <f>+SUM(E74:E83)</f>
        <v>#DIV/0!</v>
      </c>
      <c r="F85" s="66" t="e">
        <f>+SUM(F74:F83)</f>
        <v>#DIV/0!</v>
      </c>
      <c r="G85" s="66" t="e">
        <f t="shared" ref="G85:N85" si="41">+SUM(G74:G83)</f>
        <v>#DIV/0!</v>
      </c>
      <c r="H85" s="66" t="e">
        <f t="shared" si="41"/>
        <v>#DIV/0!</v>
      </c>
      <c r="I85" s="66" t="e">
        <f t="shared" si="41"/>
        <v>#DIV/0!</v>
      </c>
      <c r="J85" s="66" t="e">
        <f t="shared" si="41"/>
        <v>#DIV/0!</v>
      </c>
      <c r="K85" s="66" t="e">
        <f t="shared" si="41"/>
        <v>#DIV/0!</v>
      </c>
      <c r="L85" s="66" t="e">
        <f t="shared" si="41"/>
        <v>#DIV/0!</v>
      </c>
      <c r="M85" s="66" t="e">
        <f t="shared" si="41"/>
        <v>#DIV/0!</v>
      </c>
      <c r="N85" s="66" t="e">
        <f t="shared" si="41"/>
        <v>#DIV/0!</v>
      </c>
      <c r="O85" s="67" t="e">
        <f t="shared" si="40"/>
        <v>#DIV/0!</v>
      </c>
      <c r="R85" s="26" t="s">
        <v>14</v>
      </c>
      <c r="S85" s="66" t="e">
        <f t="shared" ref="S85:AD85" si="42">+SUM(S74:S83)</f>
        <v>#DIV/0!</v>
      </c>
      <c r="T85" s="66" t="e">
        <f t="shared" si="42"/>
        <v>#DIV/0!</v>
      </c>
      <c r="U85" s="66" t="e">
        <f t="shared" si="42"/>
        <v>#DIV/0!</v>
      </c>
      <c r="V85" s="66" t="e">
        <f t="shared" si="42"/>
        <v>#DIV/0!</v>
      </c>
      <c r="W85" s="66" t="e">
        <f t="shared" si="42"/>
        <v>#DIV/0!</v>
      </c>
      <c r="X85" s="66" t="e">
        <f t="shared" si="42"/>
        <v>#DIV/0!</v>
      </c>
      <c r="Y85" s="66" t="e">
        <f t="shared" si="42"/>
        <v>#DIV/0!</v>
      </c>
      <c r="Z85" s="66" t="e">
        <f t="shared" si="42"/>
        <v>#DIV/0!</v>
      </c>
      <c r="AA85" s="66" t="e">
        <f t="shared" si="42"/>
        <v>#DIV/0!</v>
      </c>
      <c r="AB85" s="66" t="e">
        <f t="shared" si="42"/>
        <v>#DIV/0!</v>
      </c>
      <c r="AC85" s="66" t="e">
        <f t="shared" si="42"/>
        <v>#DIV/0!</v>
      </c>
      <c r="AD85" s="66" t="e">
        <f t="shared" si="42"/>
        <v>#DIV/0!</v>
      </c>
      <c r="AE85" s="67" t="e">
        <f t="shared" si="39"/>
        <v>#DIV/0!</v>
      </c>
    </row>
    <row r="86" spans="2:31">
      <c r="AE86" s="68"/>
    </row>
    <row r="88" spans="2:31">
      <c r="B88" s="215" t="s">
        <v>49</v>
      </c>
      <c r="R88" s="215" t="s">
        <v>49</v>
      </c>
    </row>
    <row r="89" spans="2:31">
      <c r="B89" s="57"/>
      <c r="R89" s="57"/>
    </row>
    <row r="90" spans="2:31">
      <c r="B90" s="32" t="s">
        <v>1</v>
      </c>
      <c r="C90" s="12" t="s">
        <v>2</v>
      </c>
      <c r="D90" s="13" t="s">
        <v>3</v>
      </c>
      <c r="E90" s="13" t="s">
        <v>4</v>
      </c>
      <c r="F90" s="33" t="s">
        <v>5</v>
      </c>
      <c r="G90" s="33" t="s">
        <v>6</v>
      </c>
      <c r="H90" s="33" t="s">
        <v>7</v>
      </c>
      <c r="I90" s="33" t="s">
        <v>8</v>
      </c>
      <c r="J90" s="33" t="s">
        <v>9</v>
      </c>
      <c r="K90" s="33" t="s">
        <v>10</v>
      </c>
      <c r="L90" s="33" t="s">
        <v>11</v>
      </c>
      <c r="M90" s="33" t="s">
        <v>12</v>
      </c>
      <c r="N90" s="33" t="s">
        <v>13</v>
      </c>
      <c r="O90" s="34" t="s">
        <v>14</v>
      </c>
      <c r="R90" s="32" t="s">
        <v>1</v>
      </c>
      <c r="S90" s="35" t="s">
        <v>2</v>
      </c>
      <c r="T90" s="33" t="s">
        <v>3</v>
      </c>
      <c r="U90" s="33" t="s">
        <v>4</v>
      </c>
      <c r="V90" s="33" t="s">
        <v>5</v>
      </c>
      <c r="W90" s="33" t="s">
        <v>6</v>
      </c>
      <c r="X90" s="33" t="s">
        <v>7</v>
      </c>
      <c r="Y90" s="33" t="s">
        <v>8</v>
      </c>
      <c r="Z90" s="33" t="s">
        <v>9</v>
      </c>
      <c r="AA90" s="33" t="s">
        <v>10</v>
      </c>
      <c r="AB90" s="33" t="s">
        <v>11</v>
      </c>
      <c r="AC90" s="33" t="s">
        <v>12</v>
      </c>
      <c r="AD90" s="33" t="s">
        <v>13</v>
      </c>
      <c r="AE90" s="34" t="s">
        <v>14</v>
      </c>
    </row>
    <row r="91" spans="2:31">
      <c r="B91" s="36"/>
      <c r="C91" s="37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9"/>
      <c r="R91" s="36"/>
      <c r="S91" s="37"/>
      <c r="T91" s="38"/>
      <c r="U91" s="38"/>
      <c r="V91" s="38"/>
      <c r="W91" s="38"/>
      <c r="X91" s="38"/>
      <c r="Y91" s="38"/>
      <c r="Z91" s="199"/>
      <c r="AA91" s="38"/>
      <c r="AB91" s="38"/>
      <c r="AC91" s="38"/>
      <c r="AD91" s="38"/>
      <c r="AE91" s="39"/>
    </row>
    <row r="92" spans="2:31">
      <c r="B92" s="20" t="s">
        <v>67</v>
      </c>
      <c r="C92" s="37" t="e">
        <f>(C32/C21)*100</f>
        <v>#DIV/0!</v>
      </c>
      <c r="D92" s="37" t="e">
        <f t="shared" ref="D92:N92" si="43">(D32/D21)*100</f>
        <v>#DIV/0!</v>
      </c>
      <c r="E92" s="37" t="e">
        <f t="shared" si="43"/>
        <v>#DIV/0!</v>
      </c>
      <c r="F92" s="37" t="e">
        <f t="shared" si="43"/>
        <v>#DIV/0!</v>
      </c>
      <c r="G92" s="37" t="e">
        <f t="shared" si="43"/>
        <v>#DIV/0!</v>
      </c>
      <c r="H92" s="37" t="e">
        <f t="shared" si="43"/>
        <v>#DIV/0!</v>
      </c>
      <c r="I92" s="37" t="e">
        <f t="shared" si="43"/>
        <v>#DIV/0!</v>
      </c>
      <c r="J92" s="37" t="e">
        <f t="shared" si="43"/>
        <v>#DIV/0!</v>
      </c>
      <c r="K92" s="37" t="e">
        <f t="shared" si="43"/>
        <v>#DIV/0!</v>
      </c>
      <c r="L92" s="37" t="e">
        <f t="shared" si="43"/>
        <v>#DIV/0!</v>
      </c>
      <c r="M92" s="37" t="e">
        <f t="shared" si="43"/>
        <v>#DIV/0!</v>
      </c>
      <c r="N92" s="37" t="e">
        <f t="shared" si="43"/>
        <v>#DIV/0!</v>
      </c>
      <c r="O92" s="42" t="e">
        <f>O32/O21*100</f>
        <v>#DIV/0!</v>
      </c>
      <c r="R92" s="20" t="s">
        <v>67</v>
      </c>
      <c r="S92" s="37" t="e">
        <f t="shared" ref="S92:AD97" si="44">+S32/S21*100</f>
        <v>#DIV/0!</v>
      </c>
      <c r="T92" s="37" t="e">
        <f t="shared" si="44"/>
        <v>#DIV/0!</v>
      </c>
      <c r="U92" s="37" t="e">
        <f t="shared" si="44"/>
        <v>#DIV/0!</v>
      </c>
      <c r="V92" s="37" t="e">
        <f t="shared" si="44"/>
        <v>#DIV/0!</v>
      </c>
      <c r="W92" s="37" t="e">
        <f t="shared" si="44"/>
        <v>#DIV/0!</v>
      </c>
      <c r="X92" s="37" t="e">
        <f t="shared" si="44"/>
        <v>#DIV/0!</v>
      </c>
      <c r="Y92" s="37" t="e">
        <f t="shared" si="44"/>
        <v>#DIV/0!</v>
      </c>
      <c r="Z92" s="37" t="e">
        <f t="shared" si="44"/>
        <v>#DIV/0!</v>
      </c>
      <c r="AA92" s="37" t="e">
        <f t="shared" si="44"/>
        <v>#DIV/0!</v>
      </c>
      <c r="AB92" s="37" t="e">
        <f t="shared" si="44"/>
        <v>#DIV/0!</v>
      </c>
      <c r="AC92" s="37" t="e">
        <f t="shared" si="44"/>
        <v>#DIV/0!</v>
      </c>
      <c r="AD92" s="37" t="e">
        <f t="shared" si="44"/>
        <v>#DIV/0!</v>
      </c>
      <c r="AE92" s="42" t="e">
        <f>AE32/AE21*100</f>
        <v>#DIV/0!</v>
      </c>
    </row>
    <row r="93" spans="2:31">
      <c r="B93" s="20" t="s">
        <v>68</v>
      </c>
      <c r="C93" s="37" t="e">
        <f>(C33/C22)*100</f>
        <v>#DIV/0!</v>
      </c>
      <c r="D93" s="37" t="e">
        <f t="shared" ref="D93:N93" si="45">(D33/D22)*100</f>
        <v>#DIV/0!</v>
      </c>
      <c r="E93" s="37" t="e">
        <f t="shared" si="45"/>
        <v>#DIV/0!</v>
      </c>
      <c r="F93" s="37" t="e">
        <f t="shared" si="45"/>
        <v>#DIV/0!</v>
      </c>
      <c r="G93" s="37" t="e">
        <f t="shared" si="45"/>
        <v>#DIV/0!</v>
      </c>
      <c r="H93" s="37" t="e">
        <f t="shared" si="45"/>
        <v>#DIV/0!</v>
      </c>
      <c r="I93" s="37" t="e">
        <f t="shared" si="45"/>
        <v>#DIV/0!</v>
      </c>
      <c r="J93" s="37" t="e">
        <f t="shared" si="45"/>
        <v>#DIV/0!</v>
      </c>
      <c r="K93" s="37" t="e">
        <f t="shared" si="45"/>
        <v>#DIV/0!</v>
      </c>
      <c r="L93" s="37" t="e">
        <f t="shared" si="45"/>
        <v>#DIV/0!</v>
      </c>
      <c r="M93" s="37" t="e">
        <f t="shared" si="45"/>
        <v>#DIV/0!</v>
      </c>
      <c r="N93" s="37" t="e">
        <f t="shared" si="45"/>
        <v>#DIV/0!</v>
      </c>
      <c r="O93" s="42" t="e">
        <f t="shared" ref="O93:O95" si="46">O33/O22*100</f>
        <v>#DIV/0!</v>
      </c>
      <c r="R93" s="20" t="s">
        <v>68</v>
      </c>
      <c r="S93" s="37" t="e">
        <f t="shared" si="44"/>
        <v>#DIV/0!</v>
      </c>
      <c r="T93" s="37" t="e">
        <f t="shared" si="44"/>
        <v>#DIV/0!</v>
      </c>
      <c r="U93" s="37" t="e">
        <f t="shared" si="44"/>
        <v>#DIV/0!</v>
      </c>
      <c r="V93" s="37" t="e">
        <f t="shared" si="44"/>
        <v>#DIV/0!</v>
      </c>
      <c r="W93" s="37" t="e">
        <f t="shared" si="44"/>
        <v>#DIV/0!</v>
      </c>
      <c r="X93" s="37" t="e">
        <f t="shared" si="44"/>
        <v>#DIV/0!</v>
      </c>
      <c r="Y93" s="37" t="e">
        <f t="shared" si="44"/>
        <v>#DIV/0!</v>
      </c>
      <c r="Z93" s="37" t="e">
        <f t="shared" si="44"/>
        <v>#DIV/0!</v>
      </c>
      <c r="AA93" s="37" t="e">
        <f t="shared" si="44"/>
        <v>#DIV/0!</v>
      </c>
      <c r="AB93" s="37" t="e">
        <f t="shared" si="44"/>
        <v>#DIV/0!</v>
      </c>
      <c r="AC93" s="37" t="e">
        <f t="shared" si="44"/>
        <v>#DIV/0!</v>
      </c>
      <c r="AD93" s="37" t="e">
        <f t="shared" si="44"/>
        <v>#DIV/0!</v>
      </c>
      <c r="AE93" s="42" t="e">
        <f t="shared" ref="AE93:AE95" si="47">AE33/AE22*100</f>
        <v>#DIV/0!</v>
      </c>
    </row>
    <row r="94" spans="2:31">
      <c r="B94" s="20" t="s">
        <v>69</v>
      </c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42"/>
      <c r="R94" s="20" t="s">
        <v>69</v>
      </c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42"/>
    </row>
    <row r="95" spans="2:31">
      <c r="B95" s="20" t="s">
        <v>70</v>
      </c>
      <c r="C95" s="37" t="e">
        <f t="shared" ref="C95:N95" si="48">(C35/C24)*100</f>
        <v>#DIV/0!</v>
      </c>
      <c r="D95" s="37" t="e">
        <f t="shared" si="48"/>
        <v>#DIV/0!</v>
      </c>
      <c r="E95" s="37" t="e">
        <f t="shared" si="48"/>
        <v>#DIV/0!</v>
      </c>
      <c r="F95" s="37" t="e">
        <f t="shared" si="48"/>
        <v>#DIV/0!</v>
      </c>
      <c r="G95" s="37" t="e">
        <f t="shared" si="48"/>
        <v>#DIV/0!</v>
      </c>
      <c r="H95" s="37" t="e">
        <f t="shared" si="48"/>
        <v>#DIV/0!</v>
      </c>
      <c r="I95" s="37" t="e">
        <f t="shared" si="48"/>
        <v>#DIV/0!</v>
      </c>
      <c r="J95" s="37" t="e">
        <f t="shared" si="48"/>
        <v>#DIV/0!</v>
      </c>
      <c r="K95" s="37" t="e">
        <f t="shared" si="48"/>
        <v>#DIV/0!</v>
      </c>
      <c r="L95" s="37" t="e">
        <f t="shared" si="48"/>
        <v>#DIV/0!</v>
      </c>
      <c r="M95" s="37" t="e">
        <f t="shared" si="48"/>
        <v>#DIV/0!</v>
      </c>
      <c r="N95" s="37" t="e">
        <f t="shared" si="48"/>
        <v>#DIV/0!</v>
      </c>
      <c r="O95" s="42" t="e">
        <f t="shared" si="46"/>
        <v>#DIV/0!</v>
      </c>
      <c r="R95" s="20" t="s">
        <v>70</v>
      </c>
      <c r="S95" s="37" t="e">
        <f t="shared" si="44"/>
        <v>#DIV/0!</v>
      </c>
      <c r="T95" s="37" t="e">
        <f t="shared" si="44"/>
        <v>#DIV/0!</v>
      </c>
      <c r="U95" s="37" t="e">
        <f t="shared" si="44"/>
        <v>#DIV/0!</v>
      </c>
      <c r="V95" s="37" t="e">
        <f t="shared" si="44"/>
        <v>#DIV/0!</v>
      </c>
      <c r="W95" s="37" t="e">
        <f t="shared" si="44"/>
        <v>#DIV/0!</v>
      </c>
      <c r="X95" s="37" t="e">
        <f t="shared" si="44"/>
        <v>#DIV/0!</v>
      </c>
      <c r="Y95" s="37" t="e">
        <f t="shared" si="44"/>
        <v>#DIV/0!</v>
      </c>
      <c r="Z95" s="37" t="e">
        <f t="shared" si="44"/>
        <v>#DIV/0!</v>
      </c>
      <c r="AA95" s="37" t="e">
        <f t="shared" si="44"/>
        <v>#DIV/0!</v>
      </c>
      <c r="AB95" s="37" t="e">
        <f t="shared" si="44"/>
        <v>#DIV/0!</v>
      </c>
      <c r="AC95" s="37" t="e">
        <f t="shared" si="44"/>
        <v>#DIV/0!</v>
      </c>
      <c r="AD95" s="37" t="e">
        <f t="shared" si="44"/>
        <v>#DIV/0!</v>
      </c>
      <c r="AE95" s="42" t="e">
        <f t="shared" si="47"/>
        <v>#DIV/0!</v>
      </c>
    </row>
    <row r="96" spans="2:31">
      <c r="B96" s="20" t="s">
        <v>71</v>
      </c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203"/>
      <c r="R96" s="20" t="s">
        <v>71</v>
      </c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42"/>
    </row>
    <row r="97" spans="2:31">
      <c r="B97" s="45" t="s">
        <v>14</v>
      </c>
      <c r="C97" s="46" t="e">
        <f>C37/C26*100</f>
        <v>#DIV/0!</v>
      </c>
      <c r="D97" s="46" t="e">
        <f t="shared" ref="D97:O97" si="49">D37/D26*100</f>
        <v>#DIV/0!</v>
      </c>
      <c r="E97" s="46" t="e">
        <f t="shared" si="49"/>
        <v>#DIV/0!</v>
      </c>
      <c r="F97" s="46" t="e">
        <f t="shared" si="49"/>
        <v>#DIV/0!</v>
      </c>
      <c r="G97" s="46" t="e">
        <f t="shared" si="49"/>
        <v>#DIV/0!</v>
      </c>
      <c r="H97" s="46" t="e">
        <f t="shared" si="49"/>
        <v>#DIV/0!</v>
      </c>
      <c r="I97" s="46" t="e">
        <f t="shared" si="49"/>
        <v>#DIV/0!</v>
      </c>
      <c r="J97" s="46" t="e">
        <f t="shared" si="49"/>
        <v>#DIV/0!</v>
      </c>
      <c r="K97" s="46" t="e">
        <f t="shared" si="49"/>
        <v>#DIV/0!</v>
      </c>
      <c r="L97" s="46" t="e">
        <f t="shared" si="49"/>
        <v>#DIV/0!</v>
      </c>
      <c r="M97" s="46" t="e">
        <f t="shared" si="49"/>
        <v>#DIV/0!</v>
      </c>
      <c r="N97" s="46" t="e">
        <f t="shared" si="49"/>
        <v>#DIV/0!</v>
      </c>
      <c r="O97" s="47" t="e">
        <f t="shared" si="49"/>
        <v>#DIV/0!</v>
      </c>
      <c r="R97" s="45" t="s">
        <v>14</v>
      </c>
      <c r="S97" s="46" t="e">
        <f t="shared" si="44"/>
        <v>#DIV/0!</v>
      </c>
      <c r="T97" s="46" t="e">
        <f t="shared" si="44"/>
        <v>#DIV/0!</v>
      </c>
      <c r="U97" s="46" t="e">
        <f t="shared" si="44"/>
        <v>#DIV/0!</v>
      </c>
      <c r="V97" s="46" t="e">
        <f t="shared" si="44"/>
        <v>#DIV/0!</v>
      </c>
      <c r="W97" s="46" t="e">
        <f t="shared" si="44"/>
        <v>#DIV/0!</v>
      </c>
      <c r="X97" s="46" t="e">
        <f t="shared" si="44"/>
        <v>#DIV/0!</v>
      </c>
      <c r="Y97" s="46" t="e">
        <f t="shared" si="44"/>
        <v>#DIV/0!</v>
      </c>
      <c r="Z97" s="46" t="e">
        <f t="shared" si="44"/>
        <v>#DIV/0!</v>
      </c>
      <c r="AA97" s="46" t="e">
        <f t="shared" si="44"/>
        <v>#DIV/0!</v>
      </c>
      <c r="AB97" s="46" t="e">
        <f t="shared" si="44"/>
        <v>#DIV/0!</v>
      </c>
      <c r="AC97" s="46" t="e">
        <f t="shared" si="44"/>
        <v>#DIV/0!</v>
      </c>
      <c r="AD97" s="46" t="e">
        <f t="shared" si="44"/>
        <v>#DIV/0!</v>
      </c>
      <c r="AE97" s="47" t="e">
        <f>AE37/AE26*100</f>
        <v>#DIV/0!</v>
      </c>
    </row>
    <row r="98" spans="2:31" hidden="1"/>
    <row r="99" spans="2:31" hidden="1"/>
    <row r="100" spans="2:31" hidden="1">
      <c r="B100" s="215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15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4" si="50">+C44/C21*100</f>
        <v>#DIV/0!</v>
      </c>
      <c r="D104" s="68" t="e">
        <f t="shared" si="50"/>
        <v>#DIV/0!</v>
      </c>
      <c r="E104" s="68" t="e">
        <f t="shared" si="50"/>
        <v>#DIV/0!</v>
      </c>
      <c r="F104" s="68" t="e">
        <f t="shared" si="50"/>
        <v>#DIV/0!</v>
      </c>
      <c r="G104" s="68" t="e">
        <f t="shared" si="50"/>
        <v>#DIV/0!</v>
      </c>
      <c r="H104" s="68" t="e">
        <f t="shared" si="50"/>
        <v>#DIV/0!</v>
      </c>
      <c r="I104" s="68" t="e">
        <f t="shared" si="50"/>
        <v>#DIV/0!</v>
      </c>
      <c r="J104" s="68" t="e">
        <f t="shared" si="50"/>
        <v>#DIV/0!</v>
      </c>
      <c r="K104" s="68" t="e">
        <f t="shared" si="50"/>
        <v>#DIV/0!</v>
      </c>
      <c r="L104" s="68" t="e">
        <f t="shared" si="50"/>
        <v>#DIV/0!</v>
      </c>
      <c r="M104" s="68" t="e">
        <f t="shared" si="50"/>
        <v>#DIV/0!</v>
      </c>
      <c r="N104" s="68" t="e">
        <f t="shared" si="50"/>
        <v>#DIV/0!</v>
      </c>
      <c r="O104" s="68" t="e">
        <f t="shared" si="50"/>
        <v>#DIV/0!</v>
      </c>
      <c r="R104" s="64" t="s">
        <v>39</v>
      </c>
      <c r="S104" s="68" t="e">
        <f t="shared" ref="S104:AE104" si="51">+S44/S21*100</f>
        <v>#DIV/0!</v>
      </c>
      <c r="T104" s="68" t="e">
        <f t="shared" si="51"/>
        <v>#DIV/0!</v>
      </c>
      <c r="U104" s="68" t="e">
        <f t="shared" si="51"/>
        <v>#DIV/0!</v>
      </c>
      <c r="V104" s="68" t="e">
        <f t="shared" si="51"/>
        <v>#DIV/0!</v>
      </c>
      <c r="W104" s="68" t="e">
        <f t="shared" si="51"/>
        <v>#DIV/0!</v>
      </c>
      <c r="X104" s="68" t="e">
        <f t="shared" si="51"/>
        <v>#DIV/0!</v>
      </c>
      <c r="Y104" s="68" t="e">
        <f t="shared" si="51"/>
        <v>#DIV/0!</v>
      </c>
      <c r="Z104" s="68" t="e">
        <f t="shared" si="51"/>
        <v>#DIV/0!</v>
      </c>
      <c r="AA104" s="68" t="e">
        <f t="shared" si="51"/>
        <v>#DIV/0!</v>
      </c>
      <c r="AB104" s="68" t="e">
        <f t="shared" si="51"/>
        <v>#DIV/0!</v>
      </c>
      <c r="AC104" s="68" t="e">
        <f t="shared" si="51"/>
        <v>#DIV/0!</v>
      </c>
      <c r="AD104" s="68" t="e">
        <f t="shared" si="51"/>
        <v>#DIV/0!</v>
      </c>
      <c r="AE104" s="68" t="e">
        <f t="shared" si="51"/>
        <v>#DIV/0!</v>
      </c>
    </row>
    <row r="105" spans="2:31" hidden="1">
      <c r="B105" s="64" t="s">
        <v>40</v>
      </c>
      <c r="C105" s="68" t="e">
        <f t="shared" ref="C105:O105" si="52">+C45/C24*100</f>
        <v>#DIV/0!</v>
      </c>
      <c r="D105" s="68" t="e">
        <f t="shared" si="52"/>
        <v>#DIV/0!</v>
      </c>
      <c r="E105" s="68" t="e">
        <f t="shared" si="52"/>
        <v>#DIV/0!</v>
      </c>
      <c r="F105" s="68" t="e">
        <f t="shared" si="52"/>
        <v>#DIV/0!</v>
      </c>
      <c r="G105" s="68" t="e">
        <f t="shared" si="52"/>
        <v>#DIV/0!</v>
      </c>
      <c r="H105" s="68" t="e">
        <f t="shared" si="52"/>
        <v>#DIV/0!</v>
      </c>
      <c r="I105" s="68" t="e">
        <f t="shared" si="52"/>
        <v>#DIV/0!</v>
      </c>
      <c r="J105" s="68" t="e">
        <f t="shared" si="52"/>
        <v>#DIV/0!</v>
      </c>
      <c r="K105" s="68" t="e">
        <f t="shared" si="52"/>
        <v>#DIV/0!</v>
      </c>
      <c r="L105" s="68" t="e">
        <f t="shared" si="52"/>
        <v>#DIV/0!</v>
      </c>
      <c r="M105" s="68" t="e">
        <f t="shared" si="52"/>
        <v>#DIV/0!</v>
      </c>
      <c r="N105" s="68" t="e">
        <f t="shared" si="52"/>
        <v>#DIV/0!</v>
      </c>
      <c r="O105" s="68" t="e">
        <f t="shared" si="52"/>
        <v>#DIV/0!</v>
      </c>
      <c r="R105" s="64" t="s">
        <v>40</v>
      </c>
      <c r="S105" s="68" t="e">
        <f t="shared" ref="S105:AE105" si="53">+S45/S24*100</f>
        <v>#DIV/0!</v>
      </c>
      <c r="T105" s="68" t="e">
        <f t="shared" si="53"/>
        <v>#DIV/0!</v>
      </c>
      <c r="U105" s="68" t="e">
        <f t="shared" si="53"/>
        <v>#DIV/0!</v>
      </c>
      <c r="V105" s="68" t="e">
        <f t="shared" si="53"/>
        <v>#DIV/0!</v>
      </c>
      <c r="W105" s="68" t="e">
        <f t="shared" si="53"/>
        <v>#DIV/0!</v>
      </c>
      <c r="X105" s="68" t="e">
        <f t="shared" si="53"/>
        <v>#DIV/0!</v>
      </c>
      <c r="Y105" s="68" t="e">
        <f t="shared" si="53"/>
        <v>#DIV/0!</v>
      </c>
      <c r="Z105" s="68" t="e">
        <f t="shared" si="53"/>
        <v>#DIV/0!</v>
      </c>
      <c r="AA105" s="68" t="e">
        <f t="shared" si="53"/>
        <v>#DIV/0!</v>
      </c>
      <c r="AB105" s="68" t="e">
        <f t="shared" si="53"/>
        <v>#DIV/0!</v>
      </c>
      <c r="AC105" s="68" t="e">
        <f t="shared" si="53"/>
        <v>#DIV/0!</v>
      </c>
      <c r="AD105" s="68" t="e">
        <f t="shared" si="53"/>
        <v>#DIV/0!</v>
      </c>
      <c r="AE105" s="68" t="e">
        <f t="shared" si="53"/>
        <v>#DIV/0!</v>
      </c>
    </row>
    <row r="106" spans="2:31" hidden="1">
      <c r="B106" s="64" t="s">
        <v>41</v>
      </c>
      <c r="C106" s="68" t="e">
        <f>+C46/#REF!*100</f>
        <v>#REF!</v>
      </c>
      <c r="D106" s="68" t="e">
        <f>+D46/#REF!*100</f>
        <v>#REF!</v>
      </c>
      <c r="E106" s="68" t="e">
        <f>+E46/#REF!*100</f>
        <v>#REF!</v>
      </c>
      <c r="F106" s="68" t="e">
        <f>+F46/#REF!*100</f>
        <v>#REF!</v>
      </c>
      <c r="G106" s="68" t="e">
        <f>+G46/#REF!*100</f>
        <v>#REF!</v>
      </c>
      <c r="H106" s="68" t="e">
        <f>+H46/#REF!*100</f>
        <v>#REF!</v>
      </c>
      <c r="I106" s="68" t="e">
        <f>+I46/#REF!*100</f>
        <v>#REF!</v>
      </c>
      <c r="J106" s="68" t="e">
        <f>+J46/#REF!*100</f>
        <v>#REF!</v>
      </c>
      <c r="K106" s="68" t="e">
        <f>+K46/#REF!*100</f>
        <v>#REF!</v>
      </c>
      <c r="L106" s="68" t="e">
        <f>+L46/#REF!*100</f>
        <v>#REF!</v>
      </c>
      <c r="M106" s="68" t="e">
        <f>+M46/#REF!*100</f>
        <v>#REF!</v>
      </c>
      <c r="N106" s="68" t="e">
        <f>+N46/#REF!*100</f>
        <v>#REF!</v>
      </c>
      <c r="O106" s="68" t="e">
        <f>+O46/#REF!*100</f>
        <v>#REF!</v>
      </c>
      <c r="P106" s="68"/>
      <c r="R106" s="64" t="s">
        <v>41</v>
      </c>
      <c r="S106" s="68" t="e">
        <f>+S46/#REF!*100</f>
        <v>#REF!</v>
      </c>
      <c r="T106" s="68" t="e">
        <f>+T46/#REF!*100</f>
        <v>#REF!</v>
      </c>
      <c r="U106" s="68" t="e">
        <f>+U46/#REF!*100</f>
        <v>#REF!</v>
      </c>
      <c r="V106" s="68" t="e">
        <f>+V46/#REF!*100</f>
        <v>#REF!</v>
      </c>
      <c r="W106" s="68" t="e">
        <f>+W46/#REF!*100</f>
        <v>#REF!</v>
      </c>
      <c r="X106" s="68" t="e">
        <f>+X46/#REF!*100</f>
        <v>#REF!</v>
      </c>
      <c r="Y106" s="68" t="e">
        <f>+Y46/#REF!*100</f>
        <v>#REF!</v>
      </c>
      <c r="Z106" s="68" t="e">
        <f>+Z46/#REF!*100</f>
        <v>#REF!</v>
      </c>
      <c r="AA106" s="68" t="e">
        <f>+AA46/#REF!*100</f>
        <v>#REF!</v>
      </c>
      <c r="AB106" s="68" t="e">
        <f>+AB46/#REF!*100</f>
        <v>#REF!</v>
      </c>
      <c r="AC106" s="68" t="e">
        <f>+AC46/#REF!*100</f>
        <v>#REF!</v>
      </c>
      <c r="AD106" s="68" t="e">
        <f>+AD46/#REF!*100</f>
        <v>#REF!</v>
      </c>
      <c r="AE106" s="68" t="e">
        <f>+AE46/#REF!*100</f>
        <v>#REF!</v>
      </c>
    </row>
    <row r="107" spans="2:31" hidden="1">
      <c r="B107" s="64" t="s">
        <v>42</v>
      </c>
      <c r="C107" s="68" t="e">
        <f>+C47/#REF!*100</f>
        <v>#REF!</v>
      </c>
      <c r="D107" s="68" t="e">
        <f>+D47/#REF!*100</f>
        <v>#REF!</v>
      </c>
      <c r="E107" s="68" t="e">
        <f>+E47/#REF!*100</f>
        <v>#REF!</v>
      </c>
      <c r="F107" s="68" t="e">
        <f>+F47/#REF!*100</f>
        <v>#REF!</v>
      </c>
      <c r="G107" s="68" t="e">
        <f>+G47/#REF!*100</f>
        <v>#REF!</v>
      </c>
      <c r="H107" s="68" t="e">
        <f>+H47/#REF!*100</f>
        <v>#REF!</v>
      </c>
      <c r="I107" s="68" t="e">
        <f>+I47/#REF!*100</f>
        <v>#REF!</v>
      </c>
      <c r="J107" s="68" t="e">
        <f>+J47/#REF!*100</f>
        <v>#REF!</v>
      </c>
      <c r="K107" s="68" t="e">
        <f>+K47/#REF!*100</f>
        <v>#REF!</v>
      </c>
      <c r="L107" s="68" t="e">
        <f>+L47/#REF!*100</f>
        <v>#REF!</v>
      </c>
      <c r="M107" s="68" t="e">
        <f>+M47/#REF!*100</f>
        <v>#REF!</v>
      </c>
      <c r="N107" s="68" t="e">
        <f>+N47/#REF!*100</f>
        <v>#REF!</v>
      </c>
      <c r="O107" s="68" t="e">
        <f>+O47/#REF!*100</f>
        <v>#REF!</v>
      </c>
      <c r="P107" s="68"/>
      <c r="R107" s="64" t="s">
        <v>42</v>
      </c>
      <c r="S107" s="68" t="e">
        <f>+S47/#REF!*100</f>
        <v>#REF!</v>
      </c>
      <c r="T107" s="68" t="e">
        <f>+T47/#REF!*100</f>
        <v>#REF!</v>
      </c>
      <c r="U107" s="68" t="e">
        <f>+U47/#REF!*100</f>
        <v>#REF!</v>
      </c>
      <c r="V107" s="68" t="e">
        <f>+V47/#REF!*100</f>
        <v>#REF!</v>
      </c>
      <c r="W107" s="68" t="e">
        <f>+W47/#REF!*100</f>
        <v>#REF!</v>
      </c>
      <c r="X107" s="68" t="e">
        <f>+X47/#REF!*100</f>
        <v>#REF!</v>
      </c>
      <c r="Y107" s="68" t="e">
        <f>+Y47/#REF!*100</f>
        <v>#REF!</v>
      </c>
      <c r="Z107" s="68" t="e">
        <f>+Z47/#REF!*100</f>
        <v>#REF!</v>
      </c>
      <c r="AA107" s="68" t="e">
        <f>+AA47/#REF!*100</f>
        <v>#REF!</v>
      </c>
      <c r="AB107" s="68" t="e">
        <f>+AB47/#REF!*100</f>
        <v>#REF!</v>
      </c>
      <c r="AC107" s="68" t="e">
        <f>+AC47/#REF!*100</f>
        <v>#REF!</v>
      </c>
      <c r="AD107" s="68" t="e">
        <f>+AD47/#REF!*100</f>
        <v>#REF!</v>
      </c>
      <c r="AE107" s="68" t="e">
        <f>+AE47/#REF!*100</f>
        <v>#REF!</v>
      </c>
    </row>
    <row r="108" spans="2:31" hidden="1">
      <c r="B108" s="64" t="s">
        <v>43</v>
      </c>
      <c r="C108" s="68" t="e">
        <f>+C48/#REF!*100</f>
        <v>#REF!</v>
      </c>
      <c r="D108" s="68" t="e">
        <f>+D48/#REF!*100</f>
        <v>#REF!</v>
      </c>
      <c r="E108" s="68" t="e">
        <f>+E48/#REF!*100</f>
        <v>#REF!</v>
      </c>
      <c r="F108" s="68" t="e">
        <f>+F48/#REF!*100</f>
        <v>#REF!</v>
      </c>
      <c r="G108" s="68" t="e">
        <f>+G48/#REF!*100</f>
        <v>#REF!</v>
      </c>
      <c r="H108" s="68" t="e">
        <f>+H48/#REF!*100</f>
        <v>#REF!</v>
      </c>
      <c r="I108" s="68" t="e">
        <f>+I48/#REF!*100</f>
        <v>#REF!</v>
      </c>
      <c r="J108" s="68" t="e">
        <f>+J48/#REF!*100</f>
        <v>#REF!</v>
      </c>
      <c r="K108" s="68" t="e">
        <f>+K48/#REF!*100</f>
        <v>#REF!</v>
      </c>
      <c r="L108" s="68" t="e">
        <f>+L48/#REF!*100</f>
        <v>#REF!</v>
      </c>
      <c r="M108" s="68" t="e">
        <f>+M48/#REF!*100</f>
        <v>#REF!</v>
      </c>
      <c r="N108" s="68" t="e">
        <f>+N48/#REF!*100</f>
        <v>#REF!</v>
      </c>
      <c r="O108" s="68" t="e">
        <f>+O48/#REF!*100</f>
        <v>#REF!</v>
      </c>
      <c r="R108" s="64" t="s">
        <v>43</v>
      </c>
      <c r="S108" s="68" t="e">
        <f>+S48/#REF!*100</f>
        <v>#REF!</v>
      </c>
      <c r="T108" s="68" t="e">
        <f>+T48/#REF!*100</f>
        <v>#REF!</v>
      </c>
      <c r="U108" s="68" t="e">
        <f>+U48/#REF!*100</f>
        <v>#REF!</v>
      </c>
      <c r="V108" s="68" t="e">
        <f>+V48/#REF!*100</f>
        <v>#REF!</v>
      </c>
      <c r="W108" s="68" t="e">
        <f>+W48/#REF!*100</f>
        <v>#REF!</v>
      </c>
      <c r="X108" s="68" t="e">
        <f>+X48/#REF!*100</f>
        <v>#REF!</v>
      </c>
      <c r="Y108" s="68" t="e">
        <f>+Y48/#REF!*100</f>
        <v>#REF!</v>
      </c>
      <c r="Z108" s="68" t="e">
        <f>+Z48/#REF!*100</f>
        <v>#REF!</v>
      </c>
      <c r="AA108" s="68" t="e">
        <f>+AA48/#REF!*100</f>
        <v>#REF!</v>
      </c>
      <c r="AB108" s="68" t="e">
        <f>+AB48/#REF!*100</f>
        <v>#REF!</v>
      </c>
      <c r="AC108" s="68" t="e">
        <f>+AC48/#REF!*100</f>
        <v>#REF!</v>
      </c>
      <c r="AD108" s="68" t="e">
        <f>+AD48/#REF!*100</f>
        <v>#REF!</v>
      </c>
      <c r="AE108" s="68" t="e">
        <f>+AE48/#REF!*100</f>
        <v>#REF!</v>
      </c>
    </row>
    <row r="109" spans="2:31" hidden="1">
      <c r="B109" s="64" t="s">
        <v>44</v>
      </c>
      <c r="C109" s="68" t="e">
        <f>+C49/#REF!*100</f>
        <v>#REF!</v>
      </c>
      <c r="D109" s="68" t="e">
        <f>+D49/#REF!*100</f>
        <v>#REF!</v>
      </c>
      <c r="E109" s="68" t="e">
        <f>+E49/#REF!*100</f>
        <v>#REF!</v>
      </c>
      <c r="F109" s="68" t="e">
        <f>+F49/#REF!*100</f>
        <v>#REF!</v>
      </c>
      <c r="G109" s="68" t="e">
        <f>+G49/#REF!*100</f>
        <v>#REF!</v>
      </c>
      <c r="H109" s="68" t="e">
        <f>+H49/#REF!*100</f>
        <v>#REF!</v>
      </c>
      <c r="I109" s="68" t="e">
        <f>+I49/#REF!*100</f>
        <v>#REF!</v>
      </c>
      <c r="J109" s="68" t="e">
        <f>+J49/#REF!*100</f>
        <v>#REF!</v>
      </c>
      <c r="K109" s="68" t="e">
        <f>+K49/#REF!*100</f>
        <v>#REF!</v>
      </c>
      <c r="L109" s="68" t="e">
        <f>+L49/#REF!*100</f>
        <v>#REF!</v>
      </c>
      <c r="M109" s="68" t="e">
        <f>+M49/#REF!*100</f>
        <v>#REF!</v>
      </c>
      <c r="N109" s="68" t="e">
        <f>+N49/#REF!*100</f>
        <v>#REF!</v>
      </c>
      <c r="O109" s="68" t="e">
        <f>+O49/#REF!*100</f>
        <v>#REF!</v>
      </c>
      <c r="R109" s="64" t="s">
        <v>44</v>
      </c>
      <c r="S109" s="68" t="e">
        <f>+S49/#REF!*100</f>
        <v>#REF!</v>
      </c>
      <c r="T109" s="68" t="e">
        <f>+T49/#REF!*100</f>
        <v>#REF!</v>
      </c>
      <c r="U109" s="68" t="e">
        <f>+U49/#REF!*100</f>
        <v>#REF!</v>
      </c>
      <c r="V109" s="68" t="e">
        <f>+V49/#REF!*100</f>
        <v>#REF!</v>
      </c>
      <c r="W109" s="68" t="e">
        <f>+W49/#REF!*100</f>
        <v>#REF!</v>
      </c>
      <c r="X109" s="68" t="e">
        <f>+X49/#REF!*100</f>
        <v>#REF!</v>
      </c>
      <c r="Y109" s="68" t="e">
        <f>+Y49/#REF!*100</f>
        <v>#REF!</v>
      </c>
      <c r="Z109" s="68" t="e">
        <f>+Z49/#REF!*100</f>
        <v>#REF!</v>
      </c>
      <c r="AA109" s="68" t="e">
        <f>+AA49/#REF!*100</f>
        <v>#REF!</v>
      </c>
      <c r="AB109" s="68" t="e">
        <f>+AB49/#REF!*100</f>
        <v>#REF!</v>
      </c>
      <c r="AC109" s="68" t="e">
        <f>+AC49/#REF!*100</f>
        <v>#REF!</v>
      </c>
      <c r="AD109" s="68" t="e">
        <f>+AD49/#REF!*100</f>
        <v>#REF!</v>
      </c>
      <c r="AE109" s="68" t="e">
        <f>+AE49/#REF!*100</f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54">+C55/C26*100</f>
        <v>#DIV/0!</v>
      </c>
      <c r="D115" s="71" t="e">
        <f t="shared" si="54"/>
        <v>#DIV/0!</v>
      </c>
      <c r="E115" s="71" t="e">
        <f t="shared" si="54"/>
        <v>#DIV/0!</v>
      </c>
      <c r="F115" s="71" t="e">
        <f t="shared" si="54"/>
        <v>#DIV/0!</v>
      </c>
      <c r="G115" s="71" t="e">
        <f t="shared" si="54"/>
        <v>#DIV/0!</v>
      </c>
      <c r="H115" s="71" t="e">
        <f t="shared" si="54"/>
        <v>#DIV/0!</v>
      </c>
      <c r="I115" s="71" t="e">
        <f t="shared" si="54"/>
        <v>#DIV/0!</v>
      </c>
      <c r="J115" s="71" t="e">
        <f t="shared" si="54"/>
        <v>#DIV/0!</v>
      </c>
      <c r="K115" s="71" t="e">
        <f t="shared" si="54"/>
        <v>#DIV/0!</v>
      </c>
      <c r="L115" s="71" t="e">
        <f t="shared" si="54"/>
        <v>#DIV/0!</v>
      </c>
      <c r="M115" s="71" t="e">
        <f t="shared" si="54"/>
        <v>#DIV/0!</v>
      </c>
      <c r="N115" s="71" t="e">
        <f t="shared" si="54"/>
        <v>#DIV/0!</v>
      </c>
      <c r="O115" s="71" t="e">
        <f t="shared" si="54"/>
        <v>#DIV/0!</v>
      </c>
      <c r="R115" s="69" t="s">
        <v>14</v>
      </c>
      <c r="S115" s="70" t="e">
        <f t="shared" ref="S115:AE115" si="55">+S55/S26*100</f>
        <v>#DIV/0!</v>
      </c>
      <c r="T115" s="71" t="e">
        <f t="shared" si="55"/>
        <v>#DIV/0!</v>
      </c>
      <c r="U115" s="71" t="e">
        <f t="shared" si="55"/>
        <v>#DIV/0!</v>
      </c>
      <c r="V115" s="71" t="e">
        <f t="shared" si="55"/>
        <v>#DIV/0!</v>
      </c>
      <c r="W115" s="71" t="e">
        <f t="shared" si="55"/>
        <v>#DIV/0!</v>
      </c>
      <c r="X115" s="71" t="e">
        <f t="shared" si="55"/>
        <v>#DIV/0!</v>
      </c>
      <c r="Y115" s="71" t="e">
        <f t="shared" si="55"/>
        <v>#DIV/0!</v>
      </c>
      <c r="Z115" s="71" t="e">
        <f t="shared" si="55"/>
        <v>#DIV/0!</v>
      </c>
      <c r="AA115" s="71" t="e">
        <f t="shared" si="55"/>
        <v>#DIV/0!</v>
      </c>
      <c r="AB115" s="71" t="e">
        <f t="shared" si="55"/>
        <v>#DIV/0!</v>
      </c>
      <c r="AC115" s="71" t="e">
        <f t="shared" si="55"/>
        <v>#DIV/0!</v>
      </c>
      <c r="AD115" s="71" t="e">
        <f t="shared" si="55"/>
        <v>#DIV/0!</v>
      </c>
      <c r="AE115" s="71" t="e">
        <f t="shared" si="55"/>
        <v>#DIV/0!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C117" s="68"/>
      <c r="D117" s="204"/>
      <c r="E117" s="204"/>
      <c r="F117" s="204"/>
      <c r="G117" s="204"/>
      <c r="H117" s="204"/>
      <c r="I117" s="204"/>
      <c r="J117" s="204"/>
      <c r="K117" s="204"/>
      <c r="L117" s="204"/>
      <c r="M117" s="204"/>
      <c r="N117" s="204"/>
    </row>
    <row r="118" spans="2:31">
      <c r="B118" s="215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15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32" t="s">
        <v>1</v>
      </c>
      <c r="C120" s="12" t="s">
        <v>2</v>
      </c>
      <c r="D120" s="13" t="s">
        <v>3</v>
      </c>
      <c r="E120" s="13" t="s">
        <v>4</v>
      </c>
      <c r="F120" s="33" t="s">
        <v>5</v>
      </c>
      <c r="G120" s="33" t="s">
        <v>6</v>
      </c>
      <c r="H120" s="33" t="s">
        <v>7</v>
      </c>
      <c r="I120" s="33" t="s">
        <v>8</v>
      </c>
      <c r="J120" s="33" t="s">
        <v>9</v>
      </c>
      <c r="K120" s="33" t="s">
        <v>10</v>
      </c>
      <c r="L120" s="33" t="s">
        <v>11</v>
      </c>
      <c r="M120" s="33" t="s">
        <v>12</v>
      </c>
      <c r="N120" s="3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36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67</v>
      </c>
      <c r="C122" s="37" t="e">
        <f>C62/C21*100</f>
        <v>#DIV/0!</v>
      </c>
      <c r="D122" s="37" t="e">
        <f t="shared" ref="D122:N122" si="56">D62/D21*100</f>
        <v>#DIV/0!</v>
      </c>
      <c r="E122" s="37" t="e">
        <f t="shared" si="56"/>
        <v>#DIV/0!</v>
      </c>
      <c r="F122" s="37" t="e">
        <f t="shared" si="56"/>
        <v>#DIV/0!</v>
      </c>
      <c r="G122" s="37" t="e">
        <f t="shared" si="56"/>
        <v>#DIV/0!</v>
      </c>
      <c r="H122" s="37" t="e">
        <f t="shared" si="56"/>
        <v>#DIV/0!</v>
      </c>
      <c r="I122" s="37" t="e">
        <f t="shared" si="56"/>
        <v>#DIV/0!</v>
      </c>
      <c r="J122" s="37" t="e">
        <f t="shared" si="56"/>
        <v>#DIV/0!</v>
      </c>
      <c r="K122" s="37" t="e">
        <f t="shared" si="56"/>
        <v>#DIV/0!</v>
      </c>
      <c r="L122" s="37" t="e">
        <f t="shared" si="56"/>
        <v>#DIV/0!</v>
      </c>
      <c r="M122" s="37" t="e">
        <f t="shared" si="56"/>
        <v>#DIV/0!</v>
      </c>
      <c r="N122" s="37" t="e">
        <f t="shared" si="56"/>
        <v>#DIV/0!</v>
      </c>
      <c r="O122" s="42" t="e">
        <f t="shared" ref="C122:O127" si="57">+O62/O21*100</f>
        <v>#DIV/0!</v>
      </c>
      <c r="R122" s="20" t="s">
        <v>67</v>
      </c>
      <c r="S122" s="37" t="e">
        <f t="shared" ref="S122:AE127" si="58">+S62/S21*100</f>
        <v>#DIV/0!</v>
      </c>
      <c r="T122" s="37" t="e">
        <f t="shared" si="58"/>
        <v>#DIV/0!</v>
      </c>
      <c r="U122" s="37" t="e">
        <f t="shared" si="58"/>
        <v>#DIV/0!</v>
      </c>
      <c r="V122" s="37" t="e">
        <f t="shared" si="58"/>
        <v>#DIV/0!</v>
      </c>
      <c r="W122" s="37" t="e">
        <f t="shared" si="58"/>
        <v>#DIV/0!</v>
      </c>
      <c r="X122" s="37" t="e">
        <f t="shared" si="58"/>
        <v>#DIV/0!</v>
      </c>
      <c r="Y122" s="37" t="e">
        <f t="shared" si="58"/>
        <v>#DIV/0!</v>
      </c>
      <c r="Z122" s="37" t="e">
        <f t="shared" si="58"/>
        <v>#DIV/0!</v>
      </c>
      <c r="AA122" s="37" t="e">
        <f t="shared" si="58"/>
        <v>#DIV/0!</v>
      </c>
      <c r="AB122" s="37" t="e">
        <f t="shared" si="58"/>
        <v>#DIV/0!</v>
      </c>
      <c r="AC122" s="37" t="e">
        <f t="shared" si="58"/>
        <v>#DIV/0!</v>
      </c>
      <c r="AD122" s="37" t="e">
        <f t="shared" si="58"/>
        <v>#DIV/0!</v>
      </c>
      <c r="AE122" s="42" t="e">
        <f t="shared" si="58"/>
        <v>#DIV/0!</v>
      </c>
    </row>
    <row r="123" spans="2:31">
      <c r="B123" s="20" t="s">
        <v>68</v>
      </c>
      <c r="C123" s="37" t="e">
        <f t="shared" ref="C123:N123" si="59">C63/C22*100</f>
        <v>#DIV/0!</v>
      </c>
      <c r="D123" s="37" t="e">
        <f t="shared" si="59"/>
        <v>#DIV/0!</v>
      </c>
      <c r="E123" s="37" t="e">
        <f t="shared" si="59"/>
        <v>#DIV/0!</v>
      </c>
      <c r="F123" s="37" t="e">
        <f t="shared" si="59"/>
        <v>#DIV/0!</v>
      </c>
      <c r="G123" s="37" t="e">
        <f t="shared" si="59"/>
        <v>#DIV/0!</v>
      </c>
      <c r="H123" s="37" t="e">
        <f t="shared" si="59"/>
        <v>#DIV/0!</v>
      </c>
      <c r="I123" s="37" t="e">
        <f t="shared" si="59"/>
        <v>#DIV/0!</v>
      </c>
      <c r="J123" s="37" t="e">
        <f t="shared" si="59"/>
        <v>#DIV/0!</v>
      </c>
      <c r="K123" s="37" t="e">
        <f t="shared" si="59"/>
        <v>#DIV/0!</v>
      </c>
      <c r="L123" s="37" t="e">
        <f t="shared" si="59"/>
        <v>#DIV/0!</v>
      </c>
      <c r="M123" s="37" t="e">
        <f t="shared" si="59"/>
        <v>#DIV/0!</v>
      </c>
      <c r="N123" s="37" t="e">
        <f t="shared" si="59"/>
        <v>#DIV/0!</v>
      </c>
      <c r="O123" s="42" t="e">
        <f t="shared" si="57"/>
        <v>#DIV/0!</v>
      </c>
      <c r="R123" s="20" t="s">
        <v>68</v>
      </c>
      <c r="S123" s="37" t="e">
        <f t="shared" si="58"/>
        <v>#DIV/0!</v>
      </c>
      <c r="T123" s="37" t="e">
        <f t="shared" si="58"/>
        <v>#DIV/0!</v>
      </c>
      <c r="U123" s="37" t="e">
        <f t="shared" si="58"/>
        <v>#DIV/0!</v>
      </c>
      <c r="V123" s="37" t="e">
        <f t="shared" si="58"/>
        <v>#DIV/0!</v>
      </c>
      <c r="W123" s="37" t="e">
        <f t="shared" si="58"/>
        <v>#DIV/0!</v>
      </c>
      <c r="X123" s="37" t="e">
        <f t="shared" si="58"/>
        <v>#DIV/0!</v>
      </c>
      <c r="Y123" s="37" t="e">
        <f t="shared" si="58"/>
        <v>#DIV/0!</v>
      </c>
      <c r="Z123" s="37" t="e">
        <f t="shared" si="58"/>
        <v>#DIV/0!</v>
      </c>
      <c r="AA123" s="37" t="e">
        <f t="shared" si="58"/>
        <v>#DIV/0!</v>
      </c>
      <c r="AB123" s="37" t="e">
        <f t="shared" si="58"/>
        <v>#DIV/0!</v>
      </c>
      <c r="AC123" s="37" t="e">
        <f t="shared" si="58"/>
        <v>#DIV/0!</v>
      </c>
      <c r="AD123" s="37" t="e">
        <f t="shared" si="58"/>
        <v>#DIV/0!</v>
      </c>
      <c r="AE123" s="42" t="e">
        <f t="shared" si="58"/>
        <v>#DIV/0!</v>
      </c>
    </row>
    <row r="124" spans="2:31">
      <c r="B124" s="20" t="s">
        <v>69</v>
      </c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203"/>
      <c r="R124" s="20" t="s">
        <v>69</v>
      </c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42"/>
    </row>
    <row r="125" spans="2:31">
      <c r="B125" s="20" t="s">
        <v>70</v>
      </c>
      <c r="C125" s="37" t="e">
        <f t="shared" ref="C125:N125" si="60">C65/C24*100</f>
        <v>#DIV/0!</v>
      </c>
      <c r="D125" s="37" t="e">
        <f t="shared" si="60"/>
        <v>#DIV/0!</v>
      </c>
      <c r="E125" s="37" t="e">
        <f t="shared" si="60"/>
        <v>#DIV/0!</v>
      </c>
      <c r="F125" s="37" t="e">
        <f t="shared" si="60"/>
        <v>#DIV/0!</v>
      </c>
      <c r="G125" s="37" t="e">
        <f t="shared" si="60"/>
        <v>#DIV/0!</v>
      </c>
      <c r="H125" s="37" t="e">
        <f t="shared" si="60"/>
        <v>#DIV/0!</v>
      </c>
      <c r="I125" s="37" t="e">
        <f t="shared" si="60"/>
        <v>#DIV/0!</v>
      </c>
      <c r="J125" s="37" t="e">
        <f t="shared" si="60"/>
        <v>#DIV/0!</v>
      </c>
      <c r="K125" s="37" t="e">
        <f t="shared" si="60"/>
        <v>#DIV/0!</v>
      </c>
      <c r="L125" s="37" t="e">
        <f t="shared" si="60"/>
        <v>#DIV/0!</v>
      </c>
      <c r="M125" s="37" t="e">
        <f t="shared" si="60"/>
        <v>#DIV/0!</v>
      </c>
      <c r="N125" s="37" t="e">
        <f t="shared" si="60"/>
        <v>#DIV/0!</v>
      </c>
      <c r="O125" s="42" t="e">
        <f t="shared" si="57"/>
        <v>#DIV/0!</v>
      </c>
      <c r="R125" s="20" t="s">
        <v>70</v>
      </c>
      <c r="S125" s="37" t="e">
        <f t="shared" si="58"/>
        <v>#DIV/0!</v>
      </c>
      <c r="T125" s="37" t="e">
        <f t="shared" si="58"/>
        <v>#DIV/0!</v>
      </c>
      <c r="U125" s="37" t="e">
        <f t="shared" si="58"/>
        <v>#DIV/0!</v>
      </c>
      <c r="V125" s="37" t="e">
        <f t="shared" si="58"/>
        <v>#DIV/0!</v>
      </c>
      <c r="W125" s="37" t="e">
        <f t="shared" si="58"/>
        <v>#DIV/0!</v>
      </c>
      <c r="X125" s="37" t="e">
        <f t="shared" si="58"/>
        <v>#DIV/0!</v>
      </c>
      <c r="Y125" s="37" t="e">
        <f t="shared" si="58"/>
        <v>#DIV/0!</v>
      </c>
      <c r="Z125" s="37" t="e">
        <f t="shared" si="58"/>
        <v>#DIV/0!</v>
      </c>
      <c r="AA125" s="37" t="e">
        <f t="shared" si="58"/>
        <v>#DIV/0!</v>
      </c>
      <c r="AB125" s="37" t="e">
        <f t="shared" si="58"/>
        <v>#DIV/0!</v>
      </c>
      <c r="AC125" s="37" t="e">
        <f t="shared" si="58"/>
        <v>#DIV/0!</v>
      </c>
      <c r="AD125" s="37" t="e">
        <f t="shared" si="58"/>
        <v>#DIV/0!</v>
      </c>
      <c r="AE125" s="42" t="e">
        <f t="shared" si="58"/>
        <v>#DIV/0!</v>
      </c>
    </row>
    <row r="126" spans="2:31">
      <c r="B126" s="20" t="s">
        <v>71</v>
      </c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203"/>
      <c r="R126" s="20" t="s">
        <v>71</v>
      </c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42"/>
    </row>
    <row r="127" spans="2:31">
      <c r="B127" s="45" t="s">
        <v>14</v>
      </c>
      <c r="C127" s="46" t="e">
        <f t="shared" si="57"/>
        <v>#DIV/0!</v>
      </c>
      <c r="D127" s="46" t="e">
        <f t="shared" si="57"/>
        <v>#DIV/0!</v>
      </c>
      <c r="E127" s="46" t="e">
        <f t="shared" si="57"/>
        <v>#DIV/0!</v>
      </c>
      <c r="F127" s="46" t="e">
        <f t="shared" si="57"/>
        <v>#DIV/0!</v>
      </c>
      <c r="G127" s="46" t="e">
        <f t="shared" si="57"/>
        <v>#DIV/0!</v>
      </c>
      <c r="H127" s="46" t="e">
        <f t="shared" si="57"/>
        <v>#DIV/0!</v>
      </c>
      <c r="I127" s="46" t="e">
        <f t="shared" si="57"/>
        <v>#DIV/0!</v>
      </c>
      <c r="J127" s="46" t="e">
        <f t="shared" si="57"/>
        <v>#DIV/0!</v>
      </c>
      <c r="K127" s="46" t="e">
        <f t="shared" si="57"/>
        <v>#DIV/0!</v>
      </c>
      <c r="L127" s="46" t="e">
        <f t="shared" si="57"/>
        <v>#DIV/0!</v>
      </c>
      <c r="M127" s="46" t="e">
        <f t="shared" si="57"/>
        <v>#DIV/0!</v>
      </c>
      <c r="N127" s="46" t="e">
        <f t="shared" si="57"/>
        <v>#DIV/0!</v>
      </c>
      <c r="O127" s="47" t="e">
        <f t="shared" si="57"/>
        <v>#DIV/0!</v>
      </c>
      <c r="R127" s="45" t="s">
        <v>14</v>
      </c>
      <c r="S127" s="46" t="e">
        <f t="shared" si="58"/>
        <v>#DIV/0!</v>
      </c>
      <c r="T127" s="46" t="e">
        <f t="shared" si="58"/>
        <v>#DIV/0!</v>
      </c>
      <c r="U127" s="46" t="e">
        <f t="shared" si="58"/>
        <v>#DIV/0!</v>
      </c>
      <c r="V127" s="46" t="e">
        <f t="shared" si="58"/>
        <v>#DIV/0!</v>
      </c>
      <c r="W127" s="46" t="e">
        <f t="shared" si="58"/>
        <v>#DIV/0!</v>
      </c>
      <c r="X127" s="46" t="e">
        <f t="shared" si="58"/>
        <v>#DIV/0!</v>
      </c>
      <c r="Y127" s="46" t="e">
        <f t="shared" si="58"/>
        <v>#DIV/0!</v>
      </c>
      <c r="Z127" s="46" t="e">
        <f t="shared" si="58"/>
        <v>#DIV/0!</v>
      </c>
      <c r="AA127" s="46" t="e">
        <f t="shared" si="58"/>
        <v>#DIV/0!</v>
      </c>
      <c r="AB127" s="46" t="e">
        <f t="shared" si="58"/>
        <v>#DIV/0!</v>
      </c>
      <c r="AC127" s="46" t="e">
        <f t="shared" si="58"/>
        <v>#DIV/0!</v>
      </c>
      <c r="AD127" s="46" t="e">
        <f t="shared" si="58"/>
        <v>#DIV/0!</v>
      </c>
      <c r="AE127" s="47" t="e">
        <f t="shared" si="58"/>
        <v>#DIV/0!</v>
      </c>
    </row>
    <row r="128" spans="2:31" hidden="1"/>
    <row r="129" spans="2:31" hidden="1"/>
    <row r="130" spans="2:31" hidden="1">
      <c r="B130" s="215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15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4" si="61">+C74/C21*100</f>
        <v>#DIV/0!</v>
      </c>
      <c r="D134" s="68" t="e">
        <f t="shared" si="61"/>
        <v>#DIV/0!</v>
      </c>
      <c r="E134" s="68" t="e">
        <f t="shared" si="61"/>
        <v>#DIV/0!</v>
      </c>
      <c r="F134" s="68" t="e">
        <f t="shared" si="61"/>
        <v>#DIV/0!</v>
      </c>
      <c r="G134" s="68" t="e">
        <f t="shared" si="61"/>
        <v>#DIV/0!</v>
      </c>
      <c r="H134" s="68" t="e">
        <f t="shared" si="61"/>
        <v>#DIV/0!</v>
      </c>
      <c r="I134" s="68" t="e">
        <f t="shared" si="61"/>
        <v>#DIV/0!</v>
      </c>
      <c r="J134" s="68" t="e">
        <f t="shared" si="61"/>
        <v>#DIV/0!</v>
      </c>
      <c r="K134" s="68" t="e">
        <f t="shared" si="61"/>
        <v>#DIV/0!</v>
      </c>
      <c r="L134" s="68" t="e">
        <f t="shared" si="61"/>
        <v>#DIV/0!</v>
      </c>
      <c r="M134" s="68"/>
      <c r="N134" s="68"/>
      <c r="O134" s="68" t="e">
        <f>+O74/O21*100</f>
        <v>#DIV/0!</v>
      </c>
      <c r="R134" s="64" t="s">
        <v>39</v>
      </c>
      <c r="S134" s="68" t="e">
        <f t="shared" ref="S134:AE134" si="62">+S74/S21*100</f>
        <v>#DIV/0!</v>
      </c>
      <c r="T134" s="68" t="e">
        <f t="shared" si="62"/>
        <v>#DIV/0!</v>
      </c>
      <c r="U134" s="68" t="e">
        <f t="shared" si="62"/>
        <v>#DIV/0!</v>
      </c>
      <c r="V134" s="68" t="e">
        <f t="shared" si="62"/>
        <v>#DIV/0!</v>
      </c>
      <c r="W134" s="68" t="e">
        <f t="shared" si="62"/>
        <v>#DIV/0!</v>
      </c>
      <c r="X134" s="68" t="e">
        <f t="shared" si="62"/>
        <v>#DIV/0!</v>
      </c>
      <c r="Y134" s="68" t="e">
        <f t="shared" si="62"/>
        <v>#DIV/0!</v>
      </c>
      <c r="Z134" s="68" t="e">
        <f t="shared" si="62"/>
        <v>#DIV/0!</v>
      </c>
      <c r="AA134" s="68" t="e">
        <f t="shared" si="62"/>
        <v>#DIV/0!</v>
      </c>
      <c r="AB134" s="68" t="e">
        <f t="shared" si="62"/>
        <v>#DIV/0!</v>
      </c>
      <c r="AC134" s="68" t="e">
        <f t="shared" si="62"/>
        <v>#DIV/0!</v>
      </c>
      <c r="AD134" s="68" t="e">
        <f t="shared" si="62"/>
        <v>#DIV/0!</v>
      </c>
      <c r="AE134" s="68" t="e">
        <f t="shared" si="62"/>
        <v>#DIV/0!</v>
      </c>
    </row>
    <row r="135" spans="2:31" hidden="1">
      <c r="B135" s="64" t="s">
        <v>40</v>
      </c>
      <c r="C135" s="68" t="e">
        <f t="shared" ref="C135:L135" si="63">+C75/C24*100</f>
        <v>#DIV/0!</v>
      </c>
      <c r="D135" s="68" t="e">
        <f t="shared" si="63"/>
        <v>#DIV/0!</v>
      </c>
      <c r="E135" s="68" t="e">
        <f t="shared" si="63"/>
        <v>#DIV/0!</v>
      </c>
      <c r="F135" s="68" t="e">
        <f t="shared" si="63"/>
        <v>#DIV/0!</v>
      </c>
      <c r="G135" s="68" t="e">
        <f t="shared" si="63"/>
        <v>#DIV/0!</v>
      </c>
      <c r="H135" s="68" t="e">
        <f t="shared" si="63"/>
        <v>#DIV/0!</v>
      </c>
      <c r="I135" s="68" t="e">
        <f t="shared" si="63"/>
        <v>#DIV/0!</v>
      </c>
      <c r="J135" s="68" t="e">
        <f t="shared" si="63"/>
        <v>#DIV/0!</v>
      </c>
      <c r="K135" s="68" t="e">
        <f t="shared" si="63"/>
        <v>#DIV/0!</v>
      </c>
      <c r="L135" s="68" t="e">
        <f t="shared" si="63"/>
        <v>#DIV/0!</v>
      </c>
      <c r="M135" s="68"/>
      <c r="N135" s="68"/>
      <c r="O135" s="68" t="e">
        <f>+O75/O24*100</f>
        <v>#DIV/0!</v>
      </c>
      <c r="R135" s="64" t="s">
        <v>40</v>
      </c>
      <c r="S135" s="68" t="e">
        <f t="shared" ref="S135:AE135" si="64">+S75/S24*100</f>
        <v>#DIV/0!</v>
      </c>
      <c r="T135" s="68" t="e">
        <f t="shared" si="64"/>
        <v>#DIV/0!</v>
      </c>
      <c r="U135" s="68" t="e">
        <f t="shared" si="64"/>
        <v>#DIV/0!</v>
      </c>
      <c r="V135" s="68" t="e">
        <f t="shared" si="64"/>
        <v>#DIV/0!</v>
      </c>
      <c r="W135" s="68" t="e">
        <f t="shared" si="64"/>
        <v>#DIV/0!</v>
      </c>
      <c r="X135" s="68" t="e">
        <f t="shared" si="64"/>
        <v>#DIV/0!</v>
      </c>
      <c r="Y135" s="68" t="e">
        <f t="shared" si="64"/>
        <v>#DIV/0!</v>
      </c>
      <c r="Z135" s="68" t="e">
        <f t="shared" si="64"/>
        <v>#DIV/0!</v>
      </c>
      <c r="AA135" s="68" t="e">
        <f t="shared" si="64"/>
        <v>#DIV/0!</v>
      </c>
      <c r="AB135" s="68" t="e">
        <f t="shared" si="64"/>
        <v>#DIV/0!</v>
      </c>
      <c r="AC135" s="68" t="e">
        <f t="shared" si="64"/>
        <v>#DIV/0!</v>
      </c>
      <c r="AD135" s="68" t="e">
        <f t="shared" si="64"/>
        <v>#DIV/0!</v>
      </c>
      <c r="AE135" s="68" t="e">
        <f t="shared" si="64"/>
        <v>#DIV/0!</v>
      </c>
    </row>
    <row r="136" spans="2:31" hidden="1">
      <c r="B136" s="64" t="s">
        <v>41</v>
      </c>
      <c r="C136" s="68" t="e">
        <f>+C76/#REF!*100</f>
        <v>#REF!</v>
      </c>
      <c r="D136" s="68" t="e">
        <f>+D76/#REF!*100</f>
        <v>#REF!</v>
      </c>
      <c r="E136" s="68" t="e">
        <f>+E76/#REF!*100</f>
        <v>#REF!</v>
      </c>
      <c r="F136" s="68" t="e">
        <f>+F76/#REF!*100</f>
        <v>#REF!</v>
      </c>
      <c r="G136" s="68" t="e">
        <f>+G76/#REF!*100</f>
        <v>#REF!</v>
      </c>
      <c r="H136" s="68" t="e">
        <f>+H76/#REF!*100</f>
        <v>#REF!</v>
      </c>
      <c r="I136" s="68" t="e">
        <f>+I76/#REF!*100</f>
        <v>#REF!</v>
      </c>
      <c r="J136" s="68" t="e">
        <f>+J76/#REF!*100</f>
        <v>#REF!</v>
      </c>
      <c r="K136" s="68" t="e">
        <f>+K76/#REF!*100</f>
        <v>#REF!</v>
      </c>
      <c r="L136" s="68" t="e">
        <f>+L76/#REF!*100</f>
        <v>#REF!</v>
      </c>
      <c r="M136" s="68"/>
      <c r="N136" s="68"/>
      <c r="O136" s="68" t="e">
        <f>+O76/#REF!*100</f>
        <v>#REF!</v>
      </c>
      <c r="R136" s="64" t="s">
        <v>41</v>
      </c>
      <c r="S136" s="68" t="e">
        <f>+S76/#REF!*100</f>
        <v>#REF!</v>
      </c>
      <c r="T136" s="68" t="e">
        <f>+T76/#REF!*100</f>
        <v>#REF!</v>
      </c>
      <c r="U136" s="68" t="e">
        <f>+U76/#REF!*100</f>
        <v>#REF!</v>
      </c>
      <c r="V136" s="68" t="e">
        <f>+V76/#REF!*100</f>
        <v>#REF!</v>
      </c>
      <c r="W136" s="68" t="e">
        <f>+W76/#REF!*100</f>
        <v>#REF!</v>
      </c>
      <c r="X136" s="68" t="e">
        <f>+X76/#REF!*100</f>
        <v>#REF!</v>
      </c>
      <c r="Y136" s="68" t="e">
        <f>+Y76/#REF!*100</f>
        <v>#REF!</v>
      </c>
      <c r="Z136" s="68" t="e">
        <f>+Z76/#REF!*100</f>
        <v>#REF!</v>
      </c>
      <c r="AA136" s="68" t="e">
        <f>+AA76/#REF!*100</f>
        <v>#REF!</v>
      </c>
      <c r="AB136" s="68" t="e">
        <f>+AB76/#REF!*100</f>
        <v>#REF!</v>
      </c>
      <c r="AC136" s="68" t="e">
        <f>+AC76/#REF!*100</f>
        <v>#REF!</v>
      </c>
      <c r="AD136" s="68" t="e">
        <f>+AD76/#REF!*100</f>
        <v>#REF!</v>
      </c>
      <c r="AE136" s="68" t="e">
        <f>+AE76/#REF!*100</f>
        <v>#REF!</v>
      </c>
    </row>
    <row r="137" spans="2:31" hidden="1">
      <c r="B137" s="64" t="s">
        <v>42</v>
      </c>
      <c r="C137" s="68" t="e">
        <f>+C77/#REF!*100</f>
        <v>#REF!</v>
      </c>
      <c r="D137" s="68" t="e">
        <f>+D77/#REF!*100</f>
        <v>#REF!</v>
      </c>
      <c r="E137" s="68" t="e">
        <f>+E77/#REF!*100</f>
        <v>#REF!</v>
      </c>
      <c r="F137" s="68" t="e">
        <f>+F77/#REF!*100</f>
        <v>#REF!</v>
      </c>
      <c r="G137" s="68" t="e">
        <f>+G77/#REF!*100</f>
        <v>#REF!</v>
      </c>
      <c r="H137" s="68" t="e">
        <f>+H77/#REF!*100</f>
        <v>#REF!</v>
      </c>
      <c r="I137" s="68" t="e">
        <f>+I77/#REF!*100</f>
        <v>#REF!</v>
      </c>
      <c r="J137" s="68" t="e">
        <f>+J77/#REF!*100</f>
        <v>#REF!</v>
      </c>
      <c r="K137" s="68" t="e">
        <f>+K77/#REF!*100</f>
        <v>#REF!</v>
      </c>
      <c r="L137" s="68" t="e">
        <f>+L77/#REF!*100</f>
        <v>#REF!</v>
      </c>
      <c r="M137" s="68"/>
      <c r="N137" s="68"/>
      <c r="O137" s="68" t="e">
        <f>+O77/#REF!*100</f>
        <v>#REF!</v>
      </c>
      <c r="R137" s="64" t="s">
        <v>42</v>
      </c>
      <c r="S137" s="68" t="e">
        <f>+S77/#REF!*100</f>
        <v>#REF!</v>
      </c>
      <c r="T137" s="68" t="e">
        <f>+T77/#REF!*100</f>
        <v>#REF!</v>
      </c>
      <c r="U137" s="68" t="e">
        <f>+U77/#REF!*100</f>
        <v>#REF!</v>
      </c>
      <c r="V137" s="68" t="e">
        <f>+V77/#REF!*100</f>
        <v>#REF!</v>
      </c>
      <c r="W137" s="68" t="e">
        <f>+W77/#REF!*100</f>
        <v>#REF!</v>
      </c>
      <c r="X137" s="68" t="e">
        <f>+X77/#REF!*100</f>
        <v>#REF!</v>
      </c>
      <c r="Y137" s="68" t="e">
        <f>+Y77/#REF!*100</f>
        <v>#REF!</v>
      </c>
      <c r="Z137" s="68" t="e">
        <f>+Z77/#REF!*100</f>
        <v>#REF!</v>
      </c>
      <c r="AA137" s="68" t="e">
        <f>+AA77/#REF!*100</f>
        <v>#REF!</v>
      </c>
      <c r="AB137" s="68" t="e">
        <f>+AB77/#REF!*100</f>
        <v>#REF!</v>
      </c>
      <c r="AC137" s="68" t="e">
        <f>+AC77/#REF!*100</f>
        <v>#REF!</v>
      </c>
      <c r="AD137" s="68" t="e">
        <f>+AD77/#REF!*100</f>
        <v>#REF!</v>
      </c>
      <c r="AE137" s="68" t="e">
        <f>+AE77/#REF!*100</f>
        <v>#REF!</v>
      </c>
    </row>
    <row r="138" spans="2:31" hidden="1">
      <c r="B138" s="64" t="s">
        <v>43</v>
      </c>
      <c r="C138" s="68" t="e">
        <f>+C78/#REF!*100</f>
        <v>#REF!</v>
      </c>
      <c r="D138" s="68" t="e">
        <f>+D78/#REF!*100</f>
        <v>#REF!</v>
      </c>
      <c r="E138" s="68" t="e">
        <f>+E78/#REF!*100</f>
        <v>#REF!</v>
      </c>
      <c r="F138" s="68" t="e">
        <f>+F78/#REF!*100</f>
        <v>#REF!</v>
      </c>
      <c r="G138" s="68" t="e">
        <f>+G78/#REF!*100</f>
        <v>#REF!</v>
      </c>
      <c r="H138" s="68" t="e">
        <f>+H78/#REF!*100</f>
        <v>#REF!</v>
      </c>
      <c r="I138" s="68" t="e">
        <f>+I78/#REF!*100</f>
        <v>#REF!</v>
      </c>
      <c r="J138" s="68" t="e">
        <f>+J78/#REF!*100</f>
        <v>#REF!</v>
      </c>
      <c r="K138" s="68" t="e">
        <f>+K78/#REF!*100</f>
        <v>#REF!</v>
      </c>
      <c r="L138" s="68" t="e">
        <f>+L78/#REF!*100</f>
        <v>#REF!</v>
      </c>
      <c r="M138" s="68"/>
      <c r="N138" s="68"/>
      <c r="O138" s="68" t="e">
        <f>+O78/#REF!*100</f>
        <v>#REF!</v>
      </c>
      <c r="R138" s="64" t="s">
        <v>43</v>
      </c>
      <c r="S138" s="68" t="e">
        <f>+S78/#REF!*100</f>
        <v>#REF!</v>
      </c>
      <c r="T138" s="68" t="e">
        <f>+T78/#REF!*100</f>
        <v>#REF!</v>
      </c>
      <c r="U138" s="68" t="e">
        <f>+U78/#REF!*100</f>
        <v>#REF!</v>
      </c>
      <c r="V138" s="68" t="e">
        <f>+V78/#REF!*100</f>
        <v>#REF!</v>
      </c>
      <c r="W138" s="68" t="e">
        <f>+W78/#REF!*100</f>
        <v>#REF!</v>
      </c>
      <c r="X138" s="68" t="e">
        <f>+X78/#REF!*100</f>
        <v>#REF!</v>
      </c>
      <c r="Y138" s="68" t="e">
        <f>+Y78/#REF!*100</f>
        <v>#REF!</v>
      </c>
      <c r="Z138" s="68" t="e">
        <f>+Z78/#REF!*100</f>
        <v>#REF!</v>
      </c>
      <c r="AA138" s="68" t="e">
        <f>+AA78/#REF!*100</f>
        <v>#REF!</v>
      </c>
      <c r="AB138" s="68" t="e">
        <f>+AB78/#REF!*100</f>
        <v>#REF!</v>
      </c>
      <c r="AC138" s="68" t="e">
        <f>+AC78/#REF!*100</f>
        <v>#REF!</v>
      </c>
      <c r="AD138" s="68" t="e">
        <f>+AD78/#REF!*100</f>
        <v>#REF!</v>
      </c>
      <c r="AE138" s="68" t="e">
        <f>+AE78/#REF!*100</f>
        <v>#REF!</v>
      </c>
    </row>
    <row r="139" spans="2:31" hidden="1">
      <c r="B139" s="64" t="s">
        <v>44</v>
      </c>
      <c r="C139" s="68" t="e">
        <f>+C79/#REF!*100</f>
        <v>#REF!</v>
      </c>
      <c r="D139" s="68" t="e">
        <f>+D79/#REF!*100</f>
        <v>#REF!</v>
      </c>
      <c r="E139" s="68" t="e">
        <f>+E79/#REF!*100</f>
        <v>#REF!</v>
      </c>
      <c r="F139" s="68" t="e">
        <f>+F79/#REF!*100</f>
        <v>#REF!</v>
      </c>
      <c r="G139" s="68" t="e">
        <f>+G79/#REF!*100</f>
        <v>#REF!</v>
      </c>
      <c r="H139" s="68" t="e">
        <f>+H79/#REF!*100</f>
        <v>#REF!</v>
      </c>
      <c r="I139" s="68" t="e">
        <f>+I79/#REF!*100</f>
        <v>#REF!</v>
      </c>
      <c r="J139" s="68" t="e">
        <f>+J79/#REF!*100</f>
        <v>#REF!</v>
      </c>
      <c r="K139" s="68" t="e">
        <f>+K79/#REF!*100</f>
        <v>#REF!</v>
      </c>
      <c r="L139" s="68" t="e">
        <f>+L79/#REF!*100</f>
        <v>#REF!</v>
      </c>
      <c r="M139" s="68"/>
      <c r="N139" s="68"/>
      <c r="O139" s="68" t="e">
        <f>+O79/#REF!*100</f>
        <v>#REF!</v>
      </c>
      <c r="R139" s="64" t="s">
        <v>44</v>
      </c>
      <c r="S139" s="68" t="e">
        <f>+S79/#REF!*100</f>
        <v>#REF!</v>
      </c>
      <c r="T139" s="68" t="e">
        <f>+T79/#REF!*100</f>
        <v>#REF!</v>
      </c>
      <c r="U139" s="68" t="e">
        <f>+U79/#REF!*100</f>
        <v>#REF!</v>
      </c>
      <c r="V139" s="68" t="e">
        <f>+V79/#REF!*100</f>
        <v>#REF!</v>
      </c>
      <c r="W139" s="68" t="e">
        <f>+W79/#REF!*100</f>
        <v>#REF!</v>
      </c>
      <c r="X139" s="68" t="e">
        <f>+X79/#REF!*100</f>
        <v>#REF!</v>
      </c>
      <c r="Y139" s="68" t="e">
        <f>+Y79/#REF!*100</f>
        <v>#REF!</v>
      </c>
      <c r="Z139" s="68" t="e">
        <f>+Z79/#REF!*100</f>
        <v>#REF!</v>
      </c>
      <c r="AA139" s="68" t="e">
        <f>+AA79/#REF!*100</f>
        <v>#REF!</v>
      </c>
      <c r="AB139" s="68" t="e">
        <f>+AB79/#REF!*100</f>
        <v>#REF!</v>
      </c>
      <c r="AC139" s="68" t="e">
        <f>+AC79/#REF!*100</f>
        <v>#REF!</v>
      </c>
      <c r="AD139" s="68" t="e">
        <f>+AD79/#REF!*100</f>
        <v>#REF!</v>
      </c>
      <c r="AE139" s="68" t="e">
        <f>+AE79/#REF!*100</f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65">+C85/C26*100</f>
        <v>#DIV/0!</v>
      </c>
      <c r="D145" s="71" t="e">
        <f t="shared" si="65"/>
        <v>#DIV/0!</v>
      </c>
      <c r="E145" s="71" t="e">
        <f t="shared" si="65"/>
        <v>#DIV/0!</v>
      </c>
      <c r="F145" s="71" t="e">
        <f t="shared" si="65"/>
        <v>#DIV/0!</v>
      </c>
      <c r="G145" s="71" t="e">
        <f t="shared" si="65"/>
        <v>#DIV/0!</v>
      </c>
      <c r="H145" s="71" t="e">
        <f t="shared" si="65"/>
        <v>#DIV/0!</v>
      </c>
      <c r="I145" s="71" t="e">
        <f t="shared" si="65"/>
        <v>#DIV/0!</v>
      </c>
      <c r="J145" s="71" t="e">
        <f t="shared" si="65"/>
        <v>#DIV/0!</v>
      </c>
      <c r="K145" s="71" t="e">
        <f t="shared" si="65"/>
        <v>#DIV/0!</v>
      </c>
      <c r="L145" s="71" t="e">
        <f t="shared" si="65"/>
        <v>#DIV/0!</v>
      </c>
      <c r="M145" s="71"/>
      <c r="N145" s="71"/>
      <c r="O145" s="71" t="e">
        <f>+O85/O26*100</f>
        <v>#DIV/0!</v>
      </c>
      <c r="R145" s="26" t="s">
        <v>14</v>
      </c>
      <c r="S145" s="70" t="e">
        <f t="shared" ref="S145:AE145" si="66">+S85/S26*100</f>
        <v>#DIV/0!</v>
      </c>
      <c r="T145" s="71" t="e">
        <f t="shared" si="66"/>
        <v>#DIV/0!</v>
      </c>
      <c r="U145" s="71" t="e">
        <f t="shared" si="66"/>
        <v>#DIV/0!</v>
      </c>
      <c r="V145" s="71" t="e">
        <f t="shared" si="66"/>
        <v>#DIV/0!</v>
      </c>
      <c r="W145" s="71" t="e">
        <f t="shared" si="66"/>
        <v>#DIV/0!</v>
      </c>
      <c r="X145" s="71" t="e">
        <f t="shared" si="66"/>
        <v>#DIV/0!</v>
      </c>
      <c r="Y145" s="71" t="e">
        <f t="shared" si="66"/>
        <v>#DIV/0!</v>
      </c>
      <c r="Z145" s="71" t="e">
        <f t="shared" si="66"/>
        <v>#DIV/0!</v>
      </c>
      <c r="AA145" s="71" t="e">
        <f t="shared" si="66"/>
        <v>#DIV/0!</v>
      </c>
      <c r="AB145" s="71" t="e">
        <f t="shared" si="66"/>
        <v>#DIV/0!</v>
      </c>
      <c r="AC145" s="71" t="e">
        <f t="shared" si="66"/>
        <v>#DIV/0!</v>
      </c>
      <c r="AD145" s="71" t="e">
        <f t="shared" si="66"/>
        <v>#DIV/0!</v>
      </c>
      <c r="AE145" s="71" t="e">
        <f t="shared" si="66"/>
        <v>#DIV/0!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67">+C149</f>
        <v>0</v>
      </c>
      <c r="T149" s="75">
        <f t="shared" si="67"/>
        <v>0</v>
      </c>
      <c r="U149" s="75">
        <f t="shared" si="67"/>
        <v>0</v>
      </c>
      <c r="V149" s="75">
        <f t="shared" si="67"/>
        <v>0</v>
      </c>
      <c r="W149" s="75">
        <f t="shared" si="67"/>
        <v>0</v>
      </c>
      <c r="X149" s="75">
        <f t="shared" si="67"/>
        <v>0</v>
      </c>
      <c r="Y149" s="75">
        <f t="shared" si="67"/>
        <v>0</v>
      </c>
      <c r="Z149" s="75">
        <f t="shared" si="67"/>
        <v>0</v>
      </c>
      <c r="AA149" s="75">
        <f t="shared" si="67"/>
        <v>0</v>
      </c>
      <c r="AB149" s="75">
        <f t="shared" si="67"/>
        <v>0</v>
      </c>
      <c r="AC149" s="75">
        <f t="shared" si="67"/>
        <v>0</v>
      </c>
      <c r="AD149" s="75">
        <f t="shared" si="67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67"/>
        <v>6.96</v>
      </c>
      <c r="T150" s="75">
        <f t="shared" si="67"/>
        <v>6.96</v>
      </c>
      <c r="U150" s="75">
        <f t="shared" si="67"/>
        <v>6.96</v>
      </c>
      <c r="V150" s="75">
        <f t="shared" si="67"/>
        <v>6.96</v>
      </c>
      <c r="W150" s="75">
        <f t="shared" si="67"/>
        <v>6.96</v>
      </c>
      <c r="X150" s="75">
        <f t="shared" si="67"/>
        <v>6.96</v>
      </c>
      <c r="Y150" s="75">
        <f t="shared" si="67"/>
        <v>6.96</v>
      </c>
      <c r="Z150" s="75">
        <f t="shared" si="67"/>
        <v>6.96</v>
      </c>
      <c r="AA150" s="75">
        <f t="shared" si="67"/>
        <v>6.96</v>
      </c>
      <c r="AB150" s="75">
        <f t="shared" si="67"/>
        <v>6.96</v>
      </c>
      <c r="AC150" s="75">
        <f t="shared" si="67"/>
        <v>6.96</v>
      </c>
      <c r="AD150" s="75">
        <f t="shared" si="67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 t="e">
        <f>+#REF!</f>
        <v>#REF!</v>
      </c>
      <c r="D153" s="31" t="e">
        <f>+#REF!</f>
        <v>#REF!</v>
      </c>
      <c r="E153" s="31" t="e">
        <f>+#REF!</f>
        <v>#REF!</v>
      </c>
      <c r="F153" s="31" t="e">
        <f>+#REF!</f>
        <v>#REF!</v>
      </c>
      <c r="G153" s="31" t="e">
        <f>+#REF!</f>
        <v>#REF!</v>
      </c>
      <c r="H153" s="31" t="e">
        <f>+#REF!</f>
        <v>#REF!</v>
      </c>
      <c r="I153" s="31" t="e">
        <f>+#REF!</f>
        <v>#REF!</v>
      </c>
      <c r="J153" s="31" t="e">
        <f>+#REF!</f>
        <v>#REF!</v>
      </c>
      <c r="K153" s="31" t="e">
        <f>+#REF!</f>
        <v>#REF!</v>
      </c>
      <c r="L153" s="31" t="e">
        <f>+#REF!</f>
        <v>#REF!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>
        <f t="shared" ref="C157:L157" si="68">+C32*0.87</f>
        <v>0</v>
      </c>
      <c r="D157" s="31">
        <f t="shared" si="68"/>
        <v>0</v>
      </c>
      <c r="E157" s="31">
        <f t="shared" si="68"/>
        <v>0</v>
      </c>
      <c r="F157" s="31">
        <f t="shared" si="68"/>
        <v>0</v>
      </c>
      <c r="G157" s="31">
        <f t="shared" si="68"/>
        <v>0</v>
      </c>
      <c r="H157" s="31">
        <f t="shared" si="68"/>
        <v>0</v>
      </c>
      <c r="I157" s="31">
        <f t="shared" si="68"/>
        <v>0</v>
      </c>
      <c r="J157" s="31">
        <f t="shared" si="68"/>
        <v>0</v>
      </c>
      <c r="K157" s="31">
        <f t="shared" si="68"/>
        <v>0</v>
      </c>
      <c r="L157" s="31">
        <f t="shared" si="68"/>
        <v>0</v>
      </c>
    </row>
    <row r="158" spans="2:31" hidden="1">
      <c r="B158" s="68" t="s">
        <v>58</v>
      </c>
      <c r="C158" s="31">
        <f t="shared" ref="C158:L158" si="69">+C35*0.87</f>
        <v>0</v>
      </c>
      <c r="D158" s="31">
        <f t="shared" si="69"/>
        <v>0</v>
      </c>
      <c r="E158" s="31">
        <f t="shared" si="69"/>
        <v>0</v>
      </c>
      <c r="F158" s="31">
        <f t="shared" si="69"/>
        <v>0</v>
      </c>
      <c r="G158" s="31">
        <f t="shared" si="69"/>
        <v>0</v>
      </c>
      <c r="H158" s="31">
        <f t="shared" si="69"/>
        <v>0</v>
      </c>
      <c r="I158" s="31">
        <f t="shared" si="69"/>
        <v>0</v>
      </c>
      <c r="J158" s="31">
        <f t="shared" si="69"/>
        <v>0</v>
      </c>
      <c r="K158" s="31">
        <f t="shared" si="69"/>
        <v>0</v>
      </c>
      <c r="L158" s="31">
        <f t="shared" si="69"/>
        <v>0</v>
      </c>
    </row>
    <row r="159" spans="2:31" hidden="1">
      <c r="B159" s="68" t="s">
        <v>59</v>
      </c>
      <c r="C159" s="31" t="e">
        <f>+#REF!*0.87</f>
        <v>#REF!</v>
      </c>
      <c r="D159" s="31" t="e">
        <f>+#REF!*0.87</f>
        <v>#REF!</v>
      </c>
      <c r="E159" s="31" t="e">
        <f>+#REF!*0.87</f>
        <v>#REF!</v>
      </c>
      <c r="F159" s="31" t="e">
        <f>+#REF!*0.87</f>
        <v>#REF!</v>
      </c>
      <c r="G159" s="31" t="e">
        <f>+#REF!*0.87</f>
        <v>#REF!</v>
      </c>
      <c r="H159" s="31" t="e">
        <f>+#REF!*0.87</f>
        <v>#REF!</v>
      </c>
      <c r="I159" s="31" t="e">
        <f>+#REF!*0.87</f>
        <v>#REF!</v>
      </c>
      <c r="J159" s="31" t="e">
        <f>+#REF!*0.87</f>
        <v>#REF!</v>
      </c>
      <c r="K159" s="31" t="e">
        <f>+#REF!*0.87</f>
        <v>#REF!</v>
      </c>
      <c r="L159" s="31" t="e">
        <f>+#REF!*0.87</f>
        <v>#REF!</v>
      </c>
    </row>
    <row r="160" spans="2:31" hidden="1">
      <c r="B160" s="68" t="s">
        <v>60</v>
      </c>
      <c r="C160" s="31" t="e">
        <f>+#REF!*0.87</f>
        <v>#REF!</v>
      </c>
      <c r="D160" s="31" t="e">
        <f>+#REF!*0.87</f>
        <v>#REF!</v>
      </c>
      <c r="E160" s="31" t="e">
        <f>+#REF!*0.87</f>
        <v>#REF!</v>
      </c>
      <c r="F160" s="31" t="e">
        <f>+#REF!*0.87</f>
        <v>#REF!</v>
      </c>
      <c r="G160" s="31" t="e">
        <f>+#REF!*0.87</f>
        <v>#REF!</v>
      </c>
      <c r="H160" s="31" t="e">
        <f>+#REF!*0.87</f>
        <v>#REF!</v>
      </c>
      <c r="I160" s="31" t="e">
        <f>+#REF!*0.87</f>
        <v>#REF!</v>
      </c>
      <c r="J160" s="31" t="e">
        <f>+#REF!*0.87</f>
        <v>#REF!</v>
      </c>
      <c r="K160" s="31" t="e">
        <f>+#REF!*0.87</f>
        <v>#REF!</v>
      </c>
      <c r="L160" s="31" t="e">
        <f>+#REF!*0.87</f>
        <v>#REF!</v>
      </c>
    </row>
    <row r="161" spans="2:12" hidden="1">
      <c r="B161" s="68" t="s">
        <v>56</v>
      </c>
      <c r="C161" s="31" t="e">
        <f>+#REF!*0.87</f>
        <v>#REF!</v>
      </c>
      <c r="D161" s="31" t="e">
        <f>+#REF!*0.87</f>
        <v>#REF!</v>
      </c>
      <c r="E161" s="31" t="e">
        <f>+#REF!*0.87</f>
        <v>#REF!</v>
      </c>
      <c r="F161" s="31" t="e">
        <f>+#REF!*0.87</f>
        <v>#REF!</v>
      </c>
      <c r="G161" s="31" t="e">
        <f>+#REF!*0.87</f>
        <v>#REF!</v>
      </c>
      <c r="H161" s="31" t="e">
        <f>+#REF!*0.87</f>
        <v>#REF!</v>
      </c>
      <c r="I161" s="31" t="e">
        <f>+#REF!*0.87</f>
        <v>#REF!</v>
      </c>
      <c r="J161" s="31" t="e">
        <f>+#REF!*0.87</f>
        <v>#REF!</v>
      </c>
      <c r="K161" s="31" t="e">
        <f>+#REF!*0.87</f>
        <v>#REF!</v>
      </c>
      <c r="L161" s="31" t="e">
        <f>+#REF!*0.87</f>
        <v>#REF!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#REF!</v>
      </c>
      <c r="D165" s="77" t="e">
        <f>+D157/#REF!*100</f>
        <v>#REF!</v>
      </c>
      <c r="E165" s="77" t="e">
        <f>+E157/#REF!*100</f>
        <v>#REF!</v>
      </c>
      <c r="F165" s="77" t="e">
        <f>+F157/#REF!*100</f>
        <v>#REF!</v>
      </c>
      <c r="G165" s="77" t="e">
        <f>+G157/#REF!*100</f>
        <v>#REF!</v>
      </c>
      <c r="H165" s="77" t="e">
        <f>+H157/#REF!*100</f>
        <v>#REF!</v>
      </c>
      <c r="I165" s="77" t="e">
        <f>+I157/#REF!*100</f>
        <v>#REF!</v>
      </c>
      <c r="J165" s="77" t="e">
        <f>+J157/#REF!*100</f>
        <v>#REF!</v>
      </c>
      <c r="K165" s="77" t="e">
        <f>+K157/#REF!*100</f>
        <v>#REF!</v>
      </c>
      <c r="L165" s="77" t="e">
        <f>+L157/#REF!*100</f>
        <v>#REF!</v>
      </c>
    </row>
    <row r="166" spans="2:12" hidden="1">
      <c r="B166" s="68" t="s">
        <v>58</v>
      </c>
      <c r="C166" s="77" t="e">
        <f>+C158/#REF!*100</f>
        <v>#REF!</v>
      </c>
      <c r="D166" s="77" t="e">
        <f>+D158/#REF!*100</f>
        <v>#REF!</v>
      </c>
      <c r="E166" s="77" t="e">
        <f>+E158/#REF!*100</f>
        <v>#REF!</v>
      </c>
      <c r="F166" s="77" t="e">
        <f>+F158/#REF!*100</f>
        <v>#REF!</v>
      </c>
      <c r="G166" s="77" t="e">
        <f>+G158/#REF!*100</f>
        <v>#REF!</v>
      </c>
      <c r="H166" s="77" t="e">
        <f>+H158/#REF!*100</f>
        <v>#REF!</v>
      </c>
      <c r="I166" s="77" t="e">
        <f>+I158/#REF!*100</f>
        <v>#REF!</v>
      </c>
      <c r="J166" s="77" t="e">
        <f>+J158/#REF!*100</f>
        <v>#REF!</v>
      </c>
      <c r="K166" s="77" t="e">
        <f>+K158/#REF!*100</f>
        <v>#REF!</v>
      </c>
      <c r="L166" s="77" t="e">
        <f>+L158/#REF!*100</f>
        <v>#REF!</v>
      </c>
    </row>
    <row r="167" spans="2:12" hidden="1">
      <c r="B167" s="68" t="s">
        <v>59</v>
      </c>
      <c r="C167" s="77" t="e">
        <f>+C159/#REF!*100</f>
        <v>#REF!</v>
      </c>
      <c r="D167" s="77" t="e">
        <f>+D159/#REF!*100</f>
        <v>#REF!</v>
      </c>
      <c r="E167" s="77" t="e">
        <f>+E159/#REF!*100</f>
        <v>#REF!</v>
      </c>
      <c r="F167" s="77" t="e">
        <f>+F159/#REF!*100</f>
        <v>#REF!</v>
      </c>
      <c r="G167" s="77" t="e">
        <f>+G159/#REF!*100</f>
        <v>#REF!</v>
      </c>
      <c r="H167" s="77" t="e">
        <f>+H159/#REF!*100</f>
        <v>#REF!</v>
      </c>
      <c r="I167" s="77" t="e">
        <f>+I159/#REF!*100</f>
        <v>#REF!</v>
      </c>
      <c r="J167" s="77" t="e">
        <f>+J159/#REF!*100</f>
        <v>#REF!</v>
      </c>
      <c r="K167" s="77" t="e">
        <f>+K159/#REF!*100</f>
        <v>#REF!</v>
      </c>
      <c r="L167" s="77" t="e">
        <f>+L159/#REF!*100</f>
        <v>#REF!</v>
      </c>
    </row>
    <row r="168" spans="2:12" hidden="1">
      <c r="B168" s="68" t="s">
        <v>60</v>
      </c>
      <c r="C168" s="77" t="e">
        <f>+C160/#REF!*100</f>
        <v>#REF!</v>
      </c>
      <c r="D168" s="77" t="e">
        <f>+D160/#REF!*100</f>
        <v>#REF!</v>
      </c>
      <c r="E168" s="77" t="e">
        <f>+E160/#REF!*100</f>
        <v>#REF!</v>
      </c>
      <c r="F168" s="77" t="e">
        <f>+F160/#REF!*100</f>
        <v>#REF!</v>
      </c>
      <c r="G168" s="77" t="e">
        <f>+G160/#REF!*100</f>
        <v>#REF!</v>
      </c>
      <c r="H168" s="77" t="e">
        <f>+H160/#REF!*100</f>
        <v>#REF!</v>
      </c>
      <c r="I168" s="77" t="e">
        <f>+I160/#REF!*100</f>
        <v>#REF!</v>
      </c>
      <c r="J168" s="77" t="e">
        <f>+J160/#REF!*100</f>
        <v>#REF!</v>
      </c>
      <c r="K168" s="77" t="e">
        <f>+K160/#REF!*100</f>
        <v>#REF!</v>
      </c>
      <c r="L168" s="77" t="e">
        <f>+L160/#REF!*100</f>
        <v>#REF!</v>
      </c>
    </row>
    <row r="169" spans="2:12" hidden="1">
      <c r="B169" s="68" t="s">
        <v>56</v>
      </c>
      <c r="C169" s="77" t="e">
        <f t="shared" ref="C169:I169" si="70">+C161/C153*100</f>
        <v>#REF!</v>
      </c>
      <c r="D169" s="77" t="e">
        <f t="shared" si="70"/>
        <v>#REF!</v>
      </c>
      <c r="E169" s="77" t="e">
        <f t="shared" si="70"/>
        <v>#REF!</v>
      </c>
      <c r="F169" s="77" t="e">
        <f t="shared" si="70"/>
        <v>#REF!</v>
      </c>
      <c r="G169" s="77" t="e">
        <f t="shared" si="70"/>
        <v>#REF!</v>
      </c>
      <c r="H169" s="77" t="e">
        <f t="shared" si="70"/>
        <v>#REF!</v>
      </c>
      <c r="I169" s="77" t="e">
        <f t="shared" si="70"/>
        <v>#REF!</v>
      </c>
      <c r="J169" s="77" t="e">
        <f>+J161/J153*100</f>
        <v>#REF!</v>
      </c>
      <c r="K169" s="77" t="e">
        <f>+K161/K153*100</f>
        <v>#REF!</v>
      </c>
      <c r="L169" s="77" t="e">
        <f>+L161/L153*100</f>
        <v>#REF!</v>
      </c>
    </row>
    <row r="170" spans="2:12" hidden="1"/>
    <row r="171" spans="2:12" hidden="1">
      <c r="B171" s="68" t="s">
        <v>39</v>
      </c>
      <c r="C171" s="77" t="e">
        <f>(C157/$C$150)/#REF!*100</f>
        <v>#REF!</v>
      </c>
      <c r="D171" s="77" t="e">
        <f>(D157/$C$150)/#REF!*100</f>
        <v>#REF!</v>
      </c>
      <c r="E171" s="77" t="e">
        <f>(E157/$C$150)/#REF!*100</f>
        <v>#REF!</v>
      </c>
      <c r="F171" s="77" t="e">
        <f>(F157/$C$150)/#REF!*100</f>
        <v>#REF!</v>
      </c>
      <c r="G171" s="77" t="e">
        <f>(G157/$C$150)/#REF!*100</f>
        <v>#REF!</v>
      </c>
      <c r="H171" s="77" t="e">
        <f>(H157/$C$150)/#REF!*100</f>
        <v>#REF!</v>
      </c>
      <c r="I171" s="77" t="e">
        <f>(I157/$C$150)/#REF!*100</f>
        <v>#REF!</v>
      </c>
      <c r="J171" s="77" t="e">
        <f>(J157/$C$150)/#REF!*100</f>
        <v>#REF!</v>
      </c>
      <c r="K171" s="77" t="e">
        <f>(K157/$C$150)/#REF!*100</f>
        <v>#REF!</v>
      </c>
      <c r="L171" s="77" t="e">
        <f>(L157/$C$150)/#REF!*100</f>
        <v>#REF!</v>
      </c>
    </row>
    <row r="172" spans="2:12" hidden="1">
      <c r="B172" s="68" t="s">
        <v>58</v>
      </c>
      <c r="C172" s="77" t="e">
        <f>(C158/$C$150)/#REF!*100</f>
        <v>#REF!</v>
      </c>
      <c r="D172" s="77" t="e">
        <f>(D158/$C$150)/#REF!*100</f>
        <v>#REF!</v>
      </c>
      <c r="E172" s="77" t="e">
        <f>(E158/$C$150)/#REF!*100</f>
        <v>#REF!</v>
      </c>
      <c r="F172" s="77" t="e">
        <f>(F158/$C$150)/#REF!*100</f>
        <v>#REF!</v>
      </c>
      <c r="G172" s="77" t="e">
        <f>(G158/$C$150)/#REF!*100</f>
        <v>#REF!</v>
      </c>
      <c r="H172" s="77" t="e">
        <f>(H158/$C$150)/#REF!*100</f>
        <v>#REF!</v>
      </c>
      <c r="I172" s="77" t="e">
        <f>(I158/$C$150)/#REF!*100</f>
        <v>#REF!</v>
      </c>
      <c r="J172" s="77" t="e">
        <f>(J158/$C$150)/#REF!*100</f>
        <v>#REF!</v>
      </c>
      <c r="K172" s="77" t="e">
        <f>(K158/$C$150)/#REF!*100</f>
        <v>#REF!</v>
      </c>
      <c r="L172" s="77" t="e">
        <f>(L158/$C$150)/#REF!*100</f>
        <v>#REF!</v>
      </c>
    </row>
    <row r="173" spans="2:12" hidden="1">
      <c r="B173" s="68" t="s">
        <v>59</v>
      </c>
      <c r="C173" s="77" t="e">
        <f>(C159/$C$150)/#REF!*100</f>
        <v>#REF!</v>
      </c>
      <c r="D173" s="77" t="e">
        <f>(D159/$C$150)/#REF!*100</f>
        <v>#REF!</v>
      </c>
      <c r="E173" s="77" t="e">
        <f>(E159/$C$150)/#REF!*100</f>
        <v>#REF!</v>
      </c>
      <c r="F173" s="77" t="e">
        <f>(F159/$C$150)/#REF!*100</f>
        <v>#REF!</v>
      </c>
      <c r="G173" s="77" t="e">
        <f>(G159/$C$150)/#REF!*100</f>
        <v>#REF!</v>
      </c>
      <c r="H173" s="77" t="e">
        <f>(H159/$C$150)/#REF!*100</f>
        <v>#REF!</v>
      </c>
      <c r="I173" s="77" t="e">
        <f>(I159/$C$150)/#REF!*100</f>
        <v>#REF!</v>
      </c>
      <c r="J173" s="77" t="e">
        <f>(J159/$C$150)/#REF!*100</f>
        <v>#REF!</v>
      </c>
      <c r="K173" s="77" t="e">
        <f>(K159/$C$150)/#REF!*100</f>
        <v>#REF!</v>
      </c>
      <c r="L173" s="77" t="e">
        <f>(L159/$C$150)/#REF!*100</f>
        <v>#REF!</v>
      </c>
    </row>
    <row r="174" spans="2:12" hidden="1">
      <c r="B174" s="68" t="s">
        <v>60</v>
      </c>
      <c r="C174" s="77" t="e">
        <f>(C160/$C$150)/#REF!*100</f>
        <v>#REF!</v>
      </c>
      <c r="D174" s="77" t="e">
        <f>(D160/$C$150)/#REF!*100</f>
        <v>#REF!</v>
      </c>
      <c r="E174" s="77" t="e">
        <f>(E160/$C$150)/#REF!*100</f>
        <v>#REF!</v>
      </c>
      <c r="F174" s="77" t="e">
        <f>(F160/$C$150)/#REF!*100</f>
        <v>#REF!</v>
      </c>
      <c r="G174" s="77" t="e">
        <f>(G160/$C$150)/#REF!*100</f>
        <v>#REF!</v>
      </c>
      <c r="H174" s="77" t="e">
        <f>(H160/$C$150)/#REF!*100</f>
        <v>#REF!</v>
      </c>
      <c r="I174" s="77" t="e">
        <f>(I160/$C$150)/#REF!*100</f>
        <v>#REF!</v>
      </c>
      <c r="J174" s="77" t="e">
        <f>(J160/$C$150)/#REF!*100</f>
        <v>#REF!</v>
      </c>
      <c r="K174" s="77" t="e">
        <f>(K160/$C$150)/#REF!*100</f>
        <v>#REF!</v>
      </c>
      <c r="L174" s="77" t="e">
        <f>(L160/$C$150)/#REF!*100</f>
        <v>#REF!</v>
      </c>
    </row>
    <row r="175" spans="2:12" hidden="1">
      <c r="B175" s="68" t="s">
        <v>56</v>
      </c>
      <c r="C175" s="77" t="e">
        <f t="shared" ref="C175:I175" si="71">(C161/$C$150)/C153*100</f>
        <v>#REF!</v>
      </c>
      <c r="D175" s="77" t="e">
        <f t="shared" si="71"/>
        <v>#REF!</v>
      </c>
      <c r="E175" s="77" t="e">
        <f t="shared" si="71"/>
        <v>#REF!</v>
      </c>
      <c r="F175" s="77" t="e">
        <f t="shared" si="71"/>
        <v>#REF!</v>
      </c>
      <c r="G175" s="77" t="e">
        <f t="shared" si="71"/>
        <v>#REF!</v>
      </c>
      <c r="H175" s="77" t="e">
        <f t="shared" si="71"/>
        <v>#REF!</v>
      </c>
      <c r="I175" s="77" t="e">
        <f t="shared" si="71"/>
        <v>#REF!</v>
      </c>
      <c r="J175" s="77" t="e">
        <f>(J161/$C$150)/J153*100</f>
        <v>#REF!</v>
      </c>
      <c r="K175" s="77" t="e">
        <f>(K161/$C$150)/K153*100</f>
        <v>#REF!</v>
      </c>
      <c r="L175" s="77" t="e">
        <f>(L161/$C$150)/L153*100</f>
        <v>#REF!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  <row r="193" spans="4:11">
      <c r="D193" s="72"/>
      <c r="E193" s="72"/>
      <c r="F193" s="72"/>
      <c r="G193" s="72"/>
      <c r="H193" s="72"/>
      <c r="I193" s="72"/>
      <c r="J193" s="72"/>
      <c r="K193" s="72"/>
    </row>
  </sheetData>
  <mergeCells count="4">
    <mergeCell ref="B2:F2"/>
    <mergeCell ref="R2:V2"/>
    <mergeCell ref="R3:V3"/>
    <mergeCell ref="R4:V4"/>
  </mergeCells>
  <conditionalFormatting sqref="I2:N9 L16:N16 L27:N27 I38:N38 L29:N31 L18:N20 I40:N61 I68:N91 I98:N121 J1:N1 I128:N65480">
    <cfRule type="containsText" dxfId="373" priority="17" stopIfTrue="1" operator="containsText" text="*">
      <formula>NOT(ISERROR(SEARCH("*",I1)))</formula>
    </cfRule>
  </conditionalFormatting>
  <conditionalFormatting sqref="C38:H38 C39:N39 C40:H61 C68:H91 C98:H121 C128:H65480 C62:N67 C92:N97 C122:N127 C1:H9 L28:O28 L17:N17 C16:K37 L21:N26 L32:N37 C10:N14">
    <cfRule type="containsText" dxfId="372" priority="15" stopIfTrue="1" operator="containsText" text="*">
      <formula>NOT(ISERROR(SEARCH("*",C1)))</formula>
    </cfRule>
    <cfRule type="containsText" priority="16" stopIfTrue="1" operator="containsText" text="*">
      <formula>NOT(ISERROR(SEARCH("*",C1)))</formula>
    </cfRule>
  </conditionalFormatting>
  <conditionalFormatting sqref="C15:N15">
    <cfRule type="containsText" dxfId="371" priority="3" stopIfTrue="1" operator="containsText" text="*">
      <formula>NOT(ISERROR(SEARCH("*",C15)))</formula>
    </cfRule>
    <cfRule type="containsText" priority="4" stopIfTrue="1" operator="containsText" text="*">
      <formula>NOT(ISERROR(SEARCH("*",C15)))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91"/>
  <sheetViews>
    <sheetView showGridLines="0" topLeftCell="A4" zoomScale="70" zoomScaleNormal="70" workbookViewId="0">
      <selection activeCell="C32" sqref="C32:I37"/>
    </sheetView>
  </sheetViews>
  <sheetFormatPr baseColWidth="10" defaultRowHeight="15.75"/>
  <cols>
    <col min="1" max="1" width="2.42578125" style="2" customWidth="1"/>
    <col min="2" max="2" width="40" style="2" customWidth="1"/>
    <col min="3" max="12" width="13.42578125" style="2" customWidth="1"/>
    <col min="13" max="13" width="13.140625" style="2" customWidth="1"/>
    <col min="14" max="14" width="13.7109375" style="2" customWidth="1"/>
    <col min="15" max="15" width="12.7109375" style="2" customWidth="1"/>
    <col min="16" max="16" width="3.7109375" style="2" customWidth="1"/>
    <col min="17" max="17" width="4.140625" style="2" customWidth="1"/>
    <col min="18" max="18" width="33.5703125" style="2" customWidth="1"/>
    <col min="19" max="19" width="12.5703125" style="2" bestFit="1" customWidth="1"/>
    <col min="20" max="20" width="13.5703125" style="2" bestFit="1" customWidth="1"/>
    <col min="21" max="22" width="12.5703125" style="2" bestFit="1" customWidth="1"/>
    <col min="23" max="24" width="12.42578125" style="2" bestFit="1" customWidth="1"/>
    <col min="25" max="25" width="13.85546875" style="2" customWidth="1"/>
    <col min="26" max="29" width="12.42578125" style="2" customWidth="1"/>
    <col min="30" max="30" width="11.5703125" style="2" bestFit="1" customWidth="1"/>
    <col min="31" max="31" width="15.140625" style="2" bestFit="1" customWidth="1"/>
    <col min="32" max="256" width="11.42578125" style="2"/>
    <col min="257" max="257" width="2.42578125" style="2" customWidth="1"/>
    <col min="258" max="258" width="40" style="2" customWidth="1"/>
    <col min="259" max="268" width="13.42578125" style="2" customWidth="1"/>
    <col min="269" max="269" width="13.140625" style="2" customWidth="1"/>
    <col min="270" max="270" width="13.7109375" style="2" customWidth="1"/>
    <col min="271" max="271" width="12.7109375" style="2" customWidth="1"/>
    <col min="272" max="272" width="3.7109375" style="2" customWidth="1"/>
    <col min="273" max="273" width="4.140625" style="2" customWidth="1"/>
    <col min="274" max="274" width="33.5703125" style="2" customWidth="1"/>
    <col min="275" max="275" width="12.5703125" style="2" bestFit="1" customWidth="1"/>
    <col min="276" max="276" width="13.5703125" style="2" bestFit="1" customWidth="1"/>
    <col min="277" max="278" width="12.5703125" style="2" bestFit="1" customWidth="1"/>
    <col min="279" max="280" width="12.42578125" style="2" bestFit="1" customWidth="1"/>
    <col min="281" max="281" width="13.85546875" style="2" customWidth="1"/>
    <col min="282" max="285" width="12.42578125" style="2" customWidth="1"/>
    <col min="286" max="286" width="11.5703125" style="2" bestFit="1" customWidth="1"/>
    <col min="287" max="287" width="15.140625" style="2" bestFit="1" customWidth="1"/>
    <col min="288" max="512" width="11.42578125" style="2"/>
    <col min="513" max="513" width="2.42578125" style="2" customWidth="1"/>
    <col min="514" max="514" width="40" style="2" customWidth="1"/>
    <col min="515" max="524" width="13.42578125" style="2" customWidth="1"/>
    <col min="525" max="525" width="13.140625" style="2" customWidth="1"/>
    <col min="526" max="526" width="13.7109375" style="2" customWidth="1"/>
    <col min="527" max="527" width="12.7109375" style="2" customWidth="1"/>
    <col min="528" max="528" width="3.7109375" style="2" customWidth="1"/>
    <col min="529" max="529" width="4.140625" style="2" customWidth="1"/>
    <col min="530" max="530" width="33.5703125" style="2" customWidth="1"/>
    <col min="531" max="531" width="12.5703125" style="2" bestFit="1" customWidth="1"/>
    <col min="532" max="532" width="13.5703125" style="2" bestFit="1" customWidth="1"/>
    <col min="533" max="534" width="12.5703125" style="2" bestFit="1" customWidth="1"/>
    <col min="535" max="536" width="12.42578125" style="2" bestFit="1" customWidth="1"/>
    <col min="537" max="537" width="13.85546875" style="2" customWidth="1"/>
    <col min="538" max="541" width="12.42578125" style="2" customWidth="1"/>
    <col min="542" max="542" width="11.5703125" style="2" bestFit="1" customWidth="1"/>
    <col min="543" max="543" width="15.140625" style="2" bestFit="1" customWidth="1"/>
    <col min="544" max="768" width="11.42578125" style="2"/>
    <col min="769" max="769" width="2.42578125" style="2" customWidth="1"/>
    <col min="770" max="770" width="40" style="2" customWidth="1"/>
    <col min="771" max="780" width="13.42578125" style="2" customWidth="1"/>
    <col min="781" max="781" width="13.140625" style="2" customWidth="1"/>
    <col min="782" max="782" width="13.7109375" style="2" customWidth="1"/>
    <col min="783" max="783" width="12.7109375" style="2" customWidth="1"/>
    <col min="784" max="784" width="3.7109375" style="2" customWidth="1"/>
    <col min="785" max="785" width="4.140625" style="2" customWidth="1"/>
    <col min="786" max="786" width="33.5703125" style="2" customWidth="1"/>
    <col min="787" max="787" width="12.5703125" style="2" bestFit="1" customWidth="1"/>
    <col min="788" max="788" width="13.5703125" style="2" bestFit="1" customWidth="1"/>
    <col min="789" max="790" width="12.5703125" style="2" bestFit="1" customWidth="1"/>
    <col min="791" max="792" width="12.42578125" style="2" bestFit="1" customWidth="1"/>
    <col min="793" max="793" width="13.85546875" style="2" customWidth="1"/>
    <col min="794" max="797" width="12.42578125" style="2" customWidth="1"/>
    <col min="798" max="798" width="11.5703125" style="2" bestFit="1" customWidth="1"/>
    <col min="799" max="799" width="15.140625" style="2" bestFit="1" customWidth="1"/>
    <col min="800" max="1024" width="11.42578125" style="2"/>
    <col min="1025" max="1025" width="2.42578125" style="2" customWidth="1"/>
    <col min="1026" max="1026" width="40" style="2" customWidth="1"/>
    <col min="1027" max="1036" width="13.42578125" style="2" customWidth="1"/>
    <col min="1037" max="1037" width="13.140625" style="2" customWidth="1"/>
    <col min="1038" max="1038" width="13.7109375" style="2" customWidth="1"/>
    <col min="1039" max="1039" width="12.7109375" style="2" customWidth="1"/>
    <col min="1040" max="1040" width="3.7109375" style="2" customWidth="1"/>
    <col min="1041" max="1041" width="4.140625" style="2" customWidth="1"/>
    <col min="1042" max="1042" width="33.5703125" style="2" customWidth="1"/>
    <col min="1043" max="1043" width="12.5703125" style="2" bestFit="1" customWidth="1"/>
    <col min="1044" max="1044" width="13.5703125" style="2" bestFit="1" customWidth="1"/>
    <col min="1045" max="1046" width="12.5703125" style="2" bestFit="1" customWidth="1"/>
    <col min="1047" max="1048" width="12.42578125" style="2" bestFit="1" customWidth="1"/>
    <col min="1049" max="1049" width="13.85546875" style="2" customWidth="1"/>
    <col min="1050" max="1053" width="12.42578125" style="2" customWidth="1"/>
    <col min="1054" max="1054" width="11.5703125" style="2" bestFit="1" customWidth="1"/>
    <col min="1055" max="1055" width="15.140625" style="2" bestFit="1" customWidth="1"/>
    <col min="1056" max="1280" width="11.42578125" style="2"/>
    <col min="1281" max="1281" width="2.42578125" style="2" customWidth="1"/>
    <col min="1282" max="1282" width="40" style="2" customWidth="1"/>
    <col min="1283" max="1292" width="13.42578125" style="2" customWidth="1"/>
    <col min="1293" max="1293" width="13.140625" style="2" customWidth="1"/>
    <col min="1294" max="1294" width="13.7109375" style="2" customWidth="1"/>
    <col min="1295" max="1295" width="12.7109375" style="2" customWidth="1"/>
    <col min="1296" max="1296" width="3.7109375" style="2" customWidth="1"/>
    <col min="1297" max="1297" width="4.140625" style="2" customWidth="1"/>
    <col min="1298" max="1298" width="33.5703125" style="2" customWidth="1"/>
    <col min="1299" max="1299" width="12.5703125" style="2" bestFit="1" customWidth="1"/>
    <col min="1300" max="1300" width="13.5703125" style="2" bestFit="1" customWidth="1"/>
    <col min="1301" max="1302" width="12.5703125" style="2" bestFit="1" customWidth="1"/>
    <col min="1303" max="1304" width="12.42578125" style="2" bestFit="1" customWidth="1"/>
    <col min="1305" max="1305" width="13.85546875" style="2" customWidth="1"/>
    <col min="1306" max="1309" width="12.42578125" style="2" customWidth="1"/>
    <col min="1310" max="1310" width="11.5703125" style="2" bestFit="1" customWidth="1"/>
    <col min="1311" max="1311" width="15.140625" style="2" bestFit="1" customWidth="1"/>
    <col min="1312" max="1536" width="11.42578125" style="2"/>
    <col min="1537" max="1537" width="2.42578125" style="2" customWidth="1"/>
    <col min="1538" max="1538" width="40" style="2" customWidth="1"/>
    <col min="1539" max="1548" width="13.42578125" style="2" customWidth="1"/>
    <col min="1549" max="1549" width="13.140625" style="2" customWidth="1"/>
    <col min="1550" max="1550" width="13.7109375" style="2" customWidth="1"/>
    <col min="1551" max="1551" width="12.7109375" style="2" customWidth="1"/>
    <col min="1552" max="1552" width="3.7109375" style="2" customWidth="1"/>
    <col min="1553" max="1553" width="4.140625" style="2" customWidth="1"/>
    <col min="1554" max="1554" width="33.5703125" style="2" customWidth="1"/>
    <col min="1555" max="1555" width="12.5703125" style="2" bestFit="1" customWidth="1"/>
    <col min="1556" max="1556" width="13.5703125" style="2" bestFit="1" customWidth="1"/>
    <col min="1557" max="1558" width="12.5703125" style="2" bestFit="1" customWidth="1"/>
    <col min="1559" max="1560" width="12.42578125" style="2" bestFit="1" customWidth="1"/>
    <col min="1561" max="1561" width="13.85546875" style="2" customWidth="1"/>
    <col min="1562" max="1565" width="12.42578125" style="2" customWidth="1"/>
    <col min="1566" max="1566" width="11.5703125" style="2" bestFit="1" customWidth="1"/>
    <col min="1567" max="1567" width="15.140625" style="2" bestFit="1" customWidth="1"/>
    <col min="1568" max="1792" width="11.42578125" style="2"/>
    <col min="1793" max="1793" width="2.42578125" style="2" customWidth="1"/>
    <col min="1794" max="1794" width="40" style="2" customWidth="1"/>
    <col min="1795" max="1804" width="13.42578125" style="2" customWidth="1"/>
    <col min="1805" max="1805" width="13.140625" style="2" customWidth="1"/>
    <col min="1806" max="1806" width="13.7109375" style="2" customWidth="1"/>
    <col min="1807" max="1807" width="12.7109375" style="2" customWidth="1"/>
    <col min="1808" max="1808" width="3.7109375" style="2" customWidth="1"/>
    <col min="1809" max="1809" width="4.140625" style="2" customWidth="1"/>
    <col min="1810" max="1810" width="33.5703125" style="2" customWidth="1"/>
    <col min="1811" max="1811" width="12.5703125" style="2" bestFit="1" customWidth="1"/>
    <col min="1812" max="1812" width="13.5703125" style="2" bestFit="1" customWidth="1"/>
    <col min="1813" max="1814" width="12.5703125" style="2" bestFit="1" customWidth="1"/>
    <col min="1815" max="1816" width="12.42578125" style="2" bestFit="1" customWidth="1"/>
    <col min="1817" max="1817" width="13.85546875" style="2" customWidth="1"/>
    <col min="1818" max="1821" width="12.42578125" style="2" customWidth="1"/>
    <col min="1822" max="1822" width="11.5703125" style="2" bestFit="1" customWidth="1"/>
    <col min="1823" max="1823" width="15.140625" style="2" bestFit="1" customWidth="1"/>
    <col min="1824" max="2048" width="11.42578125" style="2"/>
    <col min="2049" max="2049" width="2.42578125" style="2" customWidth="1"/>
    <col min="2050" max="2050" width="40" style="2" customWidth="1"/>
    <col min="2051" max="2060" width="13.42578125" style="2" customWidth="1"/>
    <col min="2061" max="2061" width="13.140625" style="2" customWidth="1"/>
    <col min="2062" max="2062" width="13.7109375" style="2" customWidth="1"/>
    <col min="2063" max="2063" width="12.7109375" style="2" customWidth="1"/>
    <col min="2064" max="2064" width="3.7109375" style="2" customWidth="1"/>
    <col min="2065" max="2065" width="4.140625" style="2" customWidth="1"/>
    <col min="2066" max="2066" width="33.5703125" style="2" customWidth="1"/>
    <col min="2067" max="2067" width="12.5703125" style="2" bestFit="1" customWidth="1"/>
    <col min="2068" max="2068" width="13.5703125" style="2" bestFit="1" customWidth="1"/>
    <col min="2069" max="2070" width="12.5703125" style="2" bestFit="1" customWidth="1"/>
    <col min="2071" max="2072" width="12.42578125" style="2" bestFit="1" customWidth="1"/>
    <col min="2073" max="2073" width="13.85546875" style="2" customWidth="1"/>
    <col min="2074" max="2077" width="12.42578125" style="2" customWidth="1"/>
    <col min="2078" max="2078" width="11.5703125" style="2" bestFit="1" customWidth="1"/>
    <col min="2079" max="2079" width="15.140625" style="2" bestFit="1" customWidth="1"/>
    <col min="2080" max="2304" width="11.42578125" style="2"/>
    <col min="2305" max="2305" width="2.42578125" style="2" customWidth="1"/>
    <col min="2306" max="2306" width="40" style="2" customWidth="1"/>
    <col min="2307" max="2316" width="13.42578125" style="2" customWidth="1"/>
    <col min="2317" max="2317" width="13.140625" style="2" customWidth="1"/>
    <col min="2318" max="2318" width="13.7109375" style="2" customWidth="1"/>
    <col min="2319" max="2319" width="12.7109375" style="2" customWidth="1"/>
    <col min="2320" max="2320" width="3.7109375" style="2" customWidth="1"/>
    <col min="2321" max="2321" width="4.140625" style="2" customWidth="1"/>
    <col min="2322" max="2322" width="33.5703125" style="2" customWidth="1"/>
    <col min="2323" max="2323" width="12.5703125" style="2" bestFit="1" customWidth="1"/>
    <col min="2324" max="2324" width="13.5703125" style="2" bestFit="1" customWidth="1"/>
    <col min="2325" max="2326" width="12.5703125" style="2" bestFit="1" customWidth="1"/>
    <col min="2327" max="2328" width="12.42578125" style="2" bestFit="1" customWidth="1"/>
    <col min="2329" max="2329" width="13.85546875" style="2" customWidth="1"/>
    <col min="2330" max="2333" width="12.42578125" style="2" customWidth="1"/>
    <col min="2334" max="2334" width="11.5703125" style="2" bestFit="1" customWidth="1"/>
    <col min="2335" max="2335" width="15.140625" style="2" bestFit="1" customWidth="1"/>
    <col min="2336" max="2560" width="11.42578125" style="2"/>
    <col min="2561" max="2561" width="2.42578125" style="2" customWidth="1"/>
    <col min="2562" max="2562" width="40" style="2" customWidth="1"/>
    <col min="2563" max="2572" width="13.42578125" style="2" customWidth="1"/>
    <col min="2573" max="2573" width="13.140625" style="2" customWidth="1"/>
    <col min="2574" max="2574" width="13.7109375" style="2" customWidth="1"/>
    <col min="2575" max="2575" width="12.7109375" style="2" customWidth="1"/>
    <col min="2576" max="2576" width="3.7109375" style="2" customWidth="1"/>
    <col min="2577" max="2577" width="4.140625" style="2" customWidth="1"/>
    <col min="2578" max="2578" width="33.5703125" style="2" customWidth="1"/>
    <col min="2579" max="2579" width="12.5703125" style="2" bestFit="1" customWidth="1"/>
    <col min="2580" max="2580" width="13.5703125" style="2" bestFit="1" customWidth="1"/>
    <col min="2581" max="2582" width="12.5703125" style="2" bestFit="1" customWidth="1"/>
    <col min="2583" max="2584" width="12.42578125" style="2" bestFit="1" customWidth="1"/>
    <col min="2585" max="2585" width="13.85546875" style="2" customWidth="1"/>
    <col min="2586" max="2589" width="12.42578125" style="2" customWidth="1"/>
    <col min="2590" max="2590" width="11.5703125" style="2" bestFit="1" customWidth="1"/>
    <col min="2591" max="2591" width="15.140625" style="2" bestFit="1" customWidth="1"/>
    <col min="2592" max="2816" width="11.42578125" style="2"/>
    <col min="2817" max="2817" width="2.42578125" style="2" customWidth="1"/>
    <col min="2818" max="2818" width="40" style="2" customWidth="1"/>
    <col min="2819" max="2828" width="13.42578125" style="2" customWidth="1"/>
    <col min="2829" max="2829" width="13.140625" style="2" customWidth="1"/>
    <col min="2830" max="2830" width="13.7109375" style="2" customWidth="1"/>
    <col min="2831" max="2831" width="12.7109375" style="2" customWidth="1"/>
    <col min="2832" max="2832" width="3.7109375" style="2" customWidth="1"/>
    <col min="2833" max="2833" width="4.140625" style="2" customWidth="1"/>
    <col min="2834" max="2834" width="33.5703125" style="2" customWidth="1"/>
    <col min="2835" max="2835" width="12.5703125" style="2" bestFit="1" customWidth="1"/>
    <col min="2836" max="2836" width="13.5703125" style="2" bestFit="1" customWidth="1"/>
    <col min="2837" max="2838" width="12.5703125" style="2" bestFit="1" customWidth="1"/>
    <col min="2839" max="2840" width="12.42578125" style="2" bestFit="1" customWidth="1"/>
    <col min="2841" max="2841" width="13.85546875" style="2" customWidth="1"/>
    <col min="2842" max="2845" width="12.42578125" style="2" customWidth="1"/>
    <col min="2846" max="2846" width="11.5703125" style="2" bestFit="1" customWidth="1"/>
    <col min="2847" max="2847" width="15.140625" style="2" bestFit="1" customWidth="1"/>
    <col min="2848" max="3072" width="11.42578125" style="2"/>
    <col min="3073" max="3073" width="2.42578125" style="2" customWidth="1"/>
    <col min="3074" max="3074" width="40" style="2" customWidth="1"/>
    <col min="3075" max="3084" width="13.42578125" style="2" customWidth="1"/>
    <col min="3085" max="3085" width="13.140625" style="2" customWidth="1"/>
    <col min="3086" max="3086" width="13.7109375" style="2" customWidth="1"/>
    <col min="3087" max="3087" width="12.7109375" style="2" customWidth="1"/>
    <col min="3088" max="3088" width="3.7109375" style="2" customWidth="1"/>
    <col min="3089" max="3089" width="4.140625" style="2" customWidth="1"/>
    <col min="3090" max="3090" width="33.5703125" style="2" customWidth="1"/>
    <col min="3091" max="3091" width="12.5703125" style="2" bestFit="1" customWidth="1"/>
    <col min="3092" max="3092" width="13.5703125" style="2" bestFit="1" customWidth="1"/>
    <col min="3093" max="3094" width="12.5703125" style="2" bestFit="1" customWidth="1"/>
    <col min="3095" max="3096" width="12.42578125" style="2" bestFit="1" customWidth="1"/>
    <col min="3097" max="3097" width="13.85546875" style="2" customWidth="1"/>
    <col min="3098" max="3101" width="12.42578125" style="2" customWidth="1"/>
    <col min="3102" max="3102" width="11.5703125" style="2" bestFit="1" customWidth="1"/>
    <col min="3103" max="3103" width="15.140625" style="2" bestFit="1" customWidth="1"/>
    <col min="3104" max="3328" width="11.42578125" style="2"/>
    <col min="3329" max="3329" width="2.42578125" style="2" customWidth="1"/>
    <col min="3330" max="3330" width="40" style="2" customWidth="1"/>
    <col min="3331" max="3340" width="13.42578125" style="2" customWidth="1"/>
    <col min="3341" max="3341" width="13.140625" style="2" customWidth="1"/>
    <col min="3342" max="3342" width="13.7109375" style="2" customWidth="1"/>
    <col min="3343" max="3343" width="12.7109375" style="2" customWidth="1"/>
    <col min="3344" max="3344" width="3.7109375" style="2" customWidth="1"/>
    <col min="3345" max="3345" width="4.140625" style="2" customWidth="1"/>
    <col min="3346" max="3346" width="33.5703125" style="2" customWidth="1"/>
    <col min="3347" max="3347" width="12.5703125" style="2" bestFit="1" customWidth="1"/>
    <col min="3348" max="3348" width="13.5703125" style="2" bestFit="1" customWidth="1"/>
    <col min="3349" max="3350" width="12.5703125" style="2" bestFit="1" customWidth="1"/>
    <col min="3351" max="3352" width="12.42578125" style="2" bestFit="1" customWidth="1"/>
    <col min="3353" max="3353" width="13.85546875" style="2" customWidth="1"/>
    <col min="3354" max="3357" width="12.42578125" style="2" customWidth="1"/>
    <col min="3358" max="3358" width="11.5703125" style="2" bestFit="1" customWidth="1"/>
    <col min="3359" max="3359" width="15.140625" style="2" bestFit="1" customWidth="1"/>
    <col min="3360" max="3584" width="11.42578125" style="2"/>
    <col min="3585" max="3585" width="2.42578125" style="2" customWidth="1"/>
    <col min="3586" max="3586" width="40" style="2" customWidth="1"/>
    <col min="3587" max="3596" width="13.42578125" style="2" customWidth="1"/>
    <col min="3597" max="3597" width="13.140625" style="2" customWidth="1"/>
    <col min="3598" max="3598" width="13.7109375" style="2" customWidth="1"/>
    <col min="3599" max="3599" width="12.7109375" style="2" customWidth="1"/>
    <col min="3600" max="3600" width="3.7109375" style="2" customWidth="1"/>
    <col min="3601" max="3601" width="4.140625" style="2" customWidth="1"/>
    <col min="3602" max="3602" width="33.5703125" style="2" customWidth="1"/>
    <col min="3603" max="3603" width="12.5703125" style="2" bestFit="1" customWidth="1"/>
    <col min="3604" max="3604" width="13.5703125" style="2" bestFit="1" customWidth="1"/>
    <col min="3605" max="3606" width="12.5703125" style="2" bestFit="1" customWidth="1"/>
    <col min="3607" max="3608" width="12.42578125" style="2" bestFit="1" customWidth="1"/>
    <col min="3609" max="3609" width="13.85546875" style="2" customWidth="1"/>
    <col min="3610" max="3613" width="12.42578125" style="2" customWidth="1"/>
    <col min="3614" max="3614" width="11.5703125" style="2" bestFit="1" customWidth="1"/>
    <col min="3615" max="3615" width="15.140625" style="2" bestFit="1" customWidth="1"/>
    <col min="3616" max="3840" width="11.42578125" style="2"/>
    <col min="3841" max="3841" width="2.42578125" style="2" customWidth="1"/>
    <col min="3842" max="3842" width="40" style="2" customWidth="1"/>
    <col min="3843" max="3852" width="13.42578125" style="2" customWidth="1"/>
    <col min="3853" max="3853" width="13.140625" style="2" customWidth="1"/>
    <col min="3854" max="3854" width="13.7109375" style="2" customWidth="1"/>
    <col min="3855" max="3855" width="12.7109375" style="2" customWidth="1"/>
    <col min="3856" max="3856" width="3.7109375" style="2" customWidth="1"/>
    <col min="3857" max="3857" width="4.140625" style="2" customWidth="1"/>
    <col min="3858" max="3858" width="33.5703125" style="2" customWidth="1"/>
    <col min="3859" max="3859" width="12.5703125" style="2" bestFit="1" customWidth="1"/>
    <col min="3860" max="3860" width="13.5703125" style="2" bestFit="1" customWidth="1"/>
    <col min="3861" max="3862" width="12.5703125" style="2" bestFit="1" customWidth="1"/>
    <col min="3863" max="3864" width="12.42578125" style="2" bestFit="1" customWidth="1"/>
    <col min="3865" max="3865" width="13.85546875" style="2" customWidth="1"/>
    <col min="3866" max="3869" width="12.42578125" style="2" customWidth="1"/>
    <col min="3870" max="3870" width="11.5703125" style="2" bestFit="1" customWidth="1"/>
    <col min="3871" max="3871" width="15.140625" style="2" bestFit="1" customWidth="1"/>
    <col min="3872" max="4096" width="11.42578125" style="2"/>
    <col min="4097" max="4097" width="2.42578125" style="2" customWidth="1"/>
    <col min="4098" max="4098" width="40" style="2" customWidth="1"/>
    <col min="4099" max="4108" width="13.42578125" style="2" customWidth="1"/>
    <col min="4109" max="4109" width="13.140625" style="2" customWidth="1"/>
    <col min="4110" max="4110" width="13.7109375" style="2" customWidth="1"/>
    <col min="4111" max="4111" width="12.7109375" style="2" customWidth="1"/>
    <col min="4112" max="4112" width="3.7109375" style="2" customWidth="1"/>
    <col min="4113" max="4113" width="4.140625" style="2" customWidth="1"/>
    <col min="4114" max="4114" width="33.5703125" style="2" customWidth="1"/>
    <col min="4115" max="4115" width="12.5703125" style="2" bestFit="1" customWidth="1"/>
    <col min="4116" max="4116" width="13.5703125" style="2" bestFit="1" customWidth="1"/>
    <col min="4117" max="4118" width="12.5703125" style="2" bestFit="1" customWidth="1"/>
    <col min="4119" max="4120" width="12.42578125" style="2" bestFit="1" customWidth="1"/>
    <col min="4121" max="4121" width="13.85546875" style="2" customWidth="1"/>
    <col min="4122" max="4125" width="12.42578125" style="2" customWidth="1"/>
    <col min="4126" max="4126" width="11.5703125" style="2" bestFit="1" customWidth="1"/>
    <col min="4127" max="4127" width="15.140625" style="2" bestFit="1" customWidth="1"/>
    <col min="4128" max="4352" width="11.42578125" style="2"/>
    <col min="4353" max="4353" width="2.42578125" style="2" customWidth="1"/>
    <col min="4354" max="4354" width="40" style="2" customWidth="1"/>
    <col min="4355" max="4364" width="13.42578125" style="2" customWidth="1"/>
    <col min="4365" max="4365" width="13.140625" style="2" customWidth="1"/>
    <col min="4366" max="4366" width="13.7109375" style="2" customWidth="1"/>
    <col min="4367" max="4367" width="12.7109375" style="2" customWidth="1"/>
    <col min="4368" max="4368" width="3.7109375" style="2" customWidth="1"/>
    <col min="4369" max="4369" width="4.140625" style="2" customWidth="1"/>
    <col min="4370" max="4370" width="33.5703125" style="2" customWidth="1"/>
    <col min="4371" max="4371" width="12.5703125" style="2" bestFit="1" customWidth="1"/>
    <col min="4372" max="4372" width="13.5703125" style="2" bestFit="1" customWidth="1"/>
    <col min="4373" max="4374" width="12.5703125" style="2" bestFit="1" customWidth="1"/>
    <col min="4375" max="4376" width="12.42578125" style="2" bestFit="1" customWidth="1"/>
    <col min="4377" max="4377" width="13.85546875" style="2" customWidth="1"/>
    <col min="4378" max="4381" width="12.42578125" style="2" customWidth="1"/>
    <col min="4382" max="4382" width="11.5703125" style="2" bestFit="1" customWidth="1"/>
    <col min="4383" max="4383" width="15.140625" style="2" bestFit="1" customWidth="1"/>
    <col min="4384" max="4608" width="11.42578125" style="2"/>
    <col min="4609" max="4609" width="2.42578125" style="2" customWidth="1"/>
    <col min="4610" max="4610" width="40" style="2" customWidth="1"/>
    <col min="4611" max="4620" width="13.42578125" style="2" customWidth="1"/>
    <col min="4621" max="4621" width="13.140625" style="2" customWidth="1"/>
    <col min="4622" max="4622" width="13.7109375" style="2" customWidth="1"/>
    <col min="4623" max="4623" width="12.7109375" style="2" customWidth="1"/>
    <col min="4624" max="4624" width="3.7109375" style="2" customWidth="1"/>
    <col min="4625" max="4625" width="4.140625" style="2" customWidth="1"/>
    <col min="4626" max="4626" width="33.5703125" style="2" customWidth="1"/>
    <col min="4627" max="4627" width="12.5703125" style="2" bestFit="1" customWidth="1"/>
    <col min="4628" max="4628" width="13.5703125" style="2" bestFit="1" customWidth="1"/>
    <col min="4629" max="4630" width="12.5703125" style="2" bestFit="1" customWidth="1"/>
    <col min="4631" max="4632" width="12.42578125" style="2" bestFit="1" customWidth="1"/>
    <col min="4633" max="4633" width="13.85546875" style="2" customWidth="1"/>
    <col min="4634" max="4637" width="12.42578125" style="2" customWidth="1"/>
    <col min="4638" max="4638" width="11.5703125" style="2" bestFit="1" customWidth="1"/>
    <col min="4639" max="4639" width="15.140625" style="2" bestFit="1" customWidth="1"/>
    <col min="4640" max="4864" width="11.42578125" style="2"/>
    <col min="4865" max="4865" width="2.42578125" style="2" customWidth="1"/>
    <col min="4866" max="4866" width="40" style="2" customWidth="1"/>
    <col min="4867" max="4876" width="13.42578125" style="2" customWidth="1"/>
    <col min="4877" max="4877" width="13.140625" style="2" customWidth="1"/>
    <col min="4878" max="4878" width="13.7109375" style="2" customWidth="1"/>
    <col min="4879" max="4879" width="12.7109375" style="2" customWidth="1"/>
    <col min="4880" max="4880" width="3.7109375" style="2" customWidth="1"/>
    <col min="4881" max="4881" width="4.140625" style="2" customWidth="1"/>
    <col min="4882" max="4882" width="33.5703125" style="2" customWidth="1"/>
    <col min="4883" max="4883" width="12.5703125" style="2" bestFit="1" customWidth="1"/>
    <col min="4884" max="4884" width="13.5703125" style="2" bestFit="1" customWidth="1"/>
    <col min="4885" max="4886" width="12.5703125" style="2" bestFit="1" customWidth="1"/>
    <col min="4887" max="4888" width="12.42578125" style="2" bestFit="1" customWidth="1"/>
    <col min="4889" max="4889" width="13.85546875" style="2" customWidth="1"/>
    <col min="4890" max="4893" width="12.42578125" style="2" customWidth="1"/>
    <col min="4894" max="4894" width="11.5703125" style="2" bestFit="1" customWidth="1"/>
    <col min="4895" max="4895" width="15.140625" style="2" bestFit="1" customWidth="1"/>
    <col min="4896" max="5120" width="11.42578125" style="2"/>
    <col min="5121" max="5121" width="2.42578125" style="2" customWidth="1"/>
    <col min="5122" max="5122" width="40" style="2" customWidth="1"/>
    <col min="5123" max="5132" width="13.42578125" style="2" customWidth="1"/>
    <col min="5133" max="5133" width="13.140625" style="2" customWidth="1"/>
    <col min="5134" max="5134" width="13.7109375" style="2" customWidth="1"/>
    <col min="5135" max="5135" width="12.7109375" style="2" customWidth="1"/>
    <col min="5136" max="5136" width="3.7109375" style="2" customWidth="1"/>
    <col min="5137" max="5137" width="4.140625" style="2" customWidth="1"/>
    <col min="5138" max="5138" width="33.5703125" style="2" customWidth="1"/>
    <col min="5139" max="5139" width="12.5703125" style="2" bestFit="1" customWidth="1"/>
    <col min="5140" max="5140" width="13.5703125" style="2" bestFit="1" customWidth="1"/>
    <col min="5141" max="5142" width="12.5703125" style="2" bestFit="1" customWidth="1"/>
    <col min="5143" max="5144" width="12.42578125" style="2" bestFit="1" customWidth="1"/>
    <col min="5145" max="5145" width="13.85546875" style="2" customWidth="1"/>
    <col min="5146" max="5149" width="12.42578125" style="2" customWidth="1"/>
    <col min="5150" max="5150" width="11.5703125" style="2" bestFit="1" customWidth="1"/>
    <col min="5151" max="5151" width="15.140625" style="2" bestFit="1" customWidth="1"/>
    <col min="5152" max="5376" width="11.42578125" style="2"/>
    <col min="5377" max="5377" width="2.42578125" style="2" customWidth="1"/>
    <col min="5378" max="5378" width="40" style="2" customWidth="1"/>
    <col min="5379" max="5388" width="13.42578125" style="2" customWidth="1"/>
    <col min="5389" max="5389" width="13.140625" style="2" customWidth="1"/>
    <col min="5390" max="5390" width="13.7109375" style="2" customWidth="1"/>
    <col min="5391" max="5391" width="12.7109375" style="2" customWidth="1"/>
    <col min="5392" max="5392" width="3.7109375" style="2" customWidth="1"/>
    <col min="5393" max="5393" width="4.140625" style="2" customWidth="1"/>
    <col min="5394" max="5394" width="33.5703125" style="2" customWidth="1"/>
    <col min="5395" max="5395" width="12.5703125" style="2" bestFit="1" customWidth="1"/>
    <col min="5396" max="5396" width="13.5703125" style="2" bestFit="1" customWidth="1"/>
    <col min="5397" max="5398" width="12.5703125" style="2" bestFit="1" customWidth="1"/>
    <col min="5399" max="5400" width="12.42578125" style="2" bestFit="1" customWidth="1"/>
    <col min="5401" max="5401" width="13.85546875" style="2" customWidth="1"/>
    <col min="5402" max="5405" width="12.42578125" style="2" customWidth="1"/>
    <col min="5406" max="5406" width="11.5703125" style="2" bestFit="1" customWidth="1"/>
    <col min="5407" max="5407" width="15.140625" style="2" bestFit="1" customWidth="1"/>
    <col min="5408" max="5632" width="11.42578125" style="2"/>
    <col min="5633" max="5633" width="2.42578125" style="2" customWidth="1"/>
    <col min="5634" max="5634" width="40" style="2" customWidth="1"/>
    <col min="5635" max="5644" width="13.42578125" style="2" customWidth="1"/>
    <col min="5645" max="5645" width="13.140625" style="2" customWidth="1"/>
    <col min="5646" max="5646" width="13.7109375" style="2" customWidth="1"/>
    <col min="5647" max="5647" width="12.7109375" style="2" customWidth="1"/>
    <col min="5648" max="5648" width="3.7109375" style="2" customWidth="1"/>
    <col min="5649" max="5649" width="4.140625" style="2" customWidth="1"/>
    <col min="5650" max="5650" width="33.5703125" style="2" customWidth="1"/>
    <col min="5651" max="5651" width="12.5703125" style="2" bestFit="1" customWidth="1"/>
    <col min="5652" max="5652" width="13.5703125" style="2" bestFit="1" customWidth="1"/>
    <col min="5653" max="5654" width="12.5703125" style="2" bestFit="1" customWidth="1"/>
    <col min="5655" max="5656" width="12.42578125" style="2" bestFit="1" customWidth="1"/>
    <col min="5657" max="5657" width="13.85546875" style="2" customWidth="1"/>
    <col min="5658" max="5661" width="12.42578125" style="2" customWidth="1"/>
    <col min="5662" max="5662" width="11.5703125" style="2" bestFit="1" customWidth="1"/>
    <col min="5663" max="5663" width="15.140625" style="2" bestFit="1" customWidth="1"/>
    <col min="5664" max="5888" width="11.42578125" style="2"/>
    <col min="5889" max="5889" width="2.42578125" style="2" customWidth="1"/>
    <col min="5890" max="5890" width="40" style="2" customWidth="1"/>
    <col min="5891" max="5900" width="13.42578125" style="2" customWidth="1"/>
    <col min="5901" max="5901" width="13.140625" style="2" customWidth="1"/>
    <col min="5902" max="5902" width="13.7109375" style="2" customWidth="1"/>
    <col min="5903" max="5903" width="12.7109375" style="2" customWidth="1"/>
    <col min="5904" max="5904" width="3.7109375" style="2" customWidth="1"/>
    <col min="5905" max="5905" width="4.140625" style="2" customWidth="1"/>
    <col min="5906" max="5906" width="33.5703125" style="2" customWidth="1"/>
    <col min="5907" max="5907" width="12.5703125" style="2" bestFit="1" customWidth="1"/>
    <col min="5908" max="5908" width="13.5703125" style="2" bestFit="1" customWidth="1"/>
    <col min="5909" max="5910" width="12.5703125" style="2" bestFit="1" customWidth="1"/>
    <col min="5911" max="5912" width="12.42578125" style="2" bestFit="1" customWidth="1"/>
    <col min="5913" max="5913" width="13.85546875" style="2" customWidth="1"/>
    <col min="5914" max="5917" width="12.42578125" style="2" customWidth="1"/>
    <col min="5918" max="5918" width="11.5703125" style="2" bestFit="1" customWidth="1"/>
    <col min="5919" max="5919" width="15.140625" style="2" bestFit="1" customWidth="1"/>
    <col min="5920" max="6144" width="11.42578125" style="2"/>
    <col min="6145" max="6145" width="2.42578125" style="2" customWidth="1"/>
    <col min="6146" max="6146" width="40" style="2" customWidth="1"/>
    <col min="6147" max="6156" width="13.42578125" style="2" customWidth="1"/>
    <col min="6157" max="6157" width="13.140625" style="2" customWidth="1"/>
    <col min="6158" max="6158" width="13.7109375" style="2" customWidth="1"/>
    <col min="6159" max="6159" width="12.7109375" style="2" customWidth="1"/>
    <col min="6160" max="6160" width="3.7109375" style="2" customWidth="1"/>
    <col min="6161" max="6161" width="4.140625" style="2" customWidth="1"/>
    <col min="6162" max="6162" width="33.5703125" style="2" customWidth="1"/>
    <col min="6163" max="6163" width="12.5703125" style="2" bestFit="1" customWidth="1"/>
    <col min="6164" max="6164" width="13.5703125" style="2" bestFit="1" customWidth="1"/>
    <col min="6165" max="6166" width="12.5703125" style="2" bestFit="1" customWidth="1"/>
    <col min="6167" max="6168" width="12.42578125" style="2" bestFit="1" customWidth="1"/>
    <col min="6169" max="6169" width="13.85546875" style="2" customWidth="1"/>
    <col min="6170" max="6173" width="12.42578125" style="2" customWidth="1"/>
    <col min="6174" max="6174" width="11.5703125" style="2" bestFit="1" customWidth="1"/>
    <col min="6175" max="6175" width="15.140625" style="2" bestFit="1" customWidth="1"/>
    <col min="6176" max="6400" width="11.42578125" style="2"/>
    <col min="6401" max="6401" width="2.42578125" style="2" customWidth="1"/>
    <col min="6402" max="6402" width="40" style="2" customWidth="1"/>
    <col min="6403" max="6412" width="13.42578125" style="2" customWidth="1"/>
    <col min="6413" max="6413" width="13.140625" style="2" customWidth="1"/>
    <col min="6414" max="6414" width="13.7109375" style="2" customWidth="1"/>
    <col min="6415" max="6415" width="12.7109375" style="2" customWidth="1"/>
    <col min="6416" max="6416" width="3.7109375" style="2" customWidth="1"/>
    <col min="6417" max="6417" width="4.140625" style="2" customWidth="1"/>
    <col min="6418" max="6418" width="33.5703125" style="2" customWidth="1"/>
    <col min="6419" max="6419" width="12.5703125" style="2" bestFit="1" customWidth="1"/>
    <col min="6420" max="6420" width="13.5703125" style="2" bestFit="1" customWidth="1"/>
    <col min="6421" max="6422" width="12.5703125" style="2" bestFit="1" customWidth="1"/>
    <col min="6423" max="6424" width="12.42578125" style="2" bestFit="1" customWidth="1"/>
    <col min="6425" max="6425" width="13.85546875" style="2" customWidth="1"/>
    <col min="6426" max="6429" width="12.42578125" style="2" customWidth="1"/>
    <col min="6430" max="6430" width="11.5703125" style="2" bestFit="1" customWidth="1"/>
    <col min="6431" max="6431" width="15.140625" style="2" bestFit="1" customWidth="1"/>
    <col min="6432" max="6656" width="11.42578125" style="2"/>
    <col min="6657" max="6657" width="2.42578125" style="2" customWidth="1"/>
    <col min="6658" max="6658" width="40" style="2" customWidth="1"/>
    <col min="6659" max="6668" width="13.42578125" style="2" customWidth="1"/>
    <col min="6669" max="6669" width="13.140625" style="2" customWidth="1"/>
    <col min="6670" max="6670" width="13.7109375" style="2" customWidth="1"/>
    <col min="6671" max="6671" width="12.7109375" style="2" customWidth="1"/>
    <col min="6672" max="6672" width="3.7109375" style="2" customWidth="1"/>
    <col min="6673" max="6673" width="4.140625" style="2" customWidth="1"/>
    <col min="6674" max="6674" width="33.5703125" style="2" customWidth="1"/>
    <col min="6675" max="6675" width="12.5703125" style="2" bestFit="1" customWidth="1"/>
    <col min="6676" max="6676" width="13.5703125" style="2" bestFit="1" customWidth="1"/>
    <col min="6677" max="6678" width="12.5703125" style="2" bestFit="1" customWidth="1"/>
    <col min="6679" max="6680" width="12.42578125" style="2" bestFit="1" customWidth="1"/>
    <col min="6681" max="6681" width="13.85546875" style="2" customWidth="1"/>
    <col min="6682" max="6685" width="12.42578125" style="2" customWidth="1"/>
    <col min="6686" max="6686" width="11.5703125" style="2" bestFit="1" customWidth="1"/>
    <col min="6687" max="6687" width="15.140625" style="2" bestFit="1" customWidth="1"/>
    <col min="6688" max="6912" width="11.42578125" style="2"/>
    <col min="6913" max="6913" width="2.42578125" style="2" customWidth="1"/>
    <col min="6914" max="6914" width="40" style="2" customWidth="1"/>
    <col min="6915" max="6924" width="13.42578125" style="2" customWidth="1"/>
    <col min="6925" max="6925" width="13.140625" style="2" customWidth="1"/>
    <col min="6926" max="6926" width="13.7109375" style="2" customWidth="1"/>
    <col min="6927" max="6927" width="12.7109375" style="2" customWidth="1"/>
    <col min="6928" max="6928" width="3.7109375" style="2" customWidth="1"/>
    <col min="6929" max="6929" width="4.140625" style="2" customWidth="1"/>
    <col min="6930" max="6930" width="33.5703125" style="2" customWidth="1"/>
    <col min="6931" max="6931" width="12.5703125" style="2" bestFit="1" customWidth="1"/>
    <col min="6932" max="6932" width="13.5703125" style="2" bestFit="1" customWidth="1"/>
    <col min="6933" max="6934" width="12.5703125" style="2" bestFit="1" customWidth="1"/>
    <col min="6935" max="6936" width="12.42578125" style="2" bestFit="1" customWidth="1"/>
    <col min="6937" max="6937" width="13.85546875" style="2" customWidth="1"/>
    <col min="6938" max="6941" width="12.42578125" style="2" customWidth="1"/>
    <col min="6942" max="6942" width="11.5703125" style="2" bestFit="1" customWidth="1"/>
    <col min="6943" max="6943" width="15.140625" style="2" bestFit="1" customWidth="1"/>
    <col min="6944" max="7168" width="11.42578125" style="2"/>
    <col min="7169" max="7169" width="2.42578125" style="2" customWidth="1"/>
    <col min="7170" max="7170" width="40" style="2" customWidth="1"/>
    <col min="7171" max="7180" width="13.42578125" style="2" customWidth="1"/>
    <col min="7181" max="7181" width="13.140625" style="2" customWidth="1"/>
    <col min="7182" max="7182" width="13.7109375" style="2" customWidth="1"/>
    <col min="7183" max="7183" width="12.7109375" style="2" customWidth="1"/>
    <col min="7184" max="7184" width="3.7109375" style="2" customWidth="1"/>
    <col min="7185" max="7185" width="4.140625" style="2" customWidth="1"/>
    <col min="7186" max="7186" width="33.5703125" style="2" customWidth="1"/>
    <col min="7187" max="7187" width="12.5703125" style="2" bestFit="1" customWidth="1"/>
    <col min="7188" max="7188" width="13.5703125" style="2" bestFit="1" customWidth="1"/>
    <col min="7189" max="7190" width="12.5703125" style="2" bestFit="1" customWidth="1"/>
    <col min="7191" max="7192" width="12.42578125" style="2" bestFit="1" customWidth="1"/>
    <col min="7193" max="7193" width="13.85546875" style="2" customWidth="1"/>
    <col min="7194" max="7197" width="12.42578125" style="2" customWidth="1"/>
    <col min="7198" max="7198" width="11.5703125" style="2" bestFit="1" customWidth="1"/>
    <col min="7199" max="7199" width="15.140625" style="2" bestFit="1" customWidth="1"/>
    <col min="7200" max="7424" width="11.42578125" style="2"/>
    <col min="7425" max="7425" width="2.42578125" style="2" customWidth="1"/>
    <col min="7426" max="7426" width="40" style="2" customWidth="1"/>
    <col min="7427" max="7436" width="13.42578125" style="2" customWidth="1"/>
    <col min="7437" max="7437" width="13.140625" style="2" customWidth="1"/>
    <col min="7438" max="7438" width="13.7109375" style="2" customWidth="1"/>
    <col min="7439" max="7439" width="12.7109375" style="2" customWidth="1"/>
    <col min="7440" max="7440" width="3.7109375" style="2" customWidth="1"/>
    <col min="7441" max="7441" width="4.140625" style="2" customWidth="1"/>
    <col min="7442" max="7442" width="33.5703125" style="2" customWidth="1"/>
    <col min="7443" max="7443" width="12.5703125" style="2" bestFit="1" customWidth="1"/>
    <col min="7444" max="7444" width="13.5703125" style="2" bestFit="1" customWidth="1"/>
    <col min="7445" max="7446" width="12.5703125" style="2" bestFit="1" customWidth="1"/>
    <col min="7447" max="7448" width="12.42578125" style="2" bestFit="1" customWidth="1"/>
    <col min="7449" max="7449" width="13.85546875" style="2" customWidth="1"/>
    <col min="7450" max="7453" width="12.42578125" style="2" customWidth="1"/>
    <col min="7454" max="7454" width="11.5703125" style="2" bestFit="1" customWidth="1"/>
    <col min="7455" max="7455" width="15.140625" style="2" bestFit="1" customWidth="1"/>
    <col min="7456" max="7680" width="11.42578125" style="2"/>
    <col min="7681" max="7681" width="2.42578125" style="2" customWidth="1"/>
    <col min="7682" max="7682" width="40" style="2" customWidth="1"/>
    <col min="7683" max="7692" width="13.42578125" style="2" customWidth="1"/>
    <col min="7693" max="7693" width="13.140625" style="2" customWidth="1"/>
    <col min="7694" max="7694" width="13.7109375" style="2" customWidth="1"/>
    <col min="7695" max="7695" width="12.7109375" style="2" customWidth="1"/>
    <col min="7696" max="7696" width="3.7109375" style="2" customWidth="1"/>
    <col min="7697" max="7697" width="4.140625" style="2" customWidth="1"/>
    <col min="7698" max="7698" width="33.5703125" style="2" customWidth="1"/>
    <col min="7699" max="7699" width="12.5703125" style="2" bestFit="1" customWidth="1"/>
    <col min="7700" max="7700" width="13.5703125" style="2" bestFit="1" customWidth="1"/>
    <col min="7701" max="7702" width="12.5703125" style="2" bestFit="1" customWidth="1"/>
    <col min="7703" max="7704" width="12.42578125" style="2" bestFit="1" customWidth="1"/>
    <col min="7705" max="7705" width="13.85546875" style="2" customWidth="1"/>
    <col min="7706" max="7709" width="12.42578125" style="2" customWidth="1"/>
    <col min="7710" max="7710" width="11.5703125" style="2" bestFit="1" customWidth="1"/>
    <col min="7711" max="7711" width="15.140625" style="2" bestFit="1" customWidth="1"/>
    <col min="7712" max="7936" width="11.42578125" style="2"/>
    <col min="7937" max="7937" width="2.42578125" style="2" customWidth="1"/>
    <col min="7938" max="7938" width="40" style="2" customWidth="1"/>
    <col min="7939" max="7948" width="13.42578125" style="2" customWidth="1"/>
    <col min="7949" max="7949" width="13.140625" style="2" customWidth="1"/>
    <col min="7950" max="7950" width="13.7109375" style="2" customWidth="1"/>
    <col min="7951" max="7951" width="12.7109375" style="2" customWidth="1"/>
    <col min="7952" max="7952" width="3.7109375" style="2" customWidth="1"/>
    <col min="7953" max="7953" width="4.140625" style="2" customWidth="1"/>
    <col min="7954" max="7954" width="33.5703125" style="2" customWidth="1"/>
    <col min="7955" max="7955" width="12.5703125" style="2" bestFit="1" customWidth="1"/>
    <col min="7956" max="7956" width="13.5703125" style="2" bestFit="1" customWidth="1"/>
    <col min="7957" max="7958" width="12.5703125" style="2" bestFit="1" customWidth="1"/>
    <col min="7959" max="7960" width="12.42578125" style="2" bestFit="1" customWidth="1"/>
    <col min="7961" max="7961" width="13.85546875" style="2" customWidth="1"/>
    <col min="7962" max="7965" width="12.42578125" style="2" customWidth="1"/>
    <col min="7966" max="7966" width="11.5703125" style="2" bestFit="1" customWidth="1"/>
    <col min="7967" max="7967" width="15.140625" style="2" bestFit="1" customWidth="1"/>
    <col min="7968" max="8192" width="11.42578125" style="2"/>
    <col min="8193" max="8193" width="2.42578125" style="2" customWidth="1"/>
    <col min="8194" max="8194" width="40" style="2" customWidth="1"/>
    <col min="8195" max="8204" width="13.42578125" style="2" customWidth="1"/>
    <col min="8205" max="8205" width="13.140625" style="2" customWidth="1"/>
    <col min="8206" max="8206" width="13.7109375" style="2" customWidth="1"/>
    <col min="8207" max="8207" width="12.7109375" style="2" customWidth="1"/>
    <col min="8208" max="8208" width="3.7109375" style="2" customWidth="1"/>
    <col min="8209" max="8209" width="4.140625" style="2" customWidth="1"/>
    <col min="8210" max="8210" width="33.5703125" style="2" customWidth="1"/>
    <col min="8211" max="8211" width="12.5703125" style="2" bestFit="1" customWidth="1"/>
    <col min="8212" max="8212" width="13.5703125" style="2" bestFit="1" customWidth="1"/>
    <col min="8213" max="8214" width="12.5703125" style="2" bestFit="1" customWidth="1"/>
    <col min="8215" max="8216" width="12.42578125" style="2" bestFit="1" customWidth="1"/>
    <col min="8217" max="8217" width="13.85546875" style="2" customWidth="1"/>
    <col min="8218" max="8221" width="12.42578125" style="2" customWidth="1"/>
    <col min="8222" max="8222" width="11.5703125" style="2" bestFit="1" customWidth="1"/>
    <col min="8223" max="8223" width="15.140625" style="2" bestFit="1" customWidth="1"/>
    <col min="8224" max="8448" width="11.42578125" style="2"/>
    <col min="8449" max="8449" width="2.42578125" style="2" customWidth="1"/>
    <col min="8450" max="8450" width="40" style="2" customWidth="1"/>
    <col min="8451" max="8460" width="13.42578125" style="2" customWidth="1"/>
    <col min="8461" max="8461" width="13.140625" style="2" customWidth="1"/>
    <col min="8462" max="8462" width="13.7109375" style="2" customWidth="1"/>
    <col min="8463" max="8463" width="12.7109375" style="2" customWidth="1"/>
    <col min="8464" max="8464" width="3.7109375" style="2" customWidth="1"/>
    <col min="8465" max="8465" width="4.140625" style="2" customWidth="1"/>
    <col min="8466" max="8466" width="33.5703125" style="2" customWidth="1"/>
    <col min="8467" max="8467" width="12.5703125" style="2" bestFit="1" customWidth="1"/>
    <col min="8468" max="8468" width="13.5703125" style="2" bestFit="1" customWidth="1"/>
    <col min="8469" max="8470" width="12.5703125" style="2" bestFit="1" customWidth="1"/>
    <col min="8471" max="8472" width="12.42578125" style="2" bestFit="1" customWidth="1"/>
    <col min="8473" max="8473" width="13.85546875" style="2" customWidth="1"/>
    <col min="8474" max="8477" width="12.42578125" style="2" customWidth="1"/>
    <col min="8478" max="8478" width="11.5703125" style="2" bestFit="1" customWidth="1"/>
    <col min="8479" max="8479" width="15.140625" style="2" bestFit="1" customWidth="1"/>
    <col min="8480" max="8704" width="11.42578125" style="2"/>
    <col min="8705" max="8705" width="2.42578125" style="2" customWidth="1"/>
    <col min="8706" max="8706" width="40" style="2" customWidth="1"/>
    <col min="8707" max="8716" width="13.42578125" style="2" customWidth="1"/>
    <col min="8717" max="8717" width="13.140625" style="2" customWidth="1"/>
    <col min="8718" max="8718" width="13.7109375" style="2" customWidth="1"/>
    <col min="8719" max="8719" width="12.7109375" style="2" customWidth="1"/>
    <col min="8720" max="8720" width="3.7109375" style="2" customWidth="1"/>
    <col min="8721" max="8721" width="4.140625" style="2" customWidth="1"/>
    <col min="8722" max="8722" width="33.5703125" style="2" customWidth="1"/>
    <col min="8723" max="8723" width="12.5703125" style="2" bestFit="1" customWidth="1"/>
    <col min="8724" max="8724" width="13.5703125" style="2" bestFit="1" customWidth="1"/>
    <col min="8725" max="8726" width="12.5703125" style="2" bestFit="1" customWidth="1"/>
    <col min="8727" max="8728" width="12.42578125" style="2" bestFit="1" customWidth="1"/>
    <col min="8729" max="8729" width="13.85546875" style="2" customWidth="1"/>
    <col min="8730" max="8733" width="12.42578125" style="2" customWidth="1"/>
    <col min="8734" max="8734" width="11.5703125" style="2" bestFit="1" customWidth="1"/>
    <col min="8735" max="8735" width="15.140625" style="2" bestFit="1" customWidth="1"/>
    <col min="8736" max="8960" width="11.42578125" style="2"/>
    <col min="8961" max="8961" width="2.42578125" style="2" customWidth="1"/>
    <col min="8962" max="8962" width="40" style="2" customWidth="1"/>
    <col min="8963" max="8972" width="13.42578125" style="2" customWidth="1"/>
    <col min="8973" max="8973" width="13.140625" style="2" customWidth="1"/>
    <col min="8974" max="8974" width="13.7109375" style="2" customWidth="1"/>
    <col min="8975" max="8975" width="12.7109375" style="2" customWidth="1"/>
    <col min="8976" max="8976" width="3.7109375" style="2" customWidth="1"/>
    <col min="8977" max="8977" width="4.140625" style="2" customWidth="1"/>
    <col min="8978" max="8978" width="33.5703125" style="2" customWidth="1"/>
    <col min="8979" max="8979" width="12.5703125" style="2" bestFit="1" customWidth="1"/>
    <col min="8980" max="8980" width="13.5703125" style="2" bestFit="1" customWidth="1"/>
    <col min="8981" max="8982" width="12.5703125" style="2" bestFit="1" customWidth="1"/>
    <col min="8983" max="8984" width="12.42578125" style="2" bestFit="1" customWidth="1"/>
    <col min="8985" max="8985" width="13.85546875" style="2" customWidth="1"/>
    <col min="8986" max="8989" width="12.42578125" style="2" customWidth="1"/>
    <col min="8990" max="8990" width="11.5703125" style="2" bestFit="1" customWidth="1"/>
    <col min="8991" max="8991" width="15.140625" style="2" bestFit="1" customWidth="1"/>
    <col min="8992" max="9216" width="11.42578125" style="2"/>
    <col min="9217" max="9217" width="2.42578125" style="2" customWidth="1"/>
    <col min="9218" max="9218" width="40" style="2" customWidth="1"/>
    <col min="9219" max="9228" width="13.42578125" style="2" customWidth="1"/>
    <col min="9229" max="9229" width="13.140625" style="2" customWidth="1"/>
    <col min="9230" max="9230" width="13.7109375" style="2" customWidth="1"/>
    <col min="9231" max="9231" width="12.7109375" style="2" customWidth="1"/>
    <col min="9232" max="9232" width="3.7109375" style="2" customWidth="1"/>
    <col min="9233" max="9233" width="4.140625" style="2" customWidth="1"/>
    <col min="9234" max="9234" width="33.5703125" style="2" customWidth="1"/>
    <col min="9235" max="9235" width="12.5703125" style="2" bestFit="1" customWidth="1"/>
    <col min="9236" max="9236" width="13.5703125" style="2" bestFit="1" customWidth="1"/>
    <col min="9237" max="9238" width="12.5703125" style="2" bestFit="1" customWidth="1"/>
    <col min="9239" max="9240" width="12.42578125" style="2" bestFit="1" customWidth="1"/>
    <col min="9241" max="9241" width="13.85546875" style="2" customWidth="1"/>
    <col min="9242" max="9245" width="12.42578125" style="2" customWidth="1"/>
    <col min="9246" max="9246" width="11.5703125" style="2" bestFit="1" customWidth="1"/>
    <col min="9247" max="9247" width="15.140625" style="2" bestFit="1" customWidth="1"/>
    <col min="9248" max="9472" width="11.42578125" style="2"/>
    <col min="9473" max="9473" width="2.42578125" style="2" customWidth="1"/>
    <col min="9474" max="9474" width="40" style="2" customWidth="1"/>
    <col min="9475" max="9484" width="13.42578125" style="2" customWidth="1"/>
    <col min="9485" max="9485" width="13.140625" style="2" customWidth="1"/>
    <col min="9486" max="9486" width="13.7109375" style="2" customWidth="1"/>
    <col min="9487" max="9487" width="12.7109375" style="2" customWidth="1"/>
    <col min="9488" max="9488" width="3.7109375" style="2" customWidth="1"/>
    <col min="9489" max="9489" width="4.140625" style="2" customWidth="1"/>
    <col min="9490" max="9490" width="33.5703125" style="2" customWidth="1"/>
    <col min="9491" max="9491" width="12.5703125" style="2" bestFit="1" customWidth="1"/>
    <col min="9492" max="9492" width="13.5703125" style="2" bestFit="1" customWidth="1"/>
    <col min="9493" max="9494" width="12.5703125" style="2" bestFit="1" customWidth="1"/>
    <col min="9495" max="9496" width="12.42578125" style="2" bestFit="1" customWidth="1"/>
    <col min="9497" max="9497" width="13.85546875" style="2" customWidth="1"/>
    <col min="9498" max="9501" width="12.42578125" style="2" customWidth="1"/>
    <col min="9502" max="9502" width="11.5703125" style="2" bestFit="1" customWidth="1"/>
    <col min="9503" max="9503" width="15.140625" style="2" bestFit="1" customWidth="1"/>
    <col min="9504" max="9728" width="11.42578125" style="2"/>
    <col min="9729" max="9729" width="2.42578125" style="2" customWidth="1"/>
    <col min="9730" max="9730" width="40" style="2" customWidth="1"/>
    <col min="9731" max="9740" width="13.42578125" style="2" customWidth="1"/>
    <col min="9741" max="9741" width="13.140625" style="2" customWidth="1"/>
    <col min="9742" max="9742" width="13.7109375" style="2" customWidth="1"/>
    <col min="9743" max="9743" width="12.7109375" style="2" customWidth="1"/>
    <col min="9744" max="9744" width="3.7109375" style="2" customWidth="1"/>
    <col min="9745" max="9745" width="4.140625" style="2" customWidth="1"/>
    <col min="9746" max="9746" width="33.5703125" style="2" customWidth="1"/>
    <col min="9747" max="9747" width="12.5703125" style="2" bestFit="1" customWidth="1"/>
    <col min="9748" max="9748" width="13.5703125" style="2" bestFit="1" customWidth="1"/>
    <col min="9749" max="9750" width="12.5703125" style="2" bestFit="1" customWidth="1"/>
    <col min="9751" max="9752" width="12.42578125" style="2" bestFit="1" customWidth="1"/>
    <col min="9753" max="9753" width="13.85546875" style="2" customWidth="1"/>
    <col min="9754" max="9757" width="12.42578125" style="2" customWidth="1"/>
    <col min="9758" max="9758" width="11.5703125" style="2" bestFit="1" customWidth="1"/>
    <col min="9759" max="9759" width="15.140625" style="2" bestFit="1" customWidth="1"/>
    <col min="9760" max="9984" width="11.42578125" style="2"/>
    <col min="9985" max="9985" width="2.42578125" style="2" customWidth="1"/>
    <col min="9986" max="9986" width="40" style="2" customWidth="1"/>
    <col min="9987" max="9996" width="13.42578125" style="2" customWidth="1"/>
    <col min="9997" max="9997" width="13.140625" style="2" customWidth="1"/>
    <col min="9998" max="9998" width="13.7109375" style="2" customWidth="1"/>
    <col min="9999" max="9999" width="12.7109375" style="2" customWidth="1"/>
    <col min="10000" max="10000" width="3.7109375" style="2" customWidth="1"/>
    <col min="10001" max="10001" width="4.140625" style="2" customWidth="1"/>
    <col min="10002" max="10002" width="33.5703125" style="2" customWidth="1"/>
    <col min="10003" max="10003" width="12.5703125" style="2" bestFit="1" customWidth="1"/>
    <col min="10004" max="10004" width="13.5703125" style="2" bestFit="1" customWidth="1"/>
    <col min="10005" max="10006" width="12.5703125" style="2" bestFit="1" customWidth="1"/>
    <col min="10007" max="10008" width="12.42578125" style="2" bestFit="1" customWidth="1"/>
    <col min="10009" max="10009" width="13.85546875" style="2" customWidth="1"/>
    <col min="10010" max="10013" width="12.42578125" style="2" customWidth="1"/>
    <col min="10014" max="10014" width="11.5703125" style="2" bestFit="1" customWidth="1"/>
    <col min="10015" max="10015" width="15.140625" style="2" bestFit="1" customWidth="1"/>
    <col min="10016" max="10240" width="11.42578125" style="2"/>
    <col min="10241" max="10241" width="2.42578125" style="2" customWidth="1"/>
    <col min="10242" max="10242" width="40" style="2" customWidth="1"/>
    <col min="10243" max="10252" width="13.42578125" style="2" customWidth="1"/>
    <col min="10253" max="10253" width="13.140625" style="2" customWidth="1"/>
    <col min="10254" max="10254" width="13.7109375" style="2" customWidth="1"/>
    <col min="10255" max="10255" width="12.7109375" style="2" customWidth="1"/>
    <col min="10256" max="10256" width="3.7109375" style="2" customWidth="1"/>
    <col min="10257" max="10257" width="4.140625" style="2" customWidth="1"/>
    <col min="10258" max="10258" width="33.5703125" style="2" customWidth="1"/>
    <col min="10259" max="10259" width="12.5703125" style="2" bestFit="1" customWidth="1"/>
    <col min="10260" max="10260" width="13.5703125" style="2" bestFit="1" customWidth="1"/>
    <col min="10261" max="10262" width="12.5703125" style="2" bestFit="1" customWidth="1"/>
    <col min="10263" max="10264" width="12.42578125" style="2" bestFit="1" customWidth="1"/>
    <col min="10265" max="10265" width="13.85546875" style="2" customWidth="1"/>
    <col min="10266" max="10269" width="12.42578125" style="2" customWidth="1"/>
    <col min="10270" max="10270" width="11.5703125" style="2" bestFit="1" customWidth="1"/>
    <col min="10271" max="10271" width="15.140625" style="2" bestFit="1" customWidth="1"/>
    <col min="10272" max="10496" width="11.42578125" style="2"/>
    <col min="10497" max="10497" width="2.42578125" style="2" customWidth="1"/>
    <col min="10498" max="10498" width="40" style="2" customWidth="1"/>
    <col min="10499" max="10508" width="13.42578125" style="2" customWidth="1"/>
    <col min="10509" max="10509" width="13.140625" style="2" customWidth="1"/>
    <col min="10510" max="10510" width="13.7109375" style="2" customWidth="1"/>
    <col min="10511" max="10511" width="12.7109375" style="2" customWidth="1"/>
    <col min="10512" max="10512" width="3.7109375" style="2" customWidth="1"/>
    <col min="10513" max="10513" width="4.140625" style="2" customWidth="1"/>
    <col min="10514" max="10514" width="33.5703125" style="2" customWidth="1"/>
    <col min="10515" max="10515" width="12.5703125" style="2" bestFit="1" customWidth="1"/>
    <col min="10516" max="10516" width="13.5703125" style="2" bestFit="1" customWidth="1"/>
    <col min="10517" max="10518" width="12.5703125" style="2" bestFit="1" customWidth="1"/>
    <col min="10519" max="10520" width="12.42578125" style="2" bestFit="1" customWidth="1"/>
    <col min="10521" max="10521" width="13.85546875" style="2" customWidth="1"/>
    <col min="10522" max="10525" width="12.42578125" style="2" customWidth="1"/>
    <col min="10526" max="10526" width="11.5703125" style="2" bestFit="1" customWidth="1"/>
    <col min="10527" max="10527" width="15.140625" style="2" bestFit="1" customWidth="1"/>
    <col min="10528" max="10752" width="11.42578125" style="2"/>
    <col min="10753" max="10753" width="2.42578125" style="2" customWidth="1"/>
    <col min="10754" max="10754" width="40" style="2" customWidth="1"/>
    <col min="10755" max="10764" width="13.42578125" style="2" customWidth="1"/>
    <col min="10765" max="10765" width="13.140625" style="2" customWidth="1"/>
    <col min="10766" max="10766" width="13.7109375" style="2" customWidth="1"/>
    <col min="10767" max="10767" width="12.7109375" style="2" customWidth="1"/>
    <col min="10768" max="10768" width="3.7109375" style="2" customWidth="1"/>
    <col min="10769" max="10769" width="4.140625" style="2" customWidth="1"/>
    <col min="10770" max="10770" width="33.5703125" style="2" customWidth="1"/>
    <col min="10771" max="10771" width="12.5703125" style="2" bestFit="1" customWidth="1"/>
    <col min="10772" max="10772" width="13.5703125" style="2" bestFit="1" customWidth="1"/>
    <col min="10773" max="10774" width="12.5703125" style="2" bestFit="1" customWidth="1"/>
    <col min="10775" max="10776" width="12.42578125" style="2" bestFit="1" customWidth="1"/>
    <col min="10777" max="10777" width="13.85546875" style="2" customWidth="1"/>
    <col min="10778" max="10781" width="12.42578125" style="2" customWidth="1"/>
    <col min="10782" max="10782" width="11.5703125" style="2" bestFit="1" customWidth="1"/>
    <col min="10783" max="10783" width="15.140625" style="2" bestFit="1" customWidth="1"/>
    <col min="10784" max="11008" width="11.42578125" style="2"/>
    <col min="11009" max="11009" width="2.42578125" style="2" customWidth="1"/>
    <col min="11010" max="11010" width="40" style="2" customWidth="1"/>
    <col min="11011" max="11020" width="13.42578125" style="2" customWidth="1"/>
    <col min="11021" max="11021" width="13.140625" style="2" customWidth="1"/>
    <col min="11022" max="11022" width="13.7109375" style="2" customWidth="1"/>
    <col min="11023" max="11023" width="12.7109375" style="2" customWidth="1"/>
    <col min="11024" max="11024" width="3.7109375" style="2" customWidth="1"/>
    <col min="11025" max="11025" width="4.140625" style="2" customWidth="1"/>
    <col min="11026" max="11026" width="33.5703125" style="2" customWidth="1"/>
    <col min="11027" max="11027" width="12.5703125" style="2" bestFit="1" customWidth="1"/>
    <col min="11028" max="11028" width="13.5703125" style="2" bestFit="1" customWidth="1"/>
    <col min="11029" max="11030" width="12.5703125" style="2" bestFit="1" customWidth="1"/>
    <col min="11031" max="11032" width="12.42578125" style="2" bestFit="1" customWidth="1"/>
    <col min="11033" max="11033" width="13.85546875" style="2" customWidth="1"/>
    <col min="11034" max="11037" width="12.42578125" style="2" customWidth="1"/>
    <col min="11038" max="11038" width="11.5703125" style="2" bestFit="1" customWidth="1"/>
    <col min="11039" max="11039" width="15.140625" style="2" bestFit="1" customWidth="1"/>
    <col min="11040" max="11264" width="11.42578125" style="2"/>
    <col min="11265" max="11265" width="2.42578125" style="2" customWidth="1"/>
    <col min="11266" max="11266" width="40" style="2" customWidth="1"/>
    <col min="11267" max="11276" width="13.42578125" style="2" customWidth="1"/>
    <col min="11277" max="11277" width="13.140625" style="2" customWidth="1"/>
    <col min="11278" max="11278" width="13.7109375" style="2" customWidth="1"/>
    <col min="11279" max="11279" width="12.7109375" style="2" customWidth="1"/>
    <col min="11280" max="11280" width="3.7109375" style="2" customWidth="1"/>
    <col min="11281" max="11281" width="4.140625" style="2" customWidth="1"/>
    <col min="11282" max="11282" width="33.5703125" style="2" customWidth="1"/>
    <col min="11283" max="11283" width="12.5703125" style="2" bestFit="1" customWidth="1"/>
    <col min="11284" max="11284" width="13.5703125" style="2" bestFit="1" customWidth="1"/>
    <col min="11285" max="11286" width="12.5703125" style="2" bestFit="1" customWidth="1"/>
    <col min="11287" max="11288" width="12.42578125" style="2" bestFit="1" customWidth="1"/>
    <col min="11289" max="11289" width="13.85546875" style="2" customWidth="1"/>
    <col min="11290" max="11293" width="12.42578125" style="2" customWidth="1"/>
    <col min="11294" max="11294" width="11.5703125" style="2" bestFit="1" customWidth="1"/>
    <col min="11295" max="11295" width="15.140625" style="2" bestFit="1" customWidth="1"/>
    <col min="11296" max="11520" width="11.42578125" style="2"/>
    <col min="11521" max="11521" width="2.42578125" style="2" customWidth="1"/>
    <col min="11522" max="11522" width="40" style="2" customWidth="1"/>
    <col min="11523" max="11532" width="13.42578125" style="2" customWidth="1"/>
    <col min="11533" max="11533" width="13.140625" style="2" customWidth="1"/>
    <col min="11534" max="11534" width="13.7109375" style="2" customWidth="1"/>
    <col min="11535" max="11535" width="12.7109375" style="2" customWidth="1"/>
    <col min="11536" max="11536" width="3.7109375" style="2" customWidth="1"/>
    <col min="11537" max="11537" width="4.140625" style="2" customWidth="1"/>
    <col min="11538" max="11538" width="33.5703125" style="2" customWidth="1"/>
    <col min="11539" max="11539" width="12.5703125" style="2" bestFit="1" customWidth="1"/>
    <col min="11540" max="11540" width="13.5703125" style="2" bestFit="1" customWidth="1"/>
    <col min="11541" max="11542" width="12.5703125" style="2" bestFit="1" customWidth="1"/>
    <col min="11543" max="11544" width="12.42578125" style="2" bestFit="1" customWidth="1"/>
    <col min="11545" max="11545" width="13.85546875" style="2" customWidth="1"/>
    <col min="11546" max="11549" width="12.42578125" style="2" customWidth="1"/>
    <col min="11550" max="11550" width="11.5703125" style="2" bestFit="1" customWidth="1"/>
    <col min="11551" max="11551" width="15.140625" style="2" bestFit="1" customWidth="1"/>
    <col min="11552" max="11776" width="11.42578125" style="2"/>
    <col min="11777" max="11777" width="2.42578125" style="2" customWidth="1"/>
    <col min="11778" max="11778" width="40" style="2" customWidth="1"/>
    <col min="11779" max="11788" width="13.42578125" style="2" customWidth="1"/>
    <col min="11789" max="11789" width="13.140625" style="2" customWidth="1"/>
    <col min="11790" max="11790" width="13.7109375" style="2" customWidth="1"/>
    <col min="11791" max="11791" width="12.7109375" style="2" customWidth="1"/>
    <col min="11792" max="11792" width="3.7109375" style="2" customWidth="1"/>
    <col min="11793" max="11793" width="4.140625" style="2" customWidth="1"/>
    <col min="11794" max="11794" width="33.5703125" style="2" customWidth="1"/>
    <col min="11795" max="11795" width="12.5703125" style="2" bestFit="1" customWidth="1"/>
    <col min="11796" max="11796" width="13.5703125" style="2" bestFit="1" customWidth="1"/>
    <col min="11797" max="11798" width="12.5703125" style="2" bestFit="1" customWidth="1"/>
    <col min="11799" max="11800" width="12.42578125" style="2" bestFit="1" customWidth="1"/>
    <col min="11801" max="11801" width="13.85546875" style="2" customWidth="1"/>
    <col min="11802" max="11805" width="12.42578125" style="2" customWidth="1"/>
    <col min="11806" max="11806" width="11.5703125" style="2" bestFit="1" customWidth="1"/>
    <col min="11807" max="11807" width="15.140625" style="2" bestFit="1" customWidth="1"/>
    <col min="11808" max="12032" width="11.42578125" style="2"/>
    <col min="12033" max="12033" width="2.42578125" style="2" customWidth="1"/>
    <col min="12034" max="12034" width="40" style="2" customWidth="1"/>
    <col min="12035" max="12044" width="13.42578125" style="2" customWidth="1"/>
    <col min="12045" max="12045" width="13.140625" style="2" customWidth="1"/>
    <col min="12046" max="12046" width="13.7109375" style="2" customWidth="1"/>
    <col min="12047" max="12047" width="12.7109375" style="2" customWidth="1"/>
    <col min="12048" max="12048" width="3.7109375" style="2" customWidth="1"/>
    <col min="12049" max="12049" width="4.140625" style="2" customWidth="1"/>
    <col min="12050" max="12050" width="33.5703125" style="2" customWidth="1"/>
    <col min="12051" max="12051" width="12.5703125" style="2" bestFit="1" customWidth="1"/>
    <col min="12052" max="12052" width="13.5703125" style="2" bestFit="1" customWidth="1"/>
    <col min="12053" max="12054" width="12.5703125" style="2" bestFit="1" customWidth="1"/>
    <col min="12055" max="12056" width="12.42578125" style="2" bestFit="1" customWidth="1"/>
    <col min="12057" max="12057" width="13.85546875" style="2" customWidth="1"/>
    <col min="12058" max="12061" width="12.42578125" style="2" customWidth="1"/>
    <col min="12062" max="12062" width="11.5703125" style="2" bestFit="1" customWidth="1"/>
    <col min="12063" max="12063" width="15.140625" style="2" bestFit="1" customWidth="1"/>
    <col min="12064" max="12288" width="11.42578125" style="2"/>
    <col min="12289" max="12289" width="2.42578125" style="2" customWidth="1"/>
    <col min="12290" max="12290" width="40" style="2" customWidth="1"/>
    <col min="12291" max="12300" width="13.42578125" style="2" customWidth="1"/>
    <col min="12301" max="12301" width="13.140625" style="2" customWidth="1"/>
    <col min="12302" max="12302" width="13.7109375" style="2" customWidth="1"/>
    <col min="12303" max="12303" width="12.7109375" style="2" customWidth="1"/>
    <col min="12304" max="12304" width="3.7109375" style="2" customWidth="1"/>
    <col min="12305" max="12305" width="4.140625" style="2" customWidth="1"/>
    <col min="12306" max="12306" width="33.5703125" style="2" customWidth="1"/>
    <col min="12307" max="12307" width="12.5703125" style="2" bestFit="1" customWidth="1"/>
    <col min="12308" max="12308" width="13.5703125" style="2" bestFit="1" customWidth="1"/>
    <col min="12309" max="12310" width="12.5703125" style="2" bestFit="1" customWidth="1"/>
    <col min="12311" max="12312" width="12.42578125" style="2" bestFit="1" customWidth="1"/>
    <col min="12313" max="12313" width="13.85546875" style="2" customWidth="1"/>
    <col min="12314" max="12317" width="12.42578125" style="2" customWidth="1"/>
    <col min="12318" max="12318" width="11.5703125" style="2" bestFit="1" customWidth="1"/>
    <col min="12319" max="12319" width="15.140625" style="2" bestFit="1" customWidth="1"/>
    <col min="12320" max="12544" width="11.42578125" style="2"/>
    <col min="12545" max="12545" width="2.42578125" style="2" customWidth="1"/>
    <col min="12546" max="12546" width="40" style="2" customWidth="1"/>
    <col min="12547" max="12556" width="13.42578125" style="2" customWidth="1"/>
    <col min="12557" max="12557" width="13.140625" style="2" customWidth="1"/>
    <col min="12558" max="12558" width="13.7109375" style="2" customWidth="1"/>
    <col min="12559" max="12559" width="12.7109375" style="2" customWidth="1"/>
    <col min="12560" max="12560" width="3.7109375" style="2" customWidth="1"/>
    <col min="12561" max="12561" width="4.140625" style="2" customWidth="1"/>
    <col min="12562" max="12562" width="33.5703125" style="2" customWidth="1"/>
    <col min="12563" max="12563" width="12.5703125" style="2" bestFit="1" customWidth="1"/>
    <col min="12564" max="12564" width="13.5703125" style="2" bestFit="1" customWidth="1"/>
    <col min="12565" max="12566" width="12.5703125" style="2" bestFit="1" customWidth="1"/>
    <col min="12567" max="12568" width="12.42578125" style="2" bestFit="1" customWidth="1"/>
    <col min="12569" max="12569" width="13.85546875" style="2" customWidth="1"/>
    <col min="12570" max="12573" width="12.42578125" style="2" customWidth="1"/>
    <col min="12574" max="12574" width="11.5703125" style="2" bestFit="1" customWidth="1"/>
    <col min="12575" max="12575" width="15.140625" style="2" bestFit="1" customWidth="1"/>
    <col min="12576" max="12800" width="11.42578125" style="2"/>
    <col min="12801" max="12801" width="2.42578125" style="2" customWidth="1"/>
    <col min="12802" max="12802" width="40" style="2" customWidth="1"/>
    <col min="12803" max="12812" width="13.42578125" style="2" customWidth="1"/>
    <col min="12813" max="12813" width="13.140625" style="2" customWidth="1"/>
    <col min="12814" max="12814" width="13.7109375" style="2" customWidth="1"/>
    <col min="12815" max="12815" width="12.7109375" style="2" customWidth="1"/>
    <col min="12816" max="12816" width="3.7109375" style="2" customWidth="1"/>
    <col min="12817" max="12817" width="4.140625" style="2" customWidth="1"/>
    <col min="12818" max="12818" width="33.5703125" style="2" customWidth="1"/>
    <col min="12819" max="12819" width="12.5703125" style="2" bestFit="1" customWidth="1"/>
    <col min="12820" max="12820" width="13.5703125" style="2" bestFit="1" customWidth="1"/>
    <col min="12821" max="12822" width="12.5703125" style="2" bestFit="1" customWidth="1"/>
    <col min="12823" max="12824" width="12.42578125" style="2" bestFit="1" customWidth="1"/>
    <col min="12825" max="12825" width="13.85546875" style="2" customWidth="1"/>
    <col min="12826" max="12829" width="12.42578125" style="2" customWidth="1"/>
    <col min="12830" max="12830" width="11.5703125" style="2" bestFit="1" customWidth="1"/>
    <col min="12831" max="12831" width="15.140625" style="2" bestFit="1" customWidth="1"/>
    <col min="12832" max="13056" width="11.42578125" style="2"/>
    <col min="13057" max="13057" width="2.42578125" style="2" customWidth="1"/>
    <col min="13058" max="13058" width="40" style="2" customWidth="1"/>
    <col min="13059" max="13068" width="13.42578125" style="2" customWidth="1"/>
    <col min="13069" max="13069" width="13.140625" style="2" customWidth="1"/>
    <col min="13070" max="13070" width="13.7109375" style="2" customWidth="1"/>
    <col min="13071" max="13071" width="12.7109375" style="2" customWidth="1"/>
    <col min="13072" max="13072" width="3.7109375" style="2" customWidth="1"/>
    <col min="13073" max="13073" width="4.140625" style="2" customWidth="1"/>
    <col min="13074" max="13074" width="33.5703125" style="2" customWidth="1"/>
    <col min="13075" max="13075" width="12.5703125" style="2" bestFit="1" customWidth="1"/>
    <col min="13076" max="13076" width="13.5703125" style="2" bestFit="1" customWidth="1"/>
    <col min="13077" max="13078" width="12.5703125" style="2" bestFit="1" customWidth="1"/>
    <col min="13079" max="13080" width="12.42578125" style="2" bestFit="1" customWidth="1"/>
    <col min="13081" max="13081" width="13.85546875" style="2" customWidth="1"/>
    <col min="13082" max="13085" width="12.42578125" style="2" customWidth="1"/>
    <col min="13086" max="13086" width="11.5703125" style="2" bestFit="1" customWidth="1"/>
    <col min="13087" max="13087" width="15.140625" style="2" bestFit="1" customWidth="1"/>
    <col min="13088" max="13312" width="11.42578125" style="2"/>
    <col min="13313" max="13313" width="2.42578125" style="2" customWidth="1"/>
    <col min="13314" max="13314" width="40" style="2" customWidth="1"/>
    <col min="13315" max="13324" width="13.42578125" style="2" customWidth="1"/>
    <col min="13325" max="13325" width="13.140625" style="2" customWidth="1"/>
    <col min="13326" max="13326" width="13.7109375" style="2" customWidth="1"/>
    <col min="13327" max="13327" width="12.7109375" style="2" customWidth="1"/>
    <col min="13328" max="13328" width="3.7109375" style="2" customWidth="1"/>
    <col min="13329" max="13329" width="4.140625" style="2" customWidth="1"/>
    <col min="13330" max="13330" width="33.5703125" style="2" customWidth="1"/>
    <col min="13331" max="13331" width="12.5703125" style="2" bestFit="1" customWidth="1"/>
    <col min="13332" max="13332" width="13.5703125" style="2" bestFit="1" customWidth="1"/>
    <col min="13333" max="13334" width="12.5703125" style="2" bestFit="1" customWidth="1"/>
    <col min="13335" max="13336" width="12.42578125" style="2" bestFit="1" customWidth="1"/>
    <col min="13337" max="13337" width="13.85546875" style="2" customWidth="1"/>
    <col min="13338" max="13341" width="12.42578125" style="2" customWidth="1"/>
    <col min="13342" max="13342" width="11.5703125" style="2" bestFit="1" customWidth="1"/>
    <col min="13343" max="13343" width="15.140625" style="2" bestFit="1" customWidth="1"/>
    <col min="13344" max="13568" width="11.42578125" style="2"/>
    <col min="13569" max="13569" width="2.42578125" style="2" customWidth="1"/>
    <col min="13570" max="13570" width="40" style="2" customWidth="1"/>
    <col min="13571" max="13580" width="13.42578125" style="2" customWidth="1"/>
    <col min="13581" max="13581" width="13.140625" style="2" customWidth="1"/>
    <col min="13582" max="13582" width="13.7109375" style="2" customWidth="1"/>
    <col min="13583" max="13583" width="12.7109375" style="2" customWidth="1"/>
    <col min="13584" max="13584" width="3.7109375" style="2" customWidth="1"/>
    <col min="13585" max="13585" width="4.140625" style="2" customWidth="1"/>
    <col min="13586" max="13586" width="33.5703125" style="2" customWidth="1"/>
    <col min="13587" max="13587" width="12.5703125" style="2" bestFit="1" customWidth="1"/>
    <col min="13588" max="13588" width="13.5703125" style="2" bestFit="1" customWidth="1"/>
    <col min="13589" max="13590" width="12.5703125" style="2" bestFit="1" customWidth="1"/>
    <col min="13591" max="13592" width="12.42578125" style="2" bestFit="1" customWidth="1"/>
    <col min="13593" max="13593" width="13.85546875" style="2" customWidth="1"/>
    <col min="13594" max="13597" width="12.42578125" style="2" customWidth="1"/>
    <col min="13598" max="13598" width="11.5703125" style="2" bestFit="1" customWidth="1"/>
    <col min="13599" max="13599" width="15.140625" style="2" bestFit="1" customWidth="1"/>
    <col min="13600" max="13824" width="11.42578125" style="2"/>
    <col min="13825" max="13825" width="2.42578125" style="2" customWidth="1"/>
    <col min="13826" max="13826" width="40" style="2" customWidth="1"/>
    <col min="13827" max="13836" width="13.42578125" style="2" customWidth="1"/>
    <col min="13837" max="13837" width="13.140625" style="2" customWidth="1"/>
    <col min="13838" max="13838" width="13.7109375" style="2" customWidth="1"/>
    <col min="13839" max="13839" width="12.7109375" style="2" customWidth="1"/>
    <col min="13840" max="13840" width="3.7109375" style="2" customWidth="1"/>
    <col min="13841" max="13841" width="4.140625" style="2" customWidth="1"/>
    <col min="13842" max="13842" width="33.5703125" style="2" customWidth="1"/>
    <col min="13843" max="13843" width="12.5703125" style="2" bestFit="1" customWidth="1"/>
    <col min="13844" max="13844" width="13.5703125" style="2" bestFit="1" customWidth="1"/>
    <col min="13845" max="13846" width="12.5703125" style="2" bestFit="1" customWidth="1"/>
    <col min="13847" max="13848" width="12.42578125" style="2" bestFit="1" customWidth="1"/>
    <col min="13849" max="13849" width="13.85546875" style="2" customWidth="1"/>
    <col min="13850" max="13853" width="12.42578125" style="2" customWidth="1"/>
    <col min="13854" max="13854" width="11.5703125" style="2" bestFit="1" customWidth="1"/>
    <col min="13855" max="13855" width="15.140625" style="2" bestFit="1" customWidth="1"/>
    <col min="13856" max="14080" width="11.42578125" style="2"/>
    <col min="14081" max="14081" width="2.42578125" style="2" customWidth="1"/>
    <col min="14082" max="14082" width="40" style="2" customWidth="1"/>
    <col min="14083" max="14092" width="13.42578125" style="2" customWidth="1"/>
    <col min="14093" max="14093" width="13.140625" style="2" customWidth="1"/>
    <col min="14094" max="14094" width="13.7109375" style="2" customWidth="1"/>
    <col min="14095" max="14095" width="12.7109375" style="2" customWidth="1"/>
    <col min="14096" max="14096" width="3.7109375" style="2" customWidth="1"/>
    <col min="14097" max="14097" width="4.140625" style="2" customWidth="1"/>
    <col min="14098" max="14098" width="33.5703125" style="2" customWidth="1"/>
    <col min="14099" max="14099" width="12.5703125" style="2" bestFit="1" customWidth="1"/>
    <col min="14100" max="14100" width="13.5703125" style="2" bestFit="1" customWidth="1"/>
    <col min="14101" max="14102" width="12.5703125" style="2" bestFit="1" customWidth="1"/>
    <col min="14103" max="14104" width="12.42578125" style="2" bestFit="1" customWidth="1"/>
    <col min="14105" max="14105" width="13.85546875" style="2" customWidth="1"/>
    <col min="14106" max="14109" width="12.42578125" style="2" customWidth="1"/>
    <col min="14110" max="14110" width="11.5703125" style="2" bestFit="1" customWidth="1"/>
    <col min="14111" max="14111" width="15.140625" style="2" bestFit="1" customWidth="1"/>
    <col min="14112" max="14336" width="11.42578125" style="2"/>
    <col min="14337" max="14337" width="2.42578125" style="2" customWidth="1"/>
    <col min="14338" max="14338" width="40" style="2" customWidth="1"/>
    <col min="14339" max="14348" width="13.42578125" style="2" customWidth="1"/>
    <col min="14349" max="14349" width="13.140625" style="2" customWidth="1"/>
    <col min="14350" max="14350" width="13.7109375" style="2" customWidth="1"/>
    <col min="14351" max="14351" width="12.7109375" style="2" customWidth="1"/>
    <col min="14352" max="14352" width="3.7109375" style="2" customWidth="1"/>
    <col min="14353" max="14353" width="4.140625" style="2" customWidth="1"/>
    <col min="14354" max="14354" width="33.5703125" style="2" customWidth="1"/>
    <col min="14355" max="14355" width="12.5703125" style="2" bestFit="1" customWidth="1"/>
    <col min="14356" max="14356" width="13.5703125" style="2" bestFit="1" customWidth="1"/>
    <col min="14357" max="14358" width="12.5703125" style="2" bestFit="1" customWidth="1"/>
    <col min="14359" max="14360" width="12.42578125" style="2" bestFit="1" customWidth="1"/>
    <col min="14361" max="14361" width="13.85546875" style="2" customWidth="1"/>
    <col min="14362" max="14365" width="12.42578125" style="2" customWidth="1"/>
    <col min="14366" max="14366" width="11.5703125" style="2" bestFit="1" customWidth="1"/>
    <col min="14367" max="14367" width="15.140625" style="2" bestFit="1" customWidth="1"/>
    <col min="14368" max="14592" width="11.42578125" style="2"/>
    <col min="14593" max="14593" width="2.42578125" style="2" customWidth="1"/>
    <col min="14594" max="14594" width="40" style="2" customWidth="1"/>
    <col min="14595" max="14604" width="13.42578125" style="2" customWidth="1"/>
    <col min="14605" max="14605" width="13.140625" style="2" customWidth="1"/>
    <col min="14606" max="14606" width="13.7109375" style="2" customWidth="1"/>
    <col min="14607" max="14607" width="12.7109375" style="2" customWidth="1"/>
    <col min="14608" max="14608" width="3.7109375" style="2" customWidth="1"/>
    <col min="14609" max="14609" width="4.140625" style="2" customWidth="1"/>
    <col min="14610" max="14610" width="33.5703125" style="2" customWidth="1"/>
    <col min="14611" max="14611" width="12.5703125" style="2" bestFit="1" customWidth="1"/>
    <col min="14612" max="14612" width="13.5703125" style="2" bestFit="1" customWidth="1"/>
    <col min="14613" max="14614" width="12.5703125" style="2" bestFit="1" customWidth="1"/>
    <col min="14615" max="14616" width="12.42578125" style="2" bestFit="1" customWidth="1"/>
    <col min="14617" max="14617" width="13.85546875" style="2" customWidth="1"/>
    <col min="14618" max="14621" width="12.42578125" style="2" customWidth="1"/>
    <col min="14622" max="14622" width="11.5703125" style="2" bestFit="1" customWidth="1"/>
    <col min="14623" max="14623" width="15.140625" style="2" bestFit="1" customWidth="1"/>
    <col min="14624" max="14848" width="11.42578125" style="2"/>
    <col min="14849" max="14849" width="2.42578125" style="2" customWidth="1"/>
    <col min="14850" max="14850" width="40" style="2" customWidth="1"/>
    <col min="14851" max="14860" width="13.42578125" style="2" customWidth="1"/>
    <col min="14861" max="14861" width="13.140625" style="2" customWidth="1"/>
    <col min="14862" max="14862" width="13.7109375" style="2" customWidth="1"/>
    <col min="14863" max="14863" width="12.7109375" style="2" customWidth="1"/>
    <col min="14864" max="14864" width="3.7109375" style="2" customWidth="1"/>
    <col min="14865" max="14865" width="4.140625" style="2" customWidth="1"/>
    <col min="14866" max="14866" width="33.5703125" style="2" customWidth="1"/>
    <col min="14867" max="14867" width="12.5703125" style="2" bestFit="1" customWidth="1"/>
    <col min="14868" max="14868" width="13.5703125" style="2" bestFit="1" customWidth="1"/>
    <col min="14869" max="14870" width="12.5703125" style="2" bestFit="1" customWidth="1"/>
    <col min="14871" max="14872" width="12.42578125" style="2" bestFit="1" customWidth="1"/>
    <col min="14873" max="14873" width="13.85546875" style="2" customWidth="1"/>
    <col min="14874" max="14877" width="12.42578125" style="2" customWidth="1"/>
    <col min="14878" max="14878" width="11.5703125" style="2" bestFit="1" customWidth="1"/>
    <col min="14879" max="14879" width="15.140625" style="2" bestFit="1" customWidth="1"/>
    <col min="14880" max="15104" width="11.42578125" style="2"/>
    <col min="15105" max="15105" width="2.42578125" style="2" customWidth="1"/>
    <col min="15106" max="15106" width="40" style="2" customWidth="1"/>
    <col min="15107" max="15116" width="13.42578125" style="2" customWidth="1"/>
    <col min="15117" max="15117" width="13.140625" style="2" customWidth="1"/>
    <col min="15118" max="15118" width="13.7109375" style="2" customWidth="1"/>
    <col min="15119" max="15119" width="12.7109375" style="2" customWidth="1"/>
    <col min="15120" max="15120" width="3.7109375" style="2" customWidth="1"/>
    <col min="15121" max="15121" width="4.140625" style="2" customWidth="1"/>
    <col min="15122" max="15122" width="33.5703125" style="2" customWidth="1"/>
    <col min="15123" max="15123" width="12.5703125" style="2" bestFit="1" customWidth="1"/>
    <col min="15124" max="15124" width="13.5703125" style="2" bestFit="1" customWidth="1"/>
    <col min="15125" max="15126" width="12.5703125" style="2" bestFit="1" customWidth="1"/>
    <col min="15127" max="15128" width="12.42578125" style="2" bestFit="1" customWidth="1"/>
    <col min="15129" max="15129" width="13.85546875" style="2" customWidth="1"/>
    <col min="15130" max="15133" width="12.42578125" style="2" customWidth="1"/>
    <col min="15134" max="15134" width="11.5703125" style="2" bestFit="1" customWidth="1"/>
    <col min="15135" max="15135" width="15.140625" style="2" bestFit="1" customWidth="1"/>
    <col min="15136" max="15360" width="11.42578125" style="2"/>
    <col min="15361" max="15361" width="2.42578125" style="2" customWidth="1"/>
    <col min="15362" max="15362" width="40" style="2" customWidth="1"/>
    <col min="15363" max="15372" width="13.42578125" style="2" customWidth="1"/>
    <col min="15373" max="15373" width="13.140625" style="2" customWidth="1"/>
    <col min="15374" max="15374" width="13.7109375" style="2" customWidth="1"/>
    <col min="15375" max="15375" width="12.7109375" style="2" customWidth="1"/>
    <col min="15376" max="15376" width="3.7109375" style="2" customWidth="1"/>
    <col min="15377" max="15377" width="4.140625" style="2" customWidth="1"/>
    <col min="15378" max="15378" width="33.5703125" style="2" customWidth="1"/>
    <col min="15379" max="15379" width="12.5703125" style="2" bestFit="1" customWidth="1"/>
    <col min="15380" max="15380" width="13.5703125" style="2" bestFit="1" customWidth="1"/>
    <col min="15381" max="15382" width="12.5703125" style="2" bestFit="1" customWidth="1"/>
    <col min="15383" max="15384" width="12.42578125" style="2" bestFit="1" customWidth="1"/>
    <col min="15385" max="15385" width="13.85546875" style="2" customWidth="1"/>
    <col min="15386" max="15389" width="12.42578125" style="2" customWidth="1"/>
    <col min="15390" max="15390" width="11.5703125" style="2" bestFit="1" customWidth="1"/>
    <col min="15391" max="15391" width="15.140625" style="2" bestFit="1" customWidth="1"/>
    <col min="15392" max="15616" width="11.42578125" style="2"/>
    <col min="15617" max="15617" width="2.42578125" style="2" customWidth="1"/>
    <col min="15618" max="15618" width="40" style="2" customWidth="1"/>
    <col min="15619" max="15628" width="13.42578125" style="2" customWidth="1"/>
    <col min="15629" max="15629" width="13.140625" style="2" customWidth="1"/>
    <col min="15630" max="15630" width="13.7109375" style="2" customWidth="1"/>
    <col min="15631" max="15631" width="12.7109375" style="2" customWidth="1"/>
    <col min="15632" max="15632" width="3.7109375" style="2" customWidth="1"/>
    <col min="15633" max="15633" width="4.140625" style="2" customWidth="1"/>
    <col min="15634" max="15634" width="33.5703125" style="2" customWidth="1"/>
    <col min="15635" max="15635" width="12.5703125" style="2" bestFit="1" customWidth="1"/>
    <col min="15636" max="15636" width="13.5703125" style="2" bestFit="1" customWidth="1"/>
    <col min="15637" max="15638" width="12.5703125" style="2" bestFit="1" customWidth="1"/>
    <col min="15639" max="15640" width="12.42578125" style="2" bestFit="1" customWidth="1"/>
    <col min="15641" max="15641" width="13.85546875" style="2" customWidth="1"/>
    <col min="15642" max="15645" width="12.42578125" style="2" customWidth="1"/>
    <col min="15646" max="15646" width="11.5703125" style="2" bestFit="1" customWidth="1"/>
    <col min="15647" max="15647" width="15.140625" style="2" bestFit="1" customWidth="1"/>
    <col min="15648" max="15872" width="11.42578125" style="2"/>
    <col min="15873" max="15873" width="2.42578125" style="2" customWidth="1"/>
    <col min="15874" max="15874" width="40" style="2" customWidth="1"/>
    <col min="15875" max="15884" width="13.42578125" style="2" customWidth="1"/>
    <col min="15885" max="15885" width="13.140625" style="2" customWidth="1"/>
    <col min="15886" max="15886" width="13.7109375" style="2" customWidth="1"/>
    <col min="15887" max="15887" width="12.7109375" style="2" customWidth="1"/>
    <col min="15888" max="15888" width="3.7109375" style="2" customWidth="1"/>
    <col min="15889" max="15889" width="4.140625" style="2" customWidth="1"/>
    <col min="15890" max="15890" width="33.5703125" style="2" customWidth="1"/>
    <col min="15891" max="15891" width="12.5703125" style="2" bestFit="1" customWidth="1"/>
    <col min="15892" max="15892" width="13.5703125" style="2" bestFit="1" customWidth="1"/>
    <col min="15893" max="15894" width="12.5703125" style="2" bestFit="1" customWidth="1"/>
    <col min="15895" max="15896" width="12.42578125" style="2" bestFit="1" customWidth="1"/>
    <col min="15897" max="15897" width="13.85546875" style="2" customWidth="1"/>
    <col min="15898" max="15901" width="12.42578125" style="2" customWidth="1"/>
    <col min="15902" max="15902" width="11.5703125" style="2" bestFit="1" customWidth="1"/>
    <col min="15903" max="15903" width="15.140625" style="2" bestFit="1" customWidth="1"/>
    <col min="15904" max="16128" width="11.42578125" style="2"/>
    <col min="16129" max="16129" width="2.42578125" style="2" customWidth="1"/>
    <col min="16130" max="16130" width="40" style="2" customWidth="1"/>
    <col min="16131" max="16140" width="13.42578125" style="2" customWidth="1"/>
    <col min="16141" max="16141" width="13.140625" style="2" customWidth="1"/>
    <col min="16142" max="16142" width="13.7109375" style="2" customWidth="1"/>
    <col min="16143" max="16143" width="12.7109375" style="2" customWidth="1"/>
    <col min="16144" max="16144" width="3.7109375" style="2" customWidth="1"/>
    <col min="16145" max="16145" width="4.140625" style="2" customWidth="1"/>
    <col min="16146" max="16146" width="33.5703125" style="2" customWidth="1"/>
    <col min="16147" max="16147" width="12.5703125" style="2" bestFit="1" customWidth="1"/>
    <col min="16148" max="16148" width="13.5703125" style="2" bestFit="1" customWidth="1"/>
    <col min="16149" max="16150" width="12.5703125" style="2" bestFit="1" customWidth="1"/>
    <col min="16151" max="16152" width="12.42578125" style="2" bestFit="1" customWidth="1"/>
    <col min="16153" max="16153" width="13.85546875" style="2" customWidth="1"/>
    <col min="16154" max="16157" width="12.42578125" style="2" customWidth="1"/>
    <col min="16158" max="16158" width="11.5703125" style="2" bestFit="1" customWidth="1"/>
    <col min="16159" max="16159" width="15.140625" style="2" bestFit="1" customWidth="1"/>
    <col min="16160" max="16384" width="11.42578125" style="2"/>
  </cols>
  <sheetData>
    <row r="1" spans="1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1">
      <c r="B2" s="249" t="s">
        <v>130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 R.L. - (Sistema German Busch)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1:31">
      <c r="B3" s="122" t="str">
        <f>+'Cre-LasMisiones'!B3</f>
        <v>CONSOLIDADO - con IVA</v>
      </c>
      <c r="C3" s="216"/>
      <c r="D3" s="216"/>
      <c r="E3" s="216"/>
      <c r="F3" s="216"/>
      <c r="G3" s="216"/>
      <c r="H3" s="5"/>
      <c r="I3" s="5"/>
      <c r="J3" s="5"/>
      <c r="K3" s="5"/>
      <c r="L3" s="5"/>
      <c r="M3" s="5"/>
      <c r="N3" s="5"/>
      <c r="O3" s="5"/>
      <c r="R3" s="122" t="str">
        <f>+'Cre-LasMisiones'!R3</f>
        <v>CONSOLIDADO - sin IVA</v>
      </c>
      <c r="S3" s="216"/>
      <c r="T3" s="216"/>
      <c r="U3" s="216"/>
      <c r="V3" s="216"/>
      <c r="W3" s="6"/>
      <c r="X3" s="6"/>
      <c r="Y3" s="6"/>
      <c r="Z3" s="6"/>
      <c r="AA3" s="6"/>
      <c r="AB3" s="6"/>
      <c r="AC3" s="6"/>
      <c r="AD3" s="6"/>
      <c r="AE3" s="5"/>
    </row>
    <row r="4" spans="1:31">
      <c r="B4" s="122" t="str">
        <f>+'Cre-LasMisiones'!B4</f>
        <v>ESTADÍSTICAS GESTIÓN 2025</v>
      </c>
      <c r="C4" s="216"/>
      <c r="D4" s="216"/>
      <c r="E4" s="216"/>
      <c r="F4" s="216"/>
      <c r="G4" s="7"/>
      <c r="H4" s="5"/>
      <c r="I4" s="5"/>
      <c r="J4" s="5"/>
      <c r="K4" s="5"/>
      <c r="L4" s="5"/>
      <c r="M4" s="5"/>
      <c r="N4" s="5"/>
      <c r="O4" s="5"/>
      <c r="R4" s="122" t="str">
        <f>+B4</f>
        <v>ESTADÍSTICAS GESTIÓN 2025</v>
      </c>
      <c r="S4" s="216"/>
      <c r="T4" s="216"/>
      <c r="U4" s="216"/>
      <c r="V4" s="216"/>
      <c r="W4" s="6"/>
      <c r="X4" s="6"/>
      <c r="Y4" s="6"/>
      <c r="Z4" s="6"/>
      <c r="AA4" s="6"/>
      <c r="AB4" s="6"/>
      <c r="AC4" s="6"/>
      <c r="AD4" s="6"/>
      <c r="AE4" s="5"/>
    </row>
    <row r="5" spans="1:31" ht="5.25" customHeight="1"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11" t="s">
        <v>1</v>
      </c>
      <c r="S8" s="12" t="s">
        <v>2</v>
      </c>
      <c r="T8" s="13" t="s">
        <v>3</v>
      </c>
      <c r="U8" s="13" t="s">
        <v>4</v>
      </c>
      <c r="V8" s="13" t="s">
        <v>5</v>
      </c>
      <c r="W8" s="13" t="s">
        <v>6</v>
      </c>
      <c r="X8" s="13" t="s">
        <v>7</v>
      </c>
      <c r="Y8" s="13" t="s">
        <v>8</v>
      </c>
      <c r="Z8" s="13" t="s">
        <v>9</v>
      </c>
      <c r="AA8" s="13" t="s">
        <v>10</v>
      </c>
      <c r="AB8" s="13" t="s">
        <v>11</v>
      </c>
      <c r="AC8" s="13" t="s">
        <v>12</v>
      </c>
      <c r="AD8" s="13" t="s">
        <v>13</v>
      </c>
      <c r="AE8" s="14" t="s">
        <v>14</v>
      </c>
    </row>
    <row r="9" spans="1:31">
      <c r="B9" s="15" t="s">
        <v>15</v>
      </c>
      <c r="C9" s="16"/>
      <c r="D9" s="4"/>
      <c r="E9" s="4"/>
      <c r="F9" s="4"/>
      <c r="G9" s="16"/>
      <c r="H9" s="4"/>
      <c r="I9" s="4"/>
      <c r="J9" s="4"/>
      <c r="K9" s="4"/>
      <c r="L9" s="4"/>
      <c r="M9" s="4"/>
      <c r="N9" s="4"/>
      <c r="O9" s="17"/>
      <c r="R9" s="15" t="s">
        <v>15</v>
      </c>
      <c r="S9" s="16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8"/>
    </row>
    <row r="10" spans="1:31">
      <c r="A10" s="19"/>
      <c r="B10" s="20" t="s">
        <v>16</v>
      </c>
      <c r="C10" s="21">
        <f>+'[37]CONSOLIDADO (2)'!C11</f>
        <v>10697</v>
      </c>
      <c r="D10" s="21">
        <f>+'[37]CONSOLIDADO (2)'!D11</f>
        <v>10706</v>
      </c>
      <c r="E10" s="21">
        <f>+'[37]CONSOLIDADO (2)'!E11</f>
        <v>10737</v>
      </c>
      <c r="F10" s="21">
        <f>+'[37]CONSOLIDADO (2)'!F11</f>
        <v>10750</v>
      </c>
      <c r="G10" s="21">
        <f>+'[37]CONSOLIDADO (2)'!G11</f>
        <v>10782</v>
      </c>
      <c r="H10" s="21">
        <f>+'[37]CONSOLIDADO (2)'!H11</f>
        <v>10799</v>
      </c>
      <c r="I10" s="21">
        <f>+'[37]CONSOLIDADO (2)'!I11</f>
        <v>10803</v>
      </c>
      <c r="J10" s="21">
        <f>+'[37]CONSOLIDADO (2)'!J11</f>
        <v>0</v>
      </c>
      <c r="K10" s="21">
        <f>+'[37]CONSOLIDADO (2)'!K11</f>
        <v>0</v>
      </c>
      <c r="L10" s="21">
        <f>+'[37]CONSOLIDADO (2)'!L11</f>
        <v>0</v>
      </c>
      <c r="M10" s="21">
        <f>+'[37]CONSOLIDADO (2)'!M11</f>
        <v>0</v>
      </c>
      <c r="N10" s="21">
        <f>+'[37]CONSOLIDADO (2)'!N11</f>
        <v>0</v>
      </c>
      <c r="O10" s="22">
        <f>+N10</f>
        <v>0</v>
      </c>
      <c r="R10" s="20" t="s">
        <v>16</v>
      </c>
      <c r="S10" s="24">
        <f>+C10</f>
        <v>10697</v>
      </c>
      <c r="T10" s="24">
        <f t="shared" ref="T10:AD14" si="0">+D10</f>
        <v>10706</v>
      </c>
      <c r="U10" s="24">
        <f t="shared" si="0"/>
        <v>10737</v>
      </c>
      <c r="V10" s="24">
        <f t="shared" si="0"/>
        <v>10750</v>
      </c>
      <c r="W10" s="24">
        <f t="shared" si="0"/>
        <v>10782</v>
      </c>
      <c r="X10" s="24">
        <f t="shared" si="0"/>
        <v>10799</v>
      </c>
      <c r="Y10" s="24">
        <f t="shared" si="0"/>
        <v>10803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23">
        <f>+AD10</f>
        <v>0</v>
      </c>
    </row>
    <row r="11" spans="1:31">
      <c r="A11" s="19"/>
      <c r="B11" s="20" t="s">
        <v>17</v>
      </c>
      <c r="C11" s="21">
        <f>+'[37]CONSOLIDADO (2)'!C12</f>
        <v>1697</v>
      </c>
      <c r="D11" s="21">
        <f>+'[37]CONSOLIDADO (2)'!D12</f>
        <v>1706</v>
      </c>
      <c r="E11" s="21">
        <f>+'[37]CONSOLIDADO (2)'!E12</f>
        <v>1709</v>
      </c>
      <c r="F11" s="21">
        <f>+'[37]CONSOLIDADO (2)'!F12</f>
        <v>1709</v>
      </c>
      <c r="G11" s="21">
        <f>+'[37]CONSOLIDADO (2)'!G12</f>
        <v>1708</v>
      </c>
      <c r="H11" s="21">
        <f>+'[37]CONSOLIDADO (2)'!H12</f>
        <v>1706</v>
      </c>
      <c r="I11" s="21">
        <f>+'[37]CONSOLIDADO (2)'!I12</f>
        <v>1708</v>
      </c>
      <c r="J11" s="21">
        <f>+'[37]CONSOLIDADO (2)'!J12</f>
        <v>0</v>
      </c>
      <c r="K11" s="21">
        <f>+'[37]CONSOLIDADO (2)'!K12</f>
        <v>0</v>
      </c>
      <c r="L11" s="21">
        <f>+'[37]CONSOLIDADO (2)'!L12</f>
        <v>0</v>
      </c>
      <c r="M11" s="21">
        <f>+'[37]CONSOLIDADO (2)'!M12</f>
        <v>0</v>
      </c>
      <c r="N11" s="21">
        <f>+'[37]CONSOLIDADO (2)'!N12</f>
        <v>0</v>
      </c>
      <c r="O11" s="22">
        <f t="shared" ref="O11:O14" si="1">+N11</f>
        <v>0</v>
      </c>
      <c r="R11" s="20" t="s">
        <v>17</v>
      </c>
      <c r="S11" s="24">
        <f t="shared" ref="S11:S14" si="2">+C11</f>
        <v>1697</v>
      </c>
      <c r="T11" s="24">
        <f t="shared" si="0"/>
        <v>1706</v>
      </c>
      <c r="U11" s="24">
        <f t="shared" si="0"/>
        <v>1709</v>
      </c>
      <c r="V11" s="24">
        <f t="shared" si="0"/>
        <v>1709</v>
      </c>
      <c r="W11" s="24">
        <f t="shared" si="0"/>
        <v>1708</v>
      </c>
      <c r="X11" s="24">
        <f t="shared" si="0"/>
        <v>1706</v>
      </c>
      <c r="Y11" s="24">
        <f t="shared" si="0"/>
        <v>1708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23">
        <f t="shared" ref="AE11:AE14" si="3">+AD11</f>
        <v>0</v>
      </c>
    </row>
    <row r="12" spans="1:31">
      <c r="A12" s="19"/>
      <c r="B12" s="20" t="s">
        <v>18</v>
      </c>
      <c r="C12" s="21">
        <f>+'[37]CONSOLIDADO (2)'!C13</f>
        <v>182</v>
      </c>
      <c r="D12" s="21">
        <f>+'[37]CONSOLIDADO (2)'!D13</f>
        <v>182</v>
      </c>
      <c r="E12" s="21">
        <f>+'[37]CONSOLIDADO (2)'!E13</f>
        <v>182</v>
      </c>
      <c r="F12" s="21">
        <f>+'[37]CONSOLIDADO (2)'!F13</f>
        <v>181</v>
      </c>
      <c r="G12" s="21">
        <f>+'[37]CONSOLIDADO (2)'!G13</f>
        <v>180</v>
      </c>
      <c r="H12" s="21">
        <f>+'[37]CONSOLIDADO (2)'!H13</f>
        <v>180</v>
      </c>
      <c r="I12" s="21">
        <f>+'[37]CONSOLIDADO (2)'!I13</f>
        <v>180</v>
      </c>
      <c r="J12" s="21">
        <f>+'[37]CONSOLIDADO (2)'!J13</f>
        <v>0</v>
      </c>
      <c r="K12" s="21">
        <f>+'[37]CONSOLIDADO (2)'!K13</f>
        <v>0</v>
      </c>
      <c r="L12" s="21">
        <f>+'[37]CONSOLIDADO (2)'!L13</f>
        <v>0</v>
      </c>
      <c r="M12" s="21">
        <f>+'[37]CONSOLIDADO (2)'!M13</f>
        <v>0</v>
      </c>
      <c r="N12" s="21">
        <f>+'[37]CONSOLIDADO (2)'!N13</f>
        <v>0</v>
      </c>
      <c r="O12" s="22">
        <f t="shared" si="1"/>
        <v>0</v>
      </c>
      <c r="R12" s="20" t="s">
        <v>18</v>
      </c>
      <c r="S12" s="24">
        <f t="shared" si="2"/>
        <v>182</v>
      </c>
      <c r="T12" s="24">
        <f t="shared" si="0"/>
        <v>182</v>
      </c>
      <c r="U12" s="24">
        <f t="shared" si="0"/>
        <v>182</v>
      </c>
      <c r="V12" s="24">
        <f t="shared" si="0"/>
        <v>181</v>
      </c>
      <c r="W12" s="24">
        <f t="shared" si="0"/>
        <v>180</v>
      </c>
      <c r="X12" s="24">
        <f t="shared" si="0"/>
        <v>180</v>
      </c>
      <c r="Y12" s="24">
        <f t="shared" si="0"/>
        <v>180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4">
        <f t="shared" si="0"/>
        <v>0</v>
      </c>
      <c r="AE12" s="23">
        <f t="shared" si="3"/>
        <v>0</v>
      </c>
    </row>
    <row r="13" spans="1:31">
      <c r="A13" s="19"/>
      <c r="B13" s="20" t="s">
        <v>19</v>
      </c>
      <c r="C13" s="21">
        <f>+'[37]CONSOLIDADO (2)'!C14</f>
        <v>8</v>
      </c>
      <c r="D13" s="21">
        <f>+'[37]CONSOLIDADO (2)'!D14</f>
        <v>8</v>
      </c>
      <c r="E13" s="21">
        <f>+'[37]CONSOLIDADO (2)'!E14</f>
        <v>8</v>
      </c>
      <c r="F13" s="21">
        <f>+'[37]CONSOLIDADO (2)'!F14</f>
        <v>8</v>
      </c>
      <c r="G13" s="21">
        <f>+'[37]CONSOLIDADO (2)'!G14</f>
        <v>8</v>
      </c>
      <c r="H13" s="21">
        <f>+'[37]CONSOLIDADO (2)'!H14</f>
        <v>8</v>
      </c>
      <c r="I13" s="21">
        <f>+'[37]CONSOLIDADO (2)'!I14</f>
        <v>8</v>
      </c>
      <c r="J13" s="21">
        <f>+'[37]CONSOLIDADO (2)'!J14</f>
        <v>0</v>
      </c>
      <c r="K13" s="21">
        <f>+'[37]CONSOLIDADO (2)'!K14</f>
        <v>0</v>
      </c>
      <c r="L13" s="21">
        <f>+'[37]CONSOLIDADO (2)'!L14</f>
        <v>0</v>
      </c>
      <c r="M13" s="21">
        <f>+'[37]CONSOLIDADO (2)'!M14</f>
        <v>0</v>
      </c>
      <c r="N13" s="21">
        <f>+'[37]CONSOLIDADO (2)'!N14</f>
        <v>0</v>
      </c>
      <c r="O13" s="22">
        <f t="shared" si="1"/>
        <v>0</v>
      </c>
      <c r="R13" s="20" t="s">
        <v>19</v>
      </c>
      <c r="S13" s="24">
        <f t="shared" si="2"/>
        <v>8</v>
      </c>
      <c r="T13" s="24">
        <f t="shared" si="0"/>
        <v>8</v>
      </c>
      <c r="U13" s="24">
        <f t="shared" si="0"/>
        <v>8</v>
      </c>
      <c r="V13" s="24">
        <f t="shared" si="0"/>
        <v>8</v>
      </c>
      <c r="W13" s="24">
        <f t="shared" si="0"/>
        <v>8</v>
      </c>
      <c r="X13" s="24">
        <f t="shared" si="0"/>
        <v>8</v>
      </c>
      <c r="Y13" s="24">
        <f t="shared" si="0"/>
        <v>8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23">
        <f t="shared" si="3"/>
        <v>0</v>
      </c>
    </row>
    <row r="14" spans="1:31">
      <c r="A14" s="4"/>
      <c r="B14" s="25" t="s">
        <v>20</v>
      </c>
      <c r="C14" s="21">
        <f>+'[37]CONSOLIDADO (2)'!C15</f>
        <v>108</v>
      </c>
      <c r="D14" s="21">
        <f>+'[37]CONSOLIDADO (2)'!D15</f>
        <v>108</v>
      </c>
      <c r="E14" s="21">
        <f>+'[37]CONSOLIDADO (2)'!E15</f>
        <v>109</v>
      </c>
      <c r="F14" s="21">
        <f>+'[37]CONSOLIDADO (2)'!F15</f>
        <v>109</v>
      </c>
      <c r="G14" s="21">
        <f>+'[37]CONSOLIDADO (2)'!G15</f>
        <v>110</v>
      </c>
      <c r="H14" s="21">
        <f>+'[37]CONSOLIDADO (2)'!H15</f>
        <v>110</v>
      </c>
      <c r="I14" s="21">
        <f>+'[37]CONSOLIDADO (2)'!I15</f>
        <v>110</v>
      </c>
      <c r="J14" s="21">
        <f>+'[37]CONSOLIDADO (2)'!J15</f>
        <v>0</v>
      </c>
      <c r="K14" s="21">
        <f>+'[37]CONSOLIDADO (2)'!K15</f>
        <v>0</v>
      </c>
      <c r="L14" s="21">
        <f>+'[37]CONSOLIDADO (2)'!L15</f>
        <v>0</v>
      </c>
      <c r="M14" s="21">
        <f>+'[37]CONSOLIDADO (2)'!M15</f>
        <v>0</v>
      </c>
      <c r="N14" s="21">
        <f>+'[37]CONSOLIDADO (2)'!N15</f>
        <v>0</v>
      </c>
      <c r="O14" s="22">
        <f t="shared" si="1"/>
        <v>0</v>
      </c>
      <c r="R14" s="25" t="s">
        <v>20</v>
      </c>
      <c r="S14" s="24">
        <f t="shared" si="2"/>
        <v>108</v>
      </c>
      <c r="T14" s="24">
        <f t="shared" si="0"/>
        <v>108</v>
      </c>
      <c r="U14" s="24">
        <f t="shared" si="0"/>
        <v>109</v>
      </c>
      <c r="V14" s="24">
        <f t="shared" si="0"/>
        <v>109</v>
      </c>
      <c r="W14" s="24">
        <f t="shared" si="0"/>
        <v>110</v>
      </c>
      <c r="X14" s="24">
        <f t="shared" si="0"/>
        <v>110</v>
      </c>
      <c r="Y14" s="24">
        <f t="shared" si="0"/>
        <v>110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4">
        <f t="shared" si="0"/>
        <v>0</v>
      </c>
      <c r="AE14" s="23">
        <f t="shared" si="3"/>
        <v>0</v>
      </c>
    </row>
    <row r="15" spans="1:31">
      <c r="B15" s="26" t="s">
        <v>14</v>
      </c>
      <c r="C15" s="28">
        <f t="shared" ref="C15:O15" si="4">SUM(C10:C14)</f>
        <v>12692</v>
      </c>
      <c r="D15" s="28">
        <f t="shared" ref="D15:I15" si="5">SUM(D10:D14)</f>
        <v>12710</v>
      </c>
      <c r="E15" s="28">
        <f t="shared" si="5"/>
        <v>12745</v>
      </c>
      <c r="F15" s="28">
        <f t="shared" si="5"/>
        <v>12757</v>
      </c>
      <c r="G15" s="28">
        <f t="shared" si="5"/>
        <v>12788</v>
      </c>
      <c r="H15" s="28">
        <f t="shared" si="5"/>
        <v>12803</v>
      </c>
      <c r="I15" s="28">
        <f t="shared" si="5"/>
        <v>12809</v>
      </c>
      <c r="J15" s="28">
        <f t="shared" ref="J15:K15" si="6">SUM(J10:J14)</f>
        <v>0</v>
      </c>
      <c r="K15" s="28">
        <f t="shared" si="6"/>
        <v>0</v>
      </c>
      <c r="L15" s="28">
        <f t="shared" ref="L15" si="7">SUM(L10:L14)</f>
        <v>0</v>
      </c>
      <c r="M15" s="28">
        <f t="shared" ref="M15:N15" si="8">SUM(M10:M14)</f>
        <v>0</v>
      </c>
      <c r="N15" s="28">
        <f t="shared" si="8"/>
        <v>0</v>
      </c>
      <c r="O15" s="30">
        <f t="shared" si="4"/>
        <v>0</v>
      </c>
      <c r="R15" s="26" t="s">
        <v>14</v>
      </c>
      <c r="S15" s="27">
        <f t="shared" ref="S15:AE15" si="9">SUM(S10:S14)</f>
        <v>12692</v>
      </c>
      <c r="T15" s="29">
        <f t="shared" si="9"/>
        <v>12710</v>
      </c>
      <c r="U15" s="29">
        <f t="shared" si="9"/>
        <v>12745</v>
      </c>
      <c r="V15" s="29">
        <f t="shared" si="9"/>
        <v>12757</v>
      </c>
      <c r="W15" s="29">
        <f t="shared" si="9"/>
        <v>12788</v>
      </c>
      <c r="X15" s="29">
        <f t="shared" si="9"/>
        <v>12803</v>
      </c>
      <c r="Y15" s="29">
        <f t="shared" si="9"/>
        <v>12809</v>
      </c>
      <c r="Z15" s="29">
        <f t="shared" si="9"/>
        <v>0</v>
      </c>
      <c r="AA15" s="29">
        <f t="shared" si="9"/>
        <v>0</v>
      </c>
      <c r="AB15" s="29">
        <f t="shared" si="9"/>
        <v>0</v>
      </c>
      <c r="AC15" s="29">
        <f t="shared" si="9"/>
        <v>0</v>
      </c>
      <c r="AD15" s="29">
        <f t="shared" si="9"/>
        <v>0</v>
      </c>
      <c r="AE15" s="28">
        <f t="shared" si="9"/>
        <v>0</v>
      </c>
    </row>
    <row r="16" spans="1:31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32" t="s">
        <v>1</v>
      </c>
      <c r="C19" s="12" t="s">
        <v>2</v>
      </c>
      <c r="D19" s="12" t="s">
        <v>3</v>
      </c>
      <c r="E19" s="12" t="s">
        <v>4</v>
      </c>
      <c r="F19" s="12" t="s">
        <v>5</v>
      </c>
      <c r="G19" s="12" t="s">
        <v>6</v>
      </c>
      <c r="H19" s="12" t="s">
        <v>7</v>
      </c>
      <c r="I19" s="12" t="s">
        <v>8</v>
      </c>
      <c r="J19" s="12" t="s">
        <v>9</v>
      </c>
      <c r="K19" s="12" t="s">
        <v>10</v>
      </c>
      <c r="L19" s="12" t="s">
        <v>11</v>
      </c>
      <c r="M19" s="12" t="s">
        <v>12</v>
      </c>
      <c r="N19" s="12" t="s">
        <v>13</v>
      </c>
      <c r="O19" s="34" t="s">
        <v>22</v>
      </c>
      <c r="R19" s="32" t="s">
        <v>1</v>
      </c>
      <c r="S19" s="35" t="s">
        <v>2</v>
      </c>
      <c r="T19" s="33" t="s">
        <v>3</v>
      </c>
      <c r="U19" s="33" t="s">
        <v>4</v>
      </c>
      <c r="V19" s="33" t="s">
        <v>5</v>
      </c>
      <c r="W19" s="33" t="s">
        <v>6</v>
      </c>
      <c r="X19" s="33" t="s">
        <v>7</v>
      </c>
      <c r="Y19" s="33" t="s">
        <v>8</v>
      </c>
      <c r="Z19" s="33" t="s">
        <v>9</v>
      </c>
      <c r="AA19" s="33" t="s">
        <v>10</v>
      </c>
      <c r="AB19" s="33" t="s">
        <v>11</v>
      </c>
      <c r="AC19" s="33" t="s">
        <v>12</v>
      </c>
      <c r="AD19" s="33" t="s">
        <v>13</v>
      </c>
      <c r="AE19" s="34" t="s">
        <v>14</v>
      </c>
    </row>
    <row r="20" spans="2:31">
      <c r="B20" s="36" t="s">
        <v>15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9"/>
      <c r="R20" s="36" t="s">
        <v>15</v>
      </c>
      <c r="S20" s="37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9"/>
    </row>
    <row r="21" spans="2:31">
      <c r="B21" s="20" t="s">
        <v>16</v>
      </c>
      <c r="C21" s="84">
        <f>+'[37]CONSOLIDADO (2)'!C22</f>
        <v>2131.8489999999997</v>
      </c>
      <c r="D21" s="84">
        <f>+'[37]CONSOLIDADO (2)'!D22</f>
        <v>2243.8919999999998</v>
      </c>
      <c r="E21" s="84">
        <f>+'[37]CONSOLIDADO (2)'!E22</f>
        <v>2034.1779999999994</v>
      </c>
      <c r="F21" s="84">
        <f>+'[37]CONSOLIDADO (2)'!F22</f>
        <v>1802.867</v>
      </c>
      <c r="G21" s="84">
        <f>+'[37]CONSOLIDADO (2)'!G22</f>
        <v>1689.616</v>
      </c>
      <c r="H21" s="84">
        <f>+'[37]CONSOLIDADO (2)'!H22</f>
        <v>1485.0849999999998</v>
      </c>
      <c r="I21" s="84">
        <f>+'[37]CONSOLIDADO (2)'!I22</f>
        <v>1177.5930000000001</v>
      </c>
      <c r="J21" s="84">
        <f>+'[37]CONSOLIDADO (2)'!J22</f>
        <v>0</v>
      </c>
      <c r="K21" s="84">
        <f>+'[37]CONSOLIDADO (2)'!K22</f>
        <v>0</v>
      </c>
      <c r="L21" s="84">
        <f>+'[37]CONSOLIDADO (2)'!L22</f>
        <v>0</v>
      </c>
      <c r="M21" s="84">
        <f>+'[37]CONSOLIDADO (2)'!M22</f>
        <v>0</v>
      </c>
      <c r="N21" s="84">
        <f>+'[37]CONSOLIDADO (2)'!N22</f>
        <v>0</v>
      </c>
      <c r="O21" s="85">
        <f>SUM(C21:N21)</f>
        <v>12565.08</v>
      </c>
      <c r="P21" s="43"/>
      <c r="Q21" s="43"/>
      <c r="R21" s="20" t="s">
        <v>16</v>
      </c>
      <c r="S21" s="41">
        <f>+C21</f>
        <v>2131.8489999999997</v>
      </c>
      <c r="T21" s="41">
        <f>+D21</f>
        <v>2243.8919999999998</v>
      </c>
      <c r="U21" s="41">
        <f>+E21</f>
        <v>2034.1779999999994</v>
      </c>
      <c r="V21" s="41">
        <f t="shared" ref="V21:AD25" si="10">+F21</f>
        <v>1802.867</v>
      </c>
      <c r="W21" s="41">
        <f t="shared" si="10"/>
        <v>1689.616</v>
      </c>
      <c r="X21" s="41">
        <f t="shared" si="10"/>
        <v>1485.0849999999998</v>
      </c>
      <c r="Y21" s="41">
        <f t="shared" si="10"/>
        <v>1177.5930000000001</v>
      </c>
      <c r="Z21" s="41">
        <f t="shared" si="10"/>
        <v>0</v>
      </c>
      <c r="AA21" s="41">
        <f t="shared" si="10"/>
        <v>0</v>
      </c>
      <c r="AB21" s="41">
        <f t="shared" si="10"/>
        <v>0</v>
      </c>
      <c r="AC21" s="41">
        <f t="shared" si="10"/>
        <v>0</v>
      </c>
      <c r="AD21" s="41">
        <f t="shared" si="10"/>
        <v>0</v>
      </c>
      <c r="AE21" s="44">
        <f>SUM(S21:AD21)</f>
        <v>12565.08</v>
      </c>
    </row>
    <row r="22" spans="2:31">
      <c r="B22" s="20" t="s">
        <v>17</v>
      </c>
      <c r="C22" s="84">
        <f>+'[37]CONSOLIDADO (2)'!C23</f>
        <v>956.30600000000004</v>
      </c>
      <c r="D22" s="84">
        <f>+'[37]CONSOLIDADO (2)'!D23</f>
        <v>1002.75</v>
      </c>
      <c r="E22" s="84">
        <f>+'[37]CONSOLIDADO (2)'!E23</f>
        <v>937.59000000000015</v>
      </c>
      <c r="F22" s="84">
        <f>+'[37]CONSOLIDADO (2)'!F23</f>
        <v>850.38199999999995</v>
      </c>
      <c r="G22" s="84">
        <f>+'[37]CONSOLIDADO (2)'!G23</f>
        <v>819.03800000000001</v>
      </c>
      <c r="H22" s="84">
        <f>+'[37]CONSOLIDADO (2)'!H23</f>
        <v>754.00800000000015</v>
      </c>
      <c r="I22" s="84">
        <f>+'[37]CONSOLIDADO (2)'!I23</f>
        <v>606.85200000000009</v>
      </c>
      <c r="J22" s="84">
        <f>+'[37]CONSOLIDADO (2)'!J23</f>
        <v>0</v>
      </c>
      <c r="K22" s="84">
        <f>+'[37]CONSOLIDADO (2)'!K23</f>
        <v>0</v>
      </c>
      <c r="L22" s="84">
        <f>+'[37]CONSOLIDADO (2)'!L23</f>
        <v>0</v>
      </c>
      <c r="M22" s="84">
        <f>+'[37]CONSOLIDADO (2)'!M23</f>
        <v>0</v>
      </c>
      <c r="N22" s="84">
        <f>+'[37]CONSOLIDADO (2)'!N23</f>
        <v>0</v>
      </c>
      <c r="O22" s="85">
        <f t="shared" ref="O22:O25" si="11">SUM(C22:N22)</f>
        <v>5926.9260000000004</v>
      </c>
      <c r="P22" s="43"/>
      <c r="Q22" s="43"/>
      <c r="R22" s="20" t="s">
        <v>17</v>
      </c>
      <c r="S22" s="41">
        <f t="shared" ref="S22:U25" si="12">+C22</f>
        <v>956.30600000000004</v>
      </c>
      <c r="T22" s="41">
        <f t="shared" si="12"/>
        <v>1002.75</v>
      </c>
      <c r="U22" s="41">
        <f>+E22</f>
        <v>937.59000000000015</v>
      </c>
      <c r="V22" s="41">
        <f t="shared" si="10"/>
        <v>850.38199999999995</v>
      </c>
      <c r="W22" s="41">
        <f t="shared" si="10"/>
        <v>819.03800000000001</v>
      </c>
      <c r="X22" s="41">
        <f t="shared" si="10"/>
        <v>754.00800000000015</v>
      </c>
      <c r="Y22" s="41">
        <f t="shared" si="10"/>
        <v>606.85200000000009</v>
      </c>
      <c r="Z22" s="41">
        <f t="shared" si="10"/>
        <v>0</v>
      </c>
      <c r="AA22" s="41">
        <f t="shared" si="10"/>
        <v>0</v>
      </c>
      <c r="AB22" s="41">
        <f t="shared" si="10"/>
        <v>0</v>
      </c>
      <c r="AC22" s="41">
        <f t="shared" si="10"/>
        <v>0</v>
      </c>
      <c r="AD22" s="41">
        <f t="shared" si="10"/>
        <v>0</v>
      </c>
      <c r="AE22" s="44">
        <f t="shared" ref="AE22:AE25" si="13">SUM(S22:AD22)</f>
        <v>5926.9260000000004</v>
      </c>
    </row>
    <row r="23" spans="2:31">
      <c r="B23" s="20" t="s">
        <v>18</v>
      </c>
      <c r="C23" s="84">
        <f>+'[37]CONSOLIDADO (2)'!C24</f>
        <v>447.44799999999998</v>
      </c>
      <c r="D23" s="84">
        <f>+'[37]CONSOLIDADO (2)'!D24</f>
        <v>428.08099999999996</v>
      </c>
      <c r="E23" s="84">
        <f>+'[37]CONSOLIDADO (2)'!E24</f>
        <v>1586.8999999999999</v>
      </c>
      <c r="F23" s="84">
        <f>+'[37]CONSOLIDADO (2)'!F24</f>
        <v>2337.5680000000007</v>
      </c>
      <c r="G23" s="84">
        <f>+'[37]CONSOLIDADO (2)'!G24</f>
        <v>2645.748</v>
      </c>
      <c r="H23" s="84">
        <f>+'[37]CONSOLIDADO (2)'!H24</f>
        <v>2277.5470000000005</v>
      </c>
      <c r="I23" s="84">
        <f>+'[37]CONSOLIDADO (2)'!I24</f>
        <v>2276.0449999999996</v>
      </c>
      <c r="J23" s="84">
        <f>+'[37]CONSOLIDADO (2)'!J24</f>
        <v>0</v>
      </c>
      <c r="K23" s="84">
        <f>+'[37]CONSOLIDADO (2)'!K24</f>
        <v>0</v>
      </c>
      <c r="L23" s="84">
        <f>+'[37]CONSOLIDADO (2)'!L24</f>
        <v>0</v>
      </c>
      <c r="M23" s="84">
        <f>+'[37]CONSOLIDADO (2)'!M24</f>
        <v>0</v>
      </c>
      <c r="N23" s="84">
        <f>+'[37]CONSOLIDADO (2)'!N24</f>
        <v>0</v>
      </c>
      <c r="O23" s="85">
        <f t="shared" si="11"/>
        <v>11999.337000000001</v>
      </c>
      <c r="P23" s="43"/>
      <c r="Q23" s="43"/>
      <c r="R23" s="20" t="s">
        <v>18</v>
      </c>
      <c r="S23" s="41">
        <f t="shared" si="12"/>
        <v>447.44799999999998</v>
      </c>
      <c r="T23" s="41">
        <f t="shared" si="12"/>
        <v>428.08099999999996</v>
      </c>
      <c r="U23" s="41">
        <f t="shared" si="12"/>
        <v>1586.8999999999999</v>
      </c>
      <c r="V23" s="41">
        <f t="shared" si="10"/>
        <v>2337.5680000000007</v>
      </c>
      <c r="W23" s="41">
        <f t="shared" si="10"/>
        <v>2645.748</v>
      </c>
      <c r="X23" s="41">
        <f t="shared" si="10"/>
        <v>2277.5470000000005</v>
      </c>
      <c r="Y23" s="41">
        <f t="shared" si="10"/>
        <v>2276.0449999999996</v>
      </c>
      <c r="Z23" s="41">
        <f t="shared" si="10"/>
        <v>0</v>
      </c>
      <c r="AA23" s="41">
        <f t="shared" si="10"/>
        <v>0</v>
      </c>
      <c r="AB23" s="41">
        <f t="shared" si="10"/>
        <v>0</v>
      </c>
      <c r="AC23" s="41">
        <f t="shared" si="10"/>
        <v>0</v>
      </c>
      <c r="AD23" s="41">
        <f t="shared" si="10"/>
        <v>0</v>
      </c>
      <c r="AE23" s="44">
        <f t="shared" si="13"/>
        <v>11999.337000000001</v>
      </c>
    </row>
    <row r="24" spans="2:31">
      <c r="B24" s="20" t="s">
        <v>19</v>
      </c>
      <c r="C24" s="84">
        <f>+'[37]CONSOLIDADO (2)'!C25</f>
        <v>185.45600000000002</v>
      </c>
      <c r="D24" s="84">
        <f>+'[37]CONSOLIDADO (2)'!D25</f>
        <v>168.10599999999997</v>
      </c>
      <c r="E24" s="84">
        <f>+'[37]CONSOLIDADO (2)'!E25</f>
        <v>186.01999999999998</v>
      </c>
      <c r="F24" s="84">
        <f>+'[37]CONSOLIDADO (2)'!F25</f>
        <v>179.75200000000001</v>
      </c>
      <c r="G24" s="84">
        <f>+'[37]CONSOLIDADO (2)'!G25</f>
        <v>185.833</v>
      </c>
      <c r="H24" s="84">
        <f>+'[37]CONSOLIDADO (2)'!H25</f>
        <v>178.524</v>
      </c>
      <c r="I24" s="84">
        <f>+'[37]CONSOLIDADO (2)'!I25</f>
        <v>183.02699999999999</v>
      </c>
      <c r="J24" s="84">
        <f>+'[37]CONSOLIDADO (2)'!J25</f>
        <v>0</v>
      </c>
      <c r="K24" s="84">
        <f>+'[37]CONSOLIDADO (2)'!K25</f>
        <v>0</v>
      </c>
      <c r="L24" s="84">
        <f>+'[37]CONSOLIDADO (2)'!L25</f>
        <v>0</v>
      </c>
      <c r="M24" s="84">
        <f>+'[37]CONSOLIDADO (2)'!M25</f>
        <v>0</v>
      </c>
      <c r="N24" s="84">
        <f>+'[37]CONSOLIDADO (2)'!N25</f>
        <v>0</v>
      </c>
      <c r="O24" s="85">
        <f t="shared" si="11"/>
        <v>1266.7180000000001</v>
      </c>
      <c r="P24" s="43"/>
      <c r="Q24" s="43"/>
      <c r="R24" s="20" t="s">
        <v>19</v>
      </c>
      <c r="S24" s="41">
        <f t="shared" si="12"/>
        <v>185.45600000000002</v>
      </c>
      <c r="T24" s="41">
        <f t="shared" si="12"/>
        <v>168.10599999999997</v>
      </c>
      <c r="U24" s="41">
        <f t="shared" si="12"/>
        <v>186.01999999999998</v>
      </c>
      <c r="V24" s="41">
        <f t="shared" si="10"/>
        <v>179.75200000000001</v>
      </c>
      <c r="W24" s="41">
        <f t="shared" si="10"/>
        <v>185.833</v>
      </c>
      <c r="X24" s="41">
        <f t="shared" si="10"/>
        <v>178.524</v>
      </c>
      <c r="Y24" s="41">
        <f t="shared" si="10"/>
        <v>183.02699999999999</v>
      </c>
      <c r="Z24" s="41">
        <f t="shared" si="10"/>
        <v>0</v>
      </c>
      <c r="AA24" s="41">
        <f t="shared" si="10"/>
        <v>0</v>
      </c>
      <c r="AB24" s="41">
        <f t="shared" si="10"/>
        <v>0</v>
      </c>
      <c r="AC24" s="41">
        <f t="shared" si="10"/>
        <v>0</v>
      </c>
      <c r="AD24" s="41">
        <f t="shared" si="10"/>
        <v>0</v>
      </c>
      <c r="AE24" s="44">
        <f t="shared" si="13"/>
        <v>1266.7180000000001</v>
      </c>
    </row>
    <row r="25" spans="2:31">
      <c r="B25" s="25" t="s">
        <v>20</v>
      </c>
      <c r="C25" s="84">
        <f>+'[37]CONSOLIDADO (2)'!C26</f>
        <v>514.70899999999995</v>
      </c>
      <c r="D25" s="84">
        <f>+'[37]CONSOLIDADO (2)'!D26</f>
        <v>525.08000000000004</v>
      </c>
      <c r="E25" s="84">
        <f>+'[37]CONSOLIDADO (2)'!E26</f>
        <v>456.39699999999999</v>
      </c>
      <c r="F25" s="84">
        <f>+'[37]CONSOLIDADO (2)'!F26</f>
        <v>404.875</v>
      </c>
      <c r="G25" s="84">
        <f>+'[37]CONSOLIDADO (2)'!G26</f>
        <v>374.83200000000005</v>
      </c>
      <c r="H25" s="84">
        <f>+'[37]CONSOLIDADO (2)'!H26</f>
        <v>320.84700000000004</v>
      </c>
      <c r="I25" s="84">
        <f>+'[37]CONSOLIDADO (2)'!I26</f>
        <v>279.827</v>
      </c>
      <c r="J25" s="84">
        <f>+'[37]CONSOLIDADO (2)'!J26</f>
        <v>0</v>
      </c>
      <c r="K25" s="84">
        <f>+'[37]CONSOLIDADO (2)'!K26</f>
        <v>0</v>
      </c>
      <c r="L25" s="84">
        <f>+'[37]CONSOLIDADO (2)'!L26</f>
        <v>0</v>
      </c>
      <c r="M25" s="84">
        <f>+'[37]CONSOLIDADO (2)'!M26</f>
        <v>0</v>
      </c>
      <c r="N25" s="84">
        <f>+'[37]CONSOLIDADO (2)'!N26</f>
        <v>0</v>
      </c>
      <c r="O25" s="85">
        <f t="shared" si="11"/>
        <v>2876.567</v>
      </c>
      <c r="P25" s="43"/>
      <c r="Q25" s="43"/>
      <c r="R25" s="25" t="s">
        <v>20</v>
      </c>
      <c r="S25" s="41">
        <f t="shared" si="12"/>
        <v>514.70899999999995</v>
      </c>
      <c r="T25" s="41">
        <f t="shared" si="12"/>
        <v>525.08000000000004</v>
      </c>
      <c r="U25" s="41">
        <f t="shared" si="12"/>
        <v>456.39699999999999</v>
      </c>
      <c r="V25" s="41">
        <f t="shared" si="10"/>
        <v>404.875</v>
      </c>
      <c r="W25" s="41">
        <f t="shared" si="10"/>
        <v>374.83200000000005</v>
      </c>
      <c r="X25" s="41">
        <f t="shared" si="10"/>
        <v>320.84700000000004</v>
      </c>
      <c r="Y25" s="41">
        <f t="shared" si="10"/>
        <v>279.827</v>
      </c>
      <c r="Z25" s="41">
        <f t="shared" si="10"/>
        <v>0</v>
      </c>
      <c r="AA25" s="41">
        <f t="shared" si="10"/>
        <v>0</v>
      </c>
      <c r="AB25" s="41">
        <f t="shared" si="10"/>
        <v>0</v>
      </c>
      <c r="AC25" s="41">
        <f t="shared" si="10"/>
        <v>0</v>
      </c>
      <c r="AD25" s="41">
        <f t="shared" si="10"/>
        <v>0</v>
      </c>
      <c r="AE25" s="44">
        <f t="shared" si="13"/>
        <v>2876.567</v>
      </c>
    </row>
    <row r="26" spans="2:31">
      <c r="B26" s="45" t="s">
        <v>14</v>
      </c>
      <c r="C26" s="87">
        <f>SUM(C21:C25)</f>
        <v>4235.768</v>
      </c>
      <c r="D26" s="87">
        <f t="shared" ref="D26:I26" si="14">SUM(D21:D25)</f>
        <v>4367.9089999999997</v>
      </c>
      <c r="E26" s="87">
        <f t="shared" si="14"/>
        <v>5201.085</v>
      </c>
      <c r="F26" s="87">
        <f t="shared" si="14"/>
        <v>5575.4440000000013</v>
      </c>
      <c r="G26" s="87">
        <f t="shared" si="14"/>
        <v>5715.067</v>
      </c>
      <c r="H26" s="87">
        <f t="shared" si="14"/>
        <v>5016.0110000000004</v>
      </c>
      <c r="I26" s="87">
        <f t="shared" si="14"/>
        <v>4523.3440000000001</v>
      </c>
      <c r="J26" s="87">
        <f t="shared" ref="I26:N26" si="15">SUM(J21:J25)</f>
        <v>0</v>
      </c>
      <c r="K26" s="87">
        <f t="shared" si="15"/>
        <v>0</v>
      </c>
      <c r="L26" s="87">
        <f t="shared" si="15"/>
        <v>0</v>
      </c>
      <c r="M26" s="87">
        <f t="shared" si="15"/>
        <v>0</v>
      </c>
      <c r="N26" s="87">
        <f t="shared" si="15"/>
        <v>0</v>
      </c>
      <c r="O26" s="87">
        <f>SUM(C26:N26)</f>
        <v>34634.627999999997</v>
      </c>
      <c r="P26" s="43"/>
      <c r="Q26" s="43"/>
      <c r="R26" s="45" t="s">
        <v>14</v>
      </c>
      <c r="S26" s="48">
        <f t="shared" ref="S26:AD26" si="16">SUM(S21:S25)</f>
        <v>4235.768</v>
      </c>
      <c r="T26" s="49">
        <f t="shared" si="16"/>
        <v>4367.9089999999997</v>
      </c>
      <c r="U26" s="49">
        <f t="shared" si="16"/>
        <v>5201.085</v>
      </c>
      <c r="V26" s="49">
        <f t="shared" si="16"/>
        <v>5575.4440000000013</v>
      </c>
      <c r="W26" s="49">
        <f t="shared" si="16"/>
        <v>5715.067</v>
      </c>
      <c r="X26" s="49">
        <f t="shared" si="16"/>
        <v>5016.0110000000004</v>
      </c>
      <c r="Y26" s="49">
        <f t="shared" si="16"/>
        <v>4523.3440000000001</v>
      </c>
      <c r="Z26" s="49">
        <f t="shared" si="16"/>
        <v>0</v>
      </c>
      <c r="AA26" s="49">
        <f t="shared" si="16"/>
        <v>0</v>
      </c>
      <c r="AB26" s="49">
        <f t="shared" si="16"/>
        <v>0</v>
      </c>
      <c r="AC26" s="49">
        <f t="shared" si="16"/>
        <v>0</v>
      </c>
      <c r="AD26" s="49">
        <f t="shared" si="16"/>
        <v>0</v>
      </c>
      <c r="AE26" s="30">
        <f>SUM(S26:AD26)</f>
        <v>34634.627999999997</v>
      </c>
    </row>
    <row r="27" spans="2:31"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43"/>
      <c r="Q27" s="43"/>
      <c r="S27" s="43"/>
      <c r="T27" s="43"/>
      <c r="U27" s="43"/>
      <c r="V27" s="52"/>
      <c r="W27" s="43"/>
      <c r="X27" s="43"/>
      <c r="Y27" s="43"/>
      <c r="Z27" s="43"/>
      <c r="AA27" s="43"/>
      <c r="AB27" s="43"/>
      <c r="AC27" s="43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32" t="s">
        <v>1</v>
      </c>
      <c r="C30" s="12" t="s">
        <v>2</v>
      </c>
      <c r="D30" s="12" t="s">
        <v>3</v>
      </c>
      <c r="E30" s="12" t="s">
        <v>4</v>
      </c>
      <c r="F30" s="12" t="s">
        <v>5</v>
      </c>
      <c r="G30" s="12" t="s">
        <v>6</v>
      </c>
      <c r="H30" s="12" t="s">
        <v>7</v>
      </c>
      <c r="I30" s="12" t="s">
        <v>8</v>
      </c>
      <c r="J30" s="12" t="s">
        <v>9</v>
      </c>
      <c r="K30" s="12" t="s">
        <v>10</v>
      </c>
      <c r="L30" s="12" t="s">
        <v>11</v>
      </c>
      <c r="M30" s="12" t="s">
        <v>12</v>
      </c>
      <c r="N30" s="12" t="s">
        <v>13</v>
      </c>
      <c r="O30" s="34" t="s">
        <v>14</v>
      </c>
      <c r="Q30" s="43"/>
      <c r="R30" s="32" t="s">
        <v>1</v>
      </c>
      <c r="S30" s="35" t="s">
        <v>2</v>
      </c>
      <c r="T30" s="33" t="s">
        <v>3</v>
      </c>
      <c r="U30" s="33" t="s">
        <v>4</v>
      </c>
      <c r="V30" s="33" t="s">
        <v>5</v>
      </c>
      <c r="W30" s="33" t="s">
        <v>6</v>
      </c>
      <c r="X30" s="33" t="s">
        <v>7</v>
      </c>
      <c r="Y30" s="33" t="s">
        <v>8</v>
      </c>
      <c r="Z30" s="33" t="s">
        <v>9</v>
      </c>
      <c r="AA30" s="33" t="s">
        <v>10</v>
      </c>
      <c r="AB30" s="33" t="s">
        <v>11</v>
      </c>
      <c r="AC30" s="33" t="s">
        <v>12</v>
      </c>
      <c r="AD30" s="33" t="s">
        <v>13</v>
      </c>
      <c r="AE30" s="34" t="s">
        <v>14</v>
      </c>
    </row>
    <row r="31" spans="2:31"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9"/>
      <c r="P31" s="52"/>
      <c r="Q31" s="43"/>
      <c r="R31" s="36"/>
      <c r="S31" s="37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9"/>
    </row>
    <row r="32" spans="2:31">
      <c r="B32" s="20" t="s">
        <v>16</v>
      </c>
      <c r="C32" s="84">
        <f>+'[37]CONSOLIDADO (2)'!C33</f>
        <v>1976.5096551724139</v>
      </c>
      <c r="D32" s="84">
        <f>+'[37]CONSOLIDADO (2)'!D33</f>
        <v>2102.4268965517249</v>
      </c>
      <c r="E32" s="84">
        <f>+'[37]CONSOLIDADO (2)'!E33</f>
        <v>1904.1812643678163</v>
      </c>
      <c r="F32" s="84">
        <f>+'[37]CONSOLIDADO (2)'!F33</f>
        <v>1673.6808045977011</v>
      </c>
      <c r="G32" s="84">
        <f>+'[37]CONSOLIDADO (2)'!G33</f>
        <v>1587.1210344827584</v>
      </c>
      <c r="H32" s="84">
        <f>+'[37]CONSOLIDADO (2)'!H33</f>
        <v>1383.6819540229885</v>
      </c>
      <c r="I32" s="84">
        <f>+'[37]CONSOLIDADO (2)'!I33</f>
        <v>1092.7813793103448</v>
      </c>
      <c r="J32" s="84">
        <f>+'[37]CONSOLIDADO (2)'!J33</f>
        <v>0</v>
      </c>
      <c r="K32" s="84">
        <f>+'[37]CONSOLIDADO (2)'!K33</f>
        <v>0</v>
      </c>
      <c r="L32" s="84">
        <f>+'[37]CONSOLIDADO (2)'!L33</f>
        <v>0</v>
      </c>
      <c r="M32" s="84">
        <f>+'[37]CONSOLIDADO (2)'!M33</f>
        <v>0</v>
      </c>
      <c r="N32" s="84">
        <f>+'[37]CONSOLIDADO (2)'!N33</f>
        <v>0</v>
      </c>
      <c r="O32" s="85">
        <f>SUM(C32:N32)</f>
        <v>11720.382988505748</v>
      </c>
      <c r="P32" s="52"/>
      <c r="Q32" s="43"/>
      <c r="R32" s="20" t="s">
        <v>16</v>
      </c>
      <c r="S32" s="41">
        <f>+C32*0.87</f>
        <v>1719.5634</v>
      </c>
      <c r="T32" s="41">
        <f>+D32*0.87</f>
        <v>1829.1114000000007</v>
      </c>
      <c r="U32" s="41">
        <f>+E32*0.87</f>
        <v>1656.6377000000002</v>
      </c>
      <c r="V32" s="41">
        <f t="shared" ref="V32:AD36" si="17">+F32*0.87</f>
        <v>1456.1023</v>
      </c>
      <c r="W32" s="41">
        <f t="shared" si="17"/>
        <v>1380.7952999999998</v>
      </c>
      <c r="X32" s="41">
        <f t="shared" si="17"/>
        <v>1203.8033</v>
      </c>
      <c r="Y32" s="41">
        <f t="shared" si="17"/>
        <v>950.71979999999996</v>
      </c>
      <c r="Z32" s="41">
        <f t="shared" si="17"/>
        <v>0</v>
      </c>
      <c r="AA32" s="41">
        <f t="shared" si="17"/>
        <v>0</v>
      </c>
      <c r="AB32" s="41">
        <f t="shared" si="17"/>
        <v>0</v>
      </c>
      <c r="AC32" s="41">
        <f t="shared" si="17"/>
        <v>0</v>
      </c>
      <c r="AD32" s="41">
        <f t="shared" si="17"/>
        <v>0</v>
      </c>
      <c r="AE32" s="44">
        <f t="shared" ref="AE32:AE36" si="18">SUM(S32:AD32)</f>
        <v>10196.733200000001</v>
      </c>
    </row>
    <row r="33" spans="2:33">
      <c r="B33" s="20" t="s">
        <v>17</v>
      </c>
      <c r="C33" s="84">
        <f>+'[37]CONSOLIDADO (2)'!C34</f>
        <v>1305.6336781609195</v>
      </c>
      <c r="D33" s="84">
        <f>+'[37]CONSOLIDADO (2)'!D34</f>
        <v>1378.177931034483</v>
      </c>
      <c r="E33" s="84">
        <f>+'[37]CONSOLIDADO (2)'!E34</f>
        <v>1316.6716091954024</v>
      </c>
      <c r="F33" s="84">
        <f>+'[37]CONSOLIDADO (2)'!F34</f>
        <v>1219.9294252873565</v>
      </c>
      <c r="G33" s="84">
        <f>+'[37]CONSOLIDADO (2)'!G34</f>
        <v>1204.6848275862064</v>
      </c>
      <c r="H33" s="84">
        <f>+'[37]CONSOLIDADO (2)'!H34</f>
        <v>1117.7501149425289</v>
      </c>
      <c r="I33" s="84">
        <f>+'[37]CONSOLIDADO (2)'!I34</f>
        <v>948.6532183908048</v>
      </c>
      <c r="J33" s="84">
        <f>+'[37]CONSOLIDADO (2)'!J34</f>
        <v>0</v>
      </c>
      <c r="K33" s="84">
        <f>+'[37]CONSOLIDADO (2)'!K34</f>
        <v>0</v>
      </c>
      <c r="L33" s="84">
        <f>+'[37]CONSOLIDADO (2)'!L34</f>
        <v>0</v>
      </c>
      <c r="M33" s="84">
        <f>+'[37]CONSOLIDADO (2)'!M34</f>
        <v>0</v>
      </c>
      <c r="N33" s="84">
        <f>+'[37]CONSOLIDADO (2)'!N34</f>
        <v>0</v>
      </c>
      <c r="O33" s="85">
        <f t="shared" ref="O33:O36" si="19">SUM(C33:N33)</f>
        <v>8491.5008045977011</v>
      </c>
      <c r="P33" s="52"/>
      <c r="Q33" s="43"/>
      <c r="R33" s="20" t="s">
        <v>17</v>
      </c>
      <c r="S33" s="41">
        <f t="shared" ref="S33:T36" si="20">+C33*0.87</f>
        <v>1135.9013</v>
      </c>
      <c r="T33" s="41">
        <f>+D33*0.87</f>
        <v>1199.0148000000002</v>
      </c>
      <c r="U33" s="41">
        <f t="shared" ref="U33:U36" si="21">+E33*0.87</f>
        <v>1145.5043000000001</v>
      </c>
      <c r="V33" s="41">
        <f t="shared" si="17"/>
        <v>1061.3386</v>
      </c>
      <c r="W33" s="41">
        <f t="shared" si="17"/>
        <v>1048.0757999999996</v>
      </c>
      <c r="X33" s="41">
        <f t="shared" si="17"/>
        <v>972.44260000000008</v>
      </c>
      <c r="Y33" s="41">
        <f t="shared" si="17"/>
        <v>825.32830000000013</v>
      </c>
      <c r="Z33" s="41">
        <f t="shared" si="17"/>
        <v>0</v>
      </c>
      <c r="AA33" s="41">
        <f t="shared" si="17"/>
        <v>0</v>
      </c>
      <c r="AB33" s="41">
        <f t="shared" si="17"/>
        <v>0</v>
      </c>
      <c r="AC33" s="41">
        <f t="shared" si="17"/>
        <v>0</v>
      </c>
      <c r="AD33" s="41">
        <f t="shared" si="17"/>
        <v>0</v>
      </c>
      <c r="AE33" s="44">
        <f t="shared" si="18"/>
        <v>7387.6057000000001</v>
      </c>
    </row>
    <row r="34" spans="2:33">
      <c r="B34" s="20" t="s">
        <v>18</v>
      </c>
      <c r="C34" s="84">
        <f>+'[37]CONSOLIDADO (2)'!C35</f>
        <v>770.38034482758621</v>
      </c>
      <c r="D34" s="84">
        <f>+'[37]CONSOLIDADO (2)'!D35</f>
        <v>864.51494252873545</v>
      </c>
      <c r="E34" s="84">
        <f>+'[37]CONSOLIDADO (2)'!E35</f>
        <v>1389.6116091954025</v>
      </c>
      <c r="F34" s="84">
        <f>+'[37]CONSOLIDADO (2)'!F35</f>
        <v>1710.4027586206894</v>
      </c>
      <c r="G34" s="84">
        <f>+'[37]CONSOLIDADO (2)'!G35</f>
        <v>1882.7710344827588</v>
      </c>
      <c r="H34" s="84">
        <f>+'[37]CONSOLIDADO (2)'!H35</f>
        <v>1773.7849425287357</v>
      </c>
      <c r="I34" s="84">
        <f>+'[37]CONSOLIDADO (2)'!I35</f>
        <v>1809.8136781609194</v>
      </c>
      <c r="J34" s="84">
        <f>+'[37]CONSOLIDADO (2)'!J35</f>
        <v>0</v>
      </c>
      <c r="K34" s="84">
        <f>+'[37]CONSOLIDADO (2)'!K35</f>
        <v>0</v>
      </c>
      <c r="L34" s="84">
        <f>+'[37]CONSOLIDADO (2)'!L35</f>
        <v>0</v>
      </c>
      <c r="M34" s="84">
        <f>+'[37]CONSOLIDADO (2)'!M35</f>
        <v>0</v>
      </c>
      <c r="N34" s="84">
        <f>+'[37]CONSOLIDADO (2)'!N35</f>
        <v>0</v>
      </c>
      <c r="O34" s="85">
        <f t="shared" si="19"/>
        <v>10201.279310344826</v>
      </c>
      <c r="P34" s="52"/>
      <c r="Q34" s="43"/>
      <c r="R34" s="20" t="s">
        <v>18</v>
      </c>
      <c r="S34" s="41">
        <f t="shared" si="20"/>
        <v>670.23090000000002</v>
      </c>
      <c r="T34" s="41">
        <f t="shared" si="20"/>
        <v>752.12799999999982</v>
      </c>
      <c r="U34" s="41">
        <f t="shared" si="21"/>
        <v>1208.9621000000002</v>
      </c>
      <c r="V34" s="41">
        <f t="shared" si="17"/>
        <v>1488.0503999999999</v>
      </c>
      <c r="W34" s="41">
        <f t="shared" si="17"/>
        <v>1638.0108</v>
      </c>
      <c r="X34" s="41">
        <f t="shared" si="17"/>
        <v>1543.1929</v>
      </c>
      <c r="Y34" s="41">
        <f t="shared" si="17"/>
        <v>1574.5378999999998</v>
      </c>
      <c r="Z34" s="41">
        <f t="shared" si="17"/>
        <v>0</v>
      </c>
      <c r="AA34" s="41">
        <f t="shared" si="17"/>
        <v>0</v>
      </c>
      <c r="AB34" s="41">
        <f t="shared" si="17"/>
        <v>0</v>
      </c>
      <c r="AC34" s="41">
        <f t="shared" si="17"/>
        <v>0</v>
      </c>
      <c r="AD34" s="41">
        <f t="shared" si="17"/>
        <v>0</v>
      </c>
      <c r="AE34" s="44">
        <f t="shared" si="18"/>
        <v>8875.1129999999994</v>
      </c>
    </row>
    <row r="35" spans="2:33">
      <c r="B35" s="20" t="s">
        <v>19</v>
      </c>
      <c r="C35" s="84">
        <f>+'[37]CONSOLIDADO (2)'!C36</f>
        <v>220.13632183908041</v>
      </c>
      <c r="D35" s="84">
        <f>+'[37]CONSOLIDADO (2)'!D36</f>
        <v>200.55057471264371</v>
      </c>
      <c r="E35" s="84">
        <f>+'[37]CONSOLIDADO (2)'!E36</f>
        <v>223.96781609195403</v>
      </c>
      <c r="F35" s="84">
        <f>+'[37]CONSOLIDADO (2)'!F36</f>
        <v>217.85942528735632</v>
      </c>
      <c r="G35" s="84">
        <f>+'[37]CONSOLIDADO (2)'!G36</f>
        <v>229.68965517241381</v>
      </c>
      <c r="H35" s="84">
        <f>+'[37]CONSOLIDADO (2)'!H36</f>
        <v>221.54839080459772</v>
      </c>
      <c r="I35" s="84">
        <f>+'[37]CONSOLIDADO (2)'!I36</f>
        <v>230.98011494252876</v>
      </c>
      <c r="J35" s="84">
        <f>+'[37]CONSOLIDADO (2)'!J36</f>
        <v>0</v>
      </c>
      <c r="K35" s="84">
        <f>+'[37]CONSOLIDADO (2)'!K36</f>
        <v>0</v>
      </c>
      <c r="L35" s="84">
        <f>+'[37]CONSOLIDADO (2)'!L36</f>
        <v>0</v>
      </c>
      <c r="M35" s="84">
        <f>+'[37]CONSOLIDADO (2)'!M36</f>
        <v>0</v>
      </c>
      <c r="N35" s="84">
        <f>+'[37]CONSOLIDADO (2)'!N36</f>
        <v>0</v>
      </c>
      <c r="O35" s="85">
        <f t="shared" si="19"/>
        <v>1544.7322988505748</v>
      </c>
      <c r="P35" s="52"/>
      <c r="Q35" s="43"/>
      <c r="R35" s="20" t="s">
        <v>19</v>
      </c>
      <c r="S35" s="41">
        <f t="shared" si="20"/>
        <v>191.51859999999996</v>
      </c>
      <c r="T35" s="41">
        <f t="shared" si="20"/>
        <v>174.47900000000001</v>
      </c>
      <c r="U35" s="41">
        <f t="shared" si="21"/>
        <v>194.852</v>
      </c>
      <c r="V35" s="41">
        <f t="shared" si="17"/>
        <v>189.5377</v>
      </c>
      <c r="W35" s="41">
        <f t="shared" si="17"/>
        <v>199.83</v>
      </c>
      <c r="X35" s="41">
        <f t="shared" si="17"/>
        <v>192.74710000000002</v>
      </c>
      <c r="Y35" s="41">
        <f t="shared" si="17"/>
        <v>200.95270000000002</v>
      </c>
      <c r="Z35" s="41">
        <f t="shared" si="17"/>
        <v>0</v>
      </c>
      <c r="AA35" s="41">
        <f t="shared" si="17"/>
        <v>0</v>
      </c>
      <c r="AB35" s="41">
        <f t="shared" si="17"/>
        <v>0</v>
      </c>
      <c r="AC35" s="41">
        <f t="shared" si="17"/>
        <v>0</v>
      </c>
      <c r="AD35" s="41">
        <f t="shared" si="17"/>
        <v>0</v>
      </c>
      <c r="AE35" s="44">
        <f t="shared" si="18"/>
        <v>1343.9171000000001</v>
      </c>
    </row>
    <row r="36" spans="2:33">
      <c r="B36" s="25" t="s">
        <v>20</v>
      </c>
      <c r="C36" s="84">
        <f>+'[37]CONSOLIDADO (2)'!C37</f>
        <v>348.45126436781607</v>
      </c>
      <c r="D36" s="84">
        <f>+'[37]CONSOLIDADO (2)'!D37</f>
        <v>347.5740229885057</v>
      </c>
      <c r="E36" s="84">
        <f>+'[37]CONSOLIDADO (2)'!E37</f>
        <v>337.80068965517245</v>
      </c>
      <c r="F36" s="84">
        <f>+'[37]CONSOLIDADO (2)'!F37</f>
        <v>317.74333333333334</v>
      </c>
      <c r="G36" s="84">
        <f>+'[37]CONSOLIDADO (2)'!G37</f>
        <v>312.78137931034485</v>
      </c>
      <c r="H36" s="84">
        <f>+'[37]CONSOLIDADO (2)'!H37</f>
        <v>293.77678160919538</v>
      </c>
      <c r="I36" s="84">
        <f>+'[37]CONSOLIDADO (2)'!I37</f>
        <v>278.6571264367816</v>
      </c>
      <c r="J36" s="84">
        <f>+'[37]CONSOLIDADO (2)'!J37</f>
        <v>0</v>
      </c>
      <c r="K36" s="84">
        <f>+'[37]CONSOLIDADO (2)'!K37</f>
        <v>0</v>
      </c>
      <c r="L36" s="84">
        <f>+'[37]CONSOLIDADO (2)'!L37</f>
        <v>0</v>
      </c>
      <c r="M36" s="84">
        <f>+'[37]CONSOLIDADO (2)'!M37</f>
        <v>0</v>
      </c>
      <c r="N36" s="84">
        <f>+'[37]CONSOLIDADO (2)'!N37</f>
        <v>0</v>
      </c>
      <c r="O36" s="85">
        <f t="shared" si="19"/>
        <v>2236.7845977011493</v>
      </c>
      <c r="P36" s="52"/>
      <c r="Q36" s="43"/>
      <c r="R36" s="25" t="s">
        <v>20</v>
      </c>
      <c r="S36" s="41">
        <f t="shared" si="20"/>
        <v>303.15259999999995</v>
      </c>
      <c r="T36" s="41">
        <f t="shared" si="20"/>
        <v>302.38939999999997</v>
      </c>
      <c r="U36" s="41">
        <f t="shared" si="21"/>
        <v>293.88660000000004</v>
      </c>
      <c r="V36" s="41">
        <f t="shared" si="17"/>
        <v>276.43670000000003</v>
      </c>
      <c r="W36" s="41">
        <f t="shared" si="17"/>
        <v>272.1198</v>
      </c>
      <c r="X36" s="41">
        <f t="shared" si="17"/>
        <v>255.58579999999998</v>
      </c>
      <c r="Y36" s="41">
        <f t="shared" si="17"/>
        <v>242.43169999999998</v>
      </c>
      <c r="Z36" s="41">
        <f t="shared" si="17"/>
        <v>0</v>
      </c>
      <c r="AA36" s="41">
        <f t="shared" si="17"/>
        <v>0</v>
      </c>
      <c r="AB36" s="41">
        <f t="shared" si="17"/>
        <v>0</v>
      </c>
      <c r="AC36" s="41">
        <f t="shared" si="17"/>
        <v>0</v>
      </c>
      <c r="AD36" s="41">
        <f t="shared" si="17"/>
        <v>0</v>
      </c>
      <c r="AE36" s="44">
        <f t="shared" si="18"/>
        <v>1946.0025999999998</v>
      </c>
    </row>
    <row r="37" spans="2:33">
      <c r="B37" s="45" t="s">
        <v>14</v>
      </c>
      <c r="C37" s="87">
        <f>SUM(C32:C36)</f>
        <v>4621.1112643678161</v>
      </c>
      <c r="D37" s="87">
        <f t="shared" ref="D37:I37" si="22">SUM(D32:D36)</f>
        <v>4893.2443678160926</v>
      </c>
      <c r="E37" s="87">
        <f t="shared" si="22"/>
        <v>5172.2329885057479</v>
      </c>
      <c r="F37" s="87">
        <f t="shared" si="22"/>
        <v>5139.615747126436</v>
      </c>
      <c r="G37" s="87">
        <f t="shared" si="22"/>
        <v>5217.0479310344826</v>
      </c>
      <c r="H37" s="87">
        <f t="shared" si="22"/>
        <v>4790.5421839080464</v>
      </c>
      <c r="I37" s="87">
        <f t="shared" si="22"/>
        <v>4360.8855172413796</v>
      </c>
      <c r="J37" s="87">
        <f t="shared" ref="D37:N37" si="23">SUM(J32:J36)</f>
        <v>0</v>
      </c>
      <c r="K37" s="87">
        <f t="shared" si="23"/>
        <v>0</v>
      </c>
      <c r="L37" s="87">
        <f t="shared" si="23"/>
        <v>0</v>
      </c>
      <c r="M37" s="87">
        <f t="shared" si="23"/>
        <v>0</v>
      </c>
      <c r="N37" s="87">
        <f t="shared" si="23"/>
        <v>0</v>
      </c>
      <c r="O37" s="87">
        <f>SUM(C37:N37)</f>
        <v>34194.68</v>
      </c>
      <c r="P37" s="52"/>
      <c r="Q37" s="43"/>
      <c r="R37" s="45" t="s">
        <v>14</v>
      </c>
      <c r="S37" s="48">
        <f t="shared" ref="S37:AD37" si="24">SUM(S32:S36)</f>
        <v>4020.3667999999998</v>
      </c>
      <c r="T37" s="49">
        <f t="shared" si="24"/>
        <v>4257.1225999999997</v>
      </c>
      <c r="U37" s="49">
        <f t="shared" si="24"/>
        <v>4499.8427000000001</v>
      </c>
      <c r="V37" s="49">
        <f t="shared" si="24"/>
        <v>4471.4656999999997</v>
      </c>
      <c r="W37" s="49">
        <f t="shared" si="24"/>
        <v>4538.8316999999997</v>
      </c>
      <c r="X37" s="49">
        <f t="shared" si="24"/>
        <v>4167.7717000000002</v>
      </c>
      <c r="Y37" s="49">
        <f t="shared" si="24"/>
        <v>3793.9703999999997</v>
      </c>
      <c r="Z37" s="49">
        <f t="shared" si="24"/>
        <v>0</v>
      </c>
      <c r="AA37" s="49">
        <f t="shared" si="24"/>
        <v>0</v>
      </c>
      <c r="AB37" s="49">
        <f t="shared" si="24"/>
        <v>0</v>
      </c>
      <c r="AC37" s="49">
        <f t="shared" si="24"/>
        <v>0</v>
      </c>
      <c r="AD37" s="49">
        <f t="shared" si="24"/>
        <v>0</v>
      </c>
      <c r="AE37" s="30">
        <f>SUM(S37:AD37)</f>
        <v>29749.371599999999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5">
        <f>+AE37/0.87</f>
        <v>34194.68</v>
      </c>
      <c r="AF38" s="56">
        <f>+AE38-O37</f>
        <v>0</v>
      </c>
      <c r="AG38" s="3" t="s">
        <v>24</v>
      </c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15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15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8" si="25">C32/C$149*100</f>
        <v>#DIV/0!</v>
      </c>
      <c r="D44" s="38" t="e">
        <f t="shared" si="25"/>
        <v>#DIV/0!</v>
      </c>
      <c r="E44" s="38" t="e">
        <f t="shared" si="25"/>
        <v>#DIV/0!</v>
      </c>
      <c r="F44" s="38" t="e">
        <f t="shared" si="25"/>
        <v>#DIV/0!</v>
      </c>
      <c r="G44" s="38" t="e">
        <f t="shared" si="25"/>
        <v>#DIV/0!</v>
      </c>
      <c r="H44" s="38" t="e">
        <f t="shared" si="25"/>
        <v>#DIV/0!</v>
      </c>
      <c r="I44" s="38" t="e">
        <f t="shared" si="25"/>
        <v>#DIV/0!</v>
      </c>
      <c r="J44" s="38" t="e">
        <f t="shared" si="25"/>
        <v>#DIV/0!</v>
      </c>
      <c r="K44" s="38" t="e">
        <f t="shared" si="25"/>
        <v>#DIV/0!</v>
      </c>
      <c r="L44" s="38" t="e">
        <f t="shared" si="25"/>
        <v>#DIV/0!</v>
      </c>
      <c r="M44" s="38" t="e">
        <f t="shared" si="25"/>
        <v>#DIV/0!</v>
      </c>
      <c r="N44" s="38" t="e">
        <f t="shared" si="25"/>
        <v>#DIV/0!</v>
      </c>
      <c r="O44" s="42" t="e">
        <f>SUM(C44:N44)</f>
        <v>#DIV/0!</v>
      </c>
      <c r="R44" s="58" t="s">
        <v>16</v>
      </c>
      <c r="S44" s="37" t="e">
        <f t="shared" ref="S44:V48" si="26">+S32/S$149*100</f>
        <v>#DIV/0!</v>
      </c>
      <c r="T44" s="38" t="e">
        <f t="shared" si="26"/>
        <v>#DIV/0!</v>
      </c>
      <c r="U44" s="38" t="e">
        <f t="shared" si="26"/>
        <v>#DIV/0!</v>
      </c>
      <c r="V44" s="38" t="e">
        <f t="shared" si="26"/>
        <v>#DIV/0!</v>
      </c>
      <c r="W44" s="38" t="e">
        <f t="shared" ref="W44:AD48" si="27">W32/W$149*100</f>
        <v>#DIV/0!</v>
      </c>
      <c r="X44" s="38" t="e">
        <f t="shared" si="27"/>
        <v>#DIV/0!</v>
      </c>
      <c r="Y44" s="38" t="e">
        <f t="shared" si="27"/>
        <v>#DIV/0!</v>
      </c>
      <c r="Z44" s="38" t="e">
        <f t="shared" si="27"/>
        <v>#DIV/0!</v>
      </c>
      <c r="AA44" s="38" t="e">
        <f t="shared" si="27"/>
        <v>#DIV/0!</v>
      </c>
      <c r="AB44" s="38" t="e">
        <f t="shared" si="27"/>
        <v>#DIV/0!</v>
      </c>
      <c r="AC44" s="38" t="e">
        <f t="shared" si="27"/>
        <v>#DIV/0!</v>
      </c>
      <c r="AD44" s="38" t="e">
        <f t="shared" si="27"/>
        <v>#DIV/0!</v>
      </c>
      <c r="AE44" s="42" t="e">
        <f t="shared" ref="AE44:AE52" si="28">SUM(S44:U44)</f>
        <v>#DIV/0!</v>
      </c>
    </row>
    <row r="45" spans="2:33" hidden="1">
      <c r="B45" s="58" t="s">
        <v>29</v>
      </c>
      <c r="C45" s="37" t="e">
        <f t="shared" si="25"/>
        <v>#DIV/0!</v>
      </c>
      <c r="D45" s="38" t="e">
        <f t="shared" si="25"/>
        <v>#DIV/0!</v>
      </c>
      <c r="E45" s="38" t="e">
        <f t="shared" si="25"/>
        <v>#DIV/0!</v>
      </c>
      <c r="F45" s="38" t="e">
        <f t="shared" si="25"/>
        <v>#DIV/0!</v>
      </c>
      <c r="G45" s="38" t="e">
        <f t="shared" si="25"/>
        <v>#DIV/0!</v>
      </c>
      <c r="H45" s="38" t="e">
        <f t="shared" si="25"/>
        <v>#DIV/0!</v>
      </c>
      <c r="I45" s="38" t="e">
        <f t="shared" si="25"/>
        <v>#DIV/0!</v>
      </c>
      <c r="J45" s="38" t="e">
        <f t="shared" si="25"/>
        <v>#DIV/0!</v>
      </c>
      <c r="K45" s="38" t="e">
        <f t="shared" si="25"/>
        <v>#DIV/0!</v>
      </c>
      <c r="L45" s="38" t="e">
        <f t="shared" si="25"/>
        <v>#DIV/0!</v>
      </c>
      <c r="M45" s="38" t="e">
        <f t="shared" si="25"/>
        <v>#DIV/0!</v>
      </c>
      <c r="N45" s="38" t="e">
        <f t="shared" si="25"/>
        <v>#DIV/0!</v>
      </c>
      <c r="O45" s="42" t="e">
        <f t="shared" ref="O45:O55" si="29">SUM(C45:N45)</f>
        <v>#DIV/0!</v>
      </c>
      <c r="R45" s="58" t="s">
        <v>29</v>
      </c>
      <c r="S45" s="37" t="e">
        <f t="shared" si="26"/>
        <v>#DIV/0!</v>
      </c>
      <c r="T45" s="38" t="e">
        <f t="shared" si="26"/>
        <v>#DIV/0!</v>
      </c>
      <c r="U45" s="38" t="e">
        <f t="shared" si="26"/>
        <v>#DIV/0!</v>
      </c>
      <c r="V45" s="38" t="e">
        <f t="shared" si="26"/>
        <v>#DIV/0!</v>
      </c>
      <c r="W45" s="38" t="e">
        <f t="shared" si="27"/>
        <v>#DIV/0!</v>
      </c>
      <c r="X45" s="38" t="e">
        <f t="shared" si="27"/>
        <v>#DIV/0!</v>
      </c>
      <c r="Y45" s="38" t="e">
        <f t="shared" si="27"/>
        <v>#DIV/0!</v>
      </c>
      <c r="Z45" s="38" t="e">
        <f t="shared" si="27"/>
        <v>#DIV/0!</v>
      </c>
      <c r="AA45" s="38" t="e">
        <f t="shared" si="27"/>
        <v>#DIV/0!</v>
      </c>
      <c r="AB45" s="38" t="e">
        <f t="shared" si="27"/>
        <v>#DIV/0!</v>
      </c>
      <c r="AC45" s="38" t="e">
        <f t="shared" si="27"/>
        <v>#DIV/0!</v>
      </c>
      <c r="AD45" s="38" t="e">
        <f t="shared" si="27"/>
        <v>#DIV/0!</v>
      </c>
      <c r="AE45" s="42" t="e">
        <f t="shared" si="28"/>
        <v>#DIV/0!</v>
      </c>
    </row>
    <row r="46" spans="2:33" hidden="1">
      <c r="B46" s="58" t="s">
        <v>30</v>
      </c>
      <c r="C46" s="37" t="e">
        <f t="shared" si="25"/>
        <v>#DIV/0!</v>
      </c>
      <c r="D46" s="38" t="e">
        <f t="shared" si="25"/>
        <v>#DIV/0!</v>
      </c>
      <c r="E46" s="38" t="e">
        <f t="shared" si="25"/>
        <v>#DIV/0!</v>
      </c>
      <c r="F46" s="38" t="e">
        <f t="shared" si="25"/>
        <v>#DIV/0!</v>
      </c>
      <c r="G46" s="38" t="e">
        <f t="shared" si="25"/>
        <v>#DIV/0!</v>
      </c>
      <c r="H46" s="38" t="e">
        <f t="shared" si="25"/>
        <v>#DIV/0!</v>
      </c>
      <c r="I46" s="38" t="e">
        <f t="shared" si="25"/>
        <v>#DIV/0!</v>
      </c>
      <c r="J46" s="38" t="e">
        <f t="shared" si="25"/>
        <v>#DIV/0!</v>
      </c>
      <c r="K46" s="38" t="e">
        <f t="shared" si="25"/>
        <v>#DIV/0!</v>
      </c>
      <c r="L46" s="38" t="e">
        <f t="shared" si="25"/>
        <v>#DIV/0!</v>
      </c>
      <c r="M46" s="38" t="e">
        <f t="shared" si="25"/>
        <v>#DIV/0!</v>
      </c>
      <c r="N46" s="38" t="e">
        <f t="shared" si="25"/>
        <v>#DIV/0!</v>
      </c>
      <c r="O46" s="42" t="e">
        <f t="shared" si="29"/>
        <v>#DIV/0!</v>
      </c>
      <c r="R46" s="58" t="s">
        <v>30</v>
      </c>
      <c r="S46" s="37" t="e">
        <f t="shared" si="26"/>
        <v>#DIV/0!</v>
      </c>
      <c r="T46" s="38" t="e">
        <f t="shared" si="26"/>
        <v>#DIV/0!</v>
      </c>
      <c r="U46" s="38" t="e">
        <f t="shared" si="26"/>
        <v>#DIV/0!</v>
      </c>
      <c r="V46" s="38" t="e">
        <f t="shared" si="26"/>
        <v>#DIV/0!</v>
      </c>
      <c r="W46" s="38" t="e">
        <f t="shared" si="27"/>
        <v>#DIV/0!</v>
      </c>
      <c r="X46" s="38" t="e">
        <f t="shared" si="27"/>
        <v>#DIV/0!</v>
      </c>
      <c r="Y46" s="38" t="e">
        <f t="shared" si="27"/>
        <v>#DIV/0!</v>
      </c>
      <c r="Z46" s="38" t="e">
        <f t="shared" si="27"/>
        <v>#DIV/0!</v>
      </c>
      <c r="AA46" s="38" t="e">
        <f t="shared" si="27"/>
        <v>#DIV/0!</v>
      </c>
      <c r="AB46" s="38" t="e">
        <f t="shared" si="27"/>
        <v>#DIV/0!</v>
      </c>
      <c r="AC46" s="38" t="e">
        <f t="shared" si="27"/>
        <v>#DIV/0!</v>
      </c>
      <c r="AD46" s="38" t="e">
        <f t="shared" si="27"/>
        <v>#DIV/0!</v>
      </c>
      <c r="AE46" s="42" t="e">
        <f t="shared" si="28"/>
        <v>#DIV/0!</v>
      </c>
    </row>
    <row r="47" spans="2:33" hidden="1">
      <c r="B47" s="58" t="s">
        <v>31</v>
      </c>
      <c r="C47" s="37" t="e">
        <f t="shared" si="25"/>
        <v>#DIV/0!</v>
      </c>
      <c r="D47" s="38" t="e">
        <f t="shared" si="25"/>
        <v>#DIV/0!</v>
      </c>
      <c r="E47" s="38" t="e">
        <f t="shared" si="25"/>
        <v>#DIV/0!</v>
      </c>
      <c r="F47" s="38" t="e">
        <f t="shared" si="25"/>
        <v>#DIV/0!</v>
      </c>
      <c r="G47" s="38" t="e">
        <f t="shared" si="25"/>
        <v>#DIV/0!</v>
      </c>
      <c r="H47" s="38" t="e">
        <f t="shared" si="25"/>
        <v>#DIV/0!</v>
      </c>
      <c r="I47" s="38" t="e">
        <f t="shared" si="25"/>
        <v>#DIV/0!</v>
      </c>
      <c r="J47" s="38" t="e">
        <f t="shared" si="25"/>
        <v>#DIV/0!</v>
      </c>
      <c r="K47" s="38" t="e">
        <f t="shared" si="25"/>
        <v>#DIV/0!</v>
      </c>
      <c r="L47" s="38" t="e">
        <f t="shared" si="25"/>
        <v>#DIV/0!</v>
      </c>
      <c r="M47" s="38" t="e">
        <f t="shared" si="25"/>
        <v>#DIV/0!</v>
      </c>
      <c r="N47" s="38" t="e">
        <f t="shared" si="25"/>
        <v>#DIV/0!</v>
      </c>
      <c r="O47" s="42" t="e">
        <f t="shared" si="29"/>
        <v>#DIV/0!</v>
      </c>
      <c r="R47" s="58" t="s">
        <v>31</v>
      </c>
      <c r="S47" s="37" t="e">
        <f t="shared" si="26"/>
        <v>#DIV/0!</v>
      </c>
      <c r="T47" s="38" t="e">
        <f t="shared" si="26"/>
        <v>#DIV/0!</v>
      </c>
      <c r="U47" s="38" t="e">
        <f t="shared" si="26"/>
        <v>#DIV/0!</v>
      </c>
      <c r="V47" s="38" t="e">
        <f t="shared" si="26"/>
        <v>#DIV/0!</v>
      </c>
      <c r="W47" s="38" t="e">
        <f t="shared" si="27"/>
        <v>#DIV/0!</v>
      </c>
      <c r="X47" s="38" t="e">
        <f t="shared" si="27"/>
        <v>#DIV/0!</v>
      </c>
      <c r="Y47" s="38" t="e">
        <f t="shared" si="27"/>
        <v>#DIV/0!</v>
      </c>
      <c r="Z47" s="38" t="e">
        <f t="shared" si="27"/>
        <v>#DIV/0!</v>
      </c>
      <c r="AA47" s="38" t="e">
        <f t="shared" si="27"/>
        <v>#DIV/0!</v>
      </c>
      <c r="AB47" s="38" t="e">
        <f t="shared" si="27"/>
        <v>#DIV/0!</v>
      </c>
      <c r="AC47" s="38" t="e">
        <f t="shared" si="27"/>
        <v>#DIV/0!</v>
      </c>
      <c r="AD47" s="38" t="e">
        <f t="shared" si="27"/>
        <v>#DIV/0!</v>
      </c>
      <c r="AE47" s="42" t="e">
        <f t="shared" si="28"/>
        <v>#DIV/0!</v>
      </c>
    </row>
    <row r="48" spans="2:33" hidden="1">
      <c r="B48" s="58" t="s">
        <v>32</v>
      </c>
      <c r="C48" s="37" t="e">
        <f t="shared" si="25"/>
        <v>#DIV/0!</v>
      </c>
      <c r="D48" s="38" t="e">
        <f t="shared" si="25"/>
        <v>#DIV/0!</v>
      </c>
      <c r="E48" s="38" t="e">
        <f t="shared" si="25"/>
        <v>#DIV/0!</v>
      </c>
      <c r="F48" s="38" t="e">
        <f t="shared" si="25"/>
        <v>#DIV/0!</v>
      </c>
      <c r="G48" s="38" t="e">
        <f t="shared" si="25"/>
        <v>#DIV/0!</v>
      </c>
      <c r="H48" s="38" t="e">
        <f t="shared" si="25"/>
        <v>#DIV/0!</v>
      </c>
      <c r="I48" s="38" t="e">
        <f t="shared" si="25"/>
        <v>#DIV/0!</v>
      </c>
      <c r="J48" s="38" t="e">
        <f t="shared" si="25"/>
        <v>#DIV/0!</v>
      </c>
      <c r="K48" s="38" t="e">
        <f t="shared" si="25"/>
        <v>#DIV/0!</v>
      </c>
      <c r="L48" s="38" t="e">
        <f t="shared" si="25"/>
        <v>#DIV/0!</v>
      </c>
      <c r="M48" s="38" t="e">
        <f t="shared" si="25"/>
        <v>#DIV/0!</v>
      </c>
      <c r="N48" s="38" t="e">
        <f t="shared" si="25"/>
        <v>#DIV/0!</v>
      </c>
      <c r="O48" s="42" t="e">
        <f t="shared" si="29"/>
        <v>#DIV/0!</v>
      </c>
      <c r="R48" s="58" t="s">
        <v>32</v>
      </c>
      <c r="S48" s="37" t="e">
        <f t="shared" si="26"/>
        <v>#DIV/0!</v>
      </c>
      <c r="T48" s="38" t="e">
        <f t="shared" si="26"/>
        <v>#DIV/0!</v>
      </c>
      <c r="U48" s="38" t="e">
        <f t="shared" si="26"/>
        <v>#DIV/0!</v>
      </c>
      <c r="V48" s="38" t="e">
        <f t="shared" si="26"/>
        <v>#DIV/0!</v>
      </c>
      <c r="W48" s="38" t="e">
        <f t="shared" si="27"/>
        <v>#DIV/0!</v>
      </c>
      <c r="X48" s="38" t="e">
        <f t="shared" si="27"/>
        <v>#DIV/0!</v>
      </c>
      <c r="Y48" s="38" t="e">
        <f t="shared" si="27"/>
        <v>#DIV/0!</v>
      </c>
      <c r="Z48" s="38" t="e">
        <f t="shared" si="27"/>
        <v>#DIV/0!</v>
      </c>
      <c r="AA48" s="38" t="e">
        <f t="shared" si="27"/>
        <v>#DIV/0!</v>
      </c>
      <c r="AB48" s="38" t="e">
        <f t="shared" si="27"/>
        <v>#DIV/0!</v>
      </c>
      <c r="AC48" s="38" t="e">
        <f t="shared" si="27"/>
        <v>#DIV/0!</v>
      </c>
      <c r="AD48" s="38" t="e">
        <f t="shared" si="27"/>
        <v>#DIV/0!</v>
      </c>
      <c r="AE48" s="42" t="e">
        <f t="shared" si="28"/>
        <v>#DIV/0!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29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28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29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28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29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28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29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28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29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30">C37/C$149*100</f>
        <v>#DIV/0!</v>
      </c>
      <c r="D55" s="62" t="e">
        <f t="shared" si="30"/>
        <v>#DIV/0!</v>
      </c>
      <c r="E55" s="62" t="e">
        <f t="shared" si="30"/>
        <v>#DIV/0!</v>
      </c>
      <c r="F55" s="62" t="e">
        <f t="shared" si="30"/>
        <v>#DIV/0!</v>
      </c>
      <c r="G55" s="62" t="e">
        <f t="shared" si="30"/>
        <v>#DIV/0!</v>
      </c>
      <c r="H55" s="62" t="e">
        <f t="shared" si="30"/>
        <v>#DIV/0!</v>
      </c>
      <c r="I55" s="62" t="e">
        <f t="shared" si="30"/>
        <v>#DIV/0!</v>
      </c>
      <c r="J55" s="62" t="e">
        <f t="shared" si="30"/>
        <v>#DIV/0!</v>
      </c>
      <c r="K55" s="62" t="e">
        <f t="shared" si="30"/>
        <v>#DIV/0!</v>
      </c>
      <c r="L55" s="62" t="e">
        <f t="shared" si="30"/>
        <v>#DIV/0!</v>
      </c>
      <c r="M55" s="62" t="e">
        <f t="shared" si="30"/>
        <v>#DIV/0!</v>
      </c>
      <c r="N55" s="62" t="e">
        <f t="shared" si="30"/>
        <v>#DIV/0!</v>
      </c>
      <c r="O55" s="47" t="e">
        <f t="shared" si="29"/>
        <v>#DIV/0!</v>
      </c>
      <c r="R55" s="61" t="s">
        <v>14</v>
      </c>
      <c r="S55" s="46" t="e">
        <f>+SUM(S44:S53)</f>
        <v>#DIV/0!</v>
      </c>
      <c r="T55" s="62" t="e">
        <f>+SUM(T44:T53)</f>
        <v>#DIV/0!</v>
      </c>
      <c r="U55" s="62" t="e">
        <f>+SUM(U44:U53)</f>
        <v>#DIV/0!</v>
      </c>
      <c r="V55" s="62" t="e">
        <f>+SUM(V44:V53)</f>
        <v>#DIV/0!</v>
      </c>
      <c r="W55" s="62" t="e">
        <f t="shared" ref="W55:AD55" si="31">W37/W$149*100</f>
        <v>#DIV/0!</v>
      </c>
      <c r="X55" s="62" t="e">
        <f t="shared" si="31"/>
        <v>#DIV/0!</v>
      </c>
      <c r="Y55" s="62" t="e">
        <f t="shared" si="31"/>
        <v>#DIV/0!</v>
      </c>
      <c r="Z55" s="62" t="e">
        <f t="shared" si="31"/>
        <v>#DIV/0!</v>
      </c>
      <c r="AA55" s="62" t="e">
        <f t="shared" si="31"/>
        <v>#DIV/0!</v>
      </c>
      <c r="AB55" s="62" t="e">
        <f t="shared" si="31"/>
        <v>#DIV/0!</v>
      </c>
      <c r="AC55" s="62" t="e">
        <f t="shared" si="31"/>
        <v>#DIV/0!</v>
      </c>
      <c r="AD55" s="62" t="e">
        <f t="shared" si="31"/>
        <v>#DIV/0!</v>
      </c>
      <c r="AE55" s="47" t="e">
        <f>SUM(S55:U55)</f>
        <v>#DIV/0!</v>
      </c>
    </row>
    <row r="56" spans="2:31" hidden="1"/>
    <row r="58" spans="2:31">
      <c r="B58" s="215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15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32" t="s">
        <v>1</v>
      </c>
      <c r="C60" s="12" t="s">
        <v>2</v>
      </c>
      <c r="D60" s="13" t="s">
        <v>3</v>
      </c>
      <c r="E60" s="13" t="s">
        <v>4</v>
      </c>
      <c r="F60" s="33" t="s">
        <v>5</v>
      </c>
      <c r="G60" s="33" t="s">
        <v>6</v>
      </c>
      <c r="H60" s="33" t="s">
        <v>7</v>
      </c>
      <c r="I60" s="33" t="s">
        <v>8</v>
      </c>
      <c r="J60" s="33" t="s">
        <v>9</v>
      </c>
      <c r="K60" s="33" t="s">
        <v>10</v>
      </c>
      <c r="L60" s="33" t="s">
        <v>11</v>
      </c>
      <c r="M60" s="33" t="s">
        <v>12</v>
      </c>
      <c r="N60" s="33" t="s">
        <v>13</v>
      </c>
      <c r="O60" s="34" t="s">
        <v>14</v>
      </c>
      <c r="R60" s="32" t="s">
        <v>1</v>
      </c>
      <c r="S60" s="35" t="s">
        <v>2</v>
      </c>
      <c r="T60" s="33" t="s">
        <v>3</v>
      </c>
      <c r="U60" s="33" t="s">
        <v>4</v>
      </c>
      <c r="V60" s="33" t="s">
        <v>5</v>
      </c>
      <c r="W60" s="33" t="s">
        <v>6</v>
      </c>
      <c r="X60" s="33" t="s">
        <v>7</v>
      </c>
      <c r="Y60" s="33" t="s">
        <v>8</v>
      </c>
      <c r="Z60" s="33" t="s">
        <v>9</v>
      </c>
      <c r="AA60" s="33" t="s">
        <v>10</v>
      </c>
      <c r="AB60" s="33" t="s">
        <v>11</v>
      </c>
      <c r="AC60" s="33" t="s">
        <v>12</v>
      </c>
      <c r="AD60" s="33" t="s">
        <v>13</v>
      </c>
      <c r="AE60" s="34" t="s">
        <v>14</v>
      </c>
    </row>
    <row r="61" spans="2:31">
      <c r="B61" s="36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9"/>
      <c r="R61" s="36"/>
      <c r="S61" s="37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9"/>
    </row>
    <row r="62" spans="2:31">
      <c r="B62" s="20" t="s">
        <v>16</v>
      </c>
      <c r="C62" s="84">
        <v>241.83316818602196</v>
      </c>
      <c r="D62" s="84">
        <f t="shared" ref="D62:N66" si="32">D32/D$150</f>
        <v>302.07282996432826</v>
      </c>
      <c r="E62" s="84">
        <f t="shared" si="32"/>
        <v>273.58926212181268</v>
      </c>
      <c r="F62" s="84">
        <f t="shared" si="32"/>
        <v>240.47137997093407</v>
      </c>
      <c r="G62" s="84">
        <f t="shared" si="32"/>
        <v>228.03463139120092</v>
      </c>
      <c r="H62" s="84">
        <f t="shared" si="32"/>
        <v>198.80487845157882</v>
      </c>
      <c r="I62" s="84">
        <f t="shared" si="32"/>
        <v>157.00881886642887</v>
      </c>
      <c r="J62" s="84">
        <f t="shared" si="32"/>
        <v>0</v>
      </c>
      <c r="K62" s="84">
        <f t="shared" si="32"/>
        <v>0</v>
      </c>
      <c r="L62" s="84">
        <f t="shared" si="32"/>
        <v>0</v>
      </c>
      <c r="M62" s="84">
        <f t="shared" si="32"/>
        <v>0</v>
      </c>
      <c r="N62" s="84">
        <f t="shared" si="32"/>
        <v>0</v>
      </c>
      <c r="O62" s="85">
        <f>SUM(C62:N62)</f>
        <v>1641.8149689523054</v>
      </c>
      <c r="R62" s="20" t="s">
        <v>16</v>
      </c>
      <c r="S62" s="41">
        <f t="shared" ref="S62:AD66" si="33">+S32/S$150</f>
        <v>247.06370689655174</v>
      </c>
      <c r="T62" s="41">
        <f t="shared" si="33"/>
        <v>262.80336206896561</v>
      </c>
      <c r="U62" s="41">
        <f t="shared" si="33"/>
        <v>238.02265804597704</v>
      </c>
      <c r="V62" s="41">
        <f t="shared" si="33"/>
        <v>209.21010057471264</v>
      </c>
      <c r="W62" s="41">
        <f t="shared" si="33"/>
        <v>198.3901293103448</v>
      </c>
      <c r="X62" s="41">
        <f t="shared" si="33"/>
        <v>172.96024425287357</v>
      </c>
      <c r="Y62" s="41">
        <f t="shared" si="33"/>
        <v>136.59767241379311</v>
      </c>
      <c r="Z62" s="41">
        <f t="shared" si="33"/>
        <v>0</v>
      </c>
      <c r="AA62" s="41">
        <f t="shared" si="33"/>
        <v>0</v>
      </c>
      <c r="AB62" s="41">
        <f t="shared" si="33"/>
        <v>0</v>
      </c>
      <c r="AC62" s="41">
        <f t="shared" si="33"/>
        <v>0</v>
      </c>
      <c r="AD62" s="41">
        <f t="shared" si="33"/>
        <v>0</v>
      </c>
      <c r="AE62" s="44">
        <f t="shared" ref="AE62:AE66" si="34">SUM(S62:AD62)</f>
        <v>1465.0478735632184</v>
      </c>
    </row>
    <row r="63" spans="2:31">
      <c r="B63" s="20" t="s">
        <v>17</v>
      </c>
      <c r="C63" s="84">
        <v>143.44307372175982</v>
      </c>
      <c r="D63" s="84">
        <f t="shared" si="32"/>
        <v>198.01407055093145</v>
      </c>
      <c r="E63" s="84">
        <f t="shared" si="32"/>
        <v>189.17695534416703</v>
      </c>
      <c r="F63" s="84">
        <f t="shared" si="32"/>
        <v>175.27721627691903</v>
      </c>
      <c r="G63" s="84">
        <f t="shared" si="32"/>
        <v>173.08690051525954</v>
      </c>
      <c r="H63" s="84">
        <f t="shared" si="32"/>
        <v>160.59628088254726</v>
      </c>
      <c r="I63" s="84">
        <f t="shared" si="32"/>
        <v>136.30074976879379</v>
      </c>
      <c r="J63" s="84">
        <f t="shared" si="32"/>
        <v>0</v>
      </c>
      <c r="K63" s="84">
        <f t="shared" si="32"/>
        <v>0</v>
      </c>
      <c r="L63" s="84">
        <f t="shared" si="32"/>
        <v>0</v>
      </c>
      <c r="M63" s="84">
        <f t="shared" si="32"/>
        <v>0</v>
      </c>
      <c r="N63" s="84">
        <f t="shared" si="32"/>
        <v>0</v>
      </c>
      <c r="O63" s="85">
        <f>SUM(C63:N63)</f>
        <v>1175.8952470603779</v>
      </c>
      <c r="R63" s="20" t="s">
        <v>17</v>
      </c>
      <c r="S63" s="41">
        <f t="shared" si="33"/>
        <v>163.20420977011494</v>
      </c>
      <c r="T63" s="41">
        <f t="shared" si="33"/>
        <v>172.27224137931037</v>
      </c>
      <c r="U63" s="41">
        <f t="shared" si="33"/>
        <v>164.5839511494253</v>
      </c>
      <c r="V63" s="41">
        <f t="shared" si="33"/>
        <v>152.49117816091956</v>
      </c>
      <c r="W63" s="41">
        <f t="shared" si="33"/>
        <v>150.5856034482758</v>
      </c>
      <c r="X63" s="41">
        <f t="shared" si="33"/>
        <v>139.71876436781611</v>
      </c>
      <c r="Y63" s="41">
        <f t="shared" si="33"/>
        <v>118.5816522988506</v>
      </c>
      <c r="Z63" s="41">
        <f t="shared" si="33"/>
        <v>0</v>
      </c>
      <c r="AA63" s="41">
        <f t="shared" si="33"/>
        <v>0</v>
      </c>
      <c r="AB63" s="41">
        <f t="shared" si="33"/>
        <v>0</v>
      </c>
      <c r="AC63" s="41">
        <f t="shared" si="33"/>
        <v>0</v>
      </c>
      <c r="AD63" s="41">
        <f t="shared" si="33"/>
        <v>0</v>
      </c>
      <c r="AE63" s="44">
        <f t="shared" si="34"/>
        <v>1061.4376005747126</v>
      </c>
    </row>
    <row r="64" spans="2:31">
      <c r="B64" s="20" t="s">
        <v>18</v>
      </c>
      <c r="C64" s="84">
        <v>89.816438763376922</v>
      </c>
      <c r="D64" s="84">
        <f t="shared" si="32"/>
        <v>124.21191702999073</v>
      </c>
      <c r="E64" s="84">
        <f t="shared" si="32"/>
        <v>199.65684040163828</v>
      </c>
      <c r="F64" s="84">
        <f t="shared" si="32"/>
        <v>245.74752279032893</v>
      </c>
      <c r="G64" s="84">
        <f t="shared" si="32"/>
        <v>270.51307966706304</v>
      </c>
      <c r="H64" s="84">
        <f t="shared" si="32"/>
        <v>254.85415840930111</v>
      </c>
      <c r="I64" s="84">
        <f t="shared" si="32"/>
        <v>260.03070088518956</v>
      </c>
      <c r="J64" s="84">
        <f t="shared" si="32"/>
        <v>0</v>
      </c>
      <c r="K64" s="84">
        <f t="shared" si="32"/>
        <v>0</v>
      </c>
      <c r="L64" s="84">
        <f t="shared" si="32"/>
        <v>0</v>
      </c>
      <c r="M64" s="84">
        <f t="shared" si="32"/>
        <v>0</v>
      </c>
      <c r="N64" s="84">
        <f t="shared" si="32"/>
        <v>0</v>
      </c>
      <c r="O64" s="85">
        <f t="shared" ref="O64:O66" si="35">SUM(C64:N64)</f>
        <v>1444.8306579468886</v>
      </c>
      <c r="R64" s="20" t="s">
        <v>18</v>
      </c>
      <c r="S64" s="41">
        <f t="shared" si="33"/>
        <v>96.297543103448277</v>
      </c>
      <c r="T64" s="41">
        <f t="shared" si="33"/>
        <v>108.06436781609193</v>
      </c>
      <c r="U64" s="41">
        <f t="shared" si="33"/>
        <v>173.70145114942531</v>
      </c>
      <c r="V64" s="41">
        <f t="shared" si="33"/>
        <v>213.80034482758617</v>
      </c>
      <c r="W64" s="41">
        <f t="shared" si="33"/>
        <v>235.34637931034484</v>
      </c>
      <c r="X64" s="41">
        <f t="shared" si="33"/>
        <v>221.72311781609196</v>
      </c>
      <c r="Y64" s="41">
        <f t="shared" si="33"/>
        <v>226.22670977011492</v>
      </c>
      <c r="Z64" s="41">
        <f t="shared" si="33"/>
        <v>0</v>
      </c>
      <c r="AA64" s="41">
        <f t="shared" si="33"/>
        <v>0</v>
      </c>
      <c r="AB64" s="41">
        <f t="shared" si="33"/>
        <v>0</v>
      </c>
      <c r="AC64" s="41">
        <f t="shared" si="33"/>
        <v>0</v>
      </c>
      <c r="AD64" s="41">
        <f t="shared" si="33"/>
        <v>0</v>
      </c>
      <c r="AE64" s="44">
        <f t="shared" si="34"/>
        <v>1275.1599137931032</v>
      </c>
    </row>
    <row r="65" spans="2:31">
      <c r="B65" s="20" t="s">
        <v>19</v>
      </c>
      <c r="C65" s="84">
        <v>30.333944378385517</v>
      </c>
      <c r="D65" s="84">
        <f t="shared" si="32"/>
        <v>28.814737746069497</v>
      </c>
      <c r="E65" s="84">
        <f t="shared" si="32"/>
        <v>32.179283921257763</v>
      </c>
      <c r="F65" s="84">
        <f t="shared" si="32"/>
        <v>31.301641564275332</v>
      </c>
      <c r="G65" s="84">
        <f t="shared" si="32"/>
        <v>33.001387237415777</v>
      </c>
      <c r="H65" s="84">
        <f t="shared" si="32"/>
        <v>31.831665345488179</v>
      </c>
      <c r="I65" s="84">
        <f t="shared" si="32"/>
        <v>33.186798123926543</v>
      </c>
      <c r="J65" s="84">
        <f t="shared" si="32"/>
        <v>0</v>
      </c>
      <c r="K65" s="84">
        <f t="shared" si="32"/>
        <v>0</v>
      </c>
      <c r="L65" s="84">
        <f t="shared" si="32"/>
        <v>0</v>
      </c>
      <c r="M65" s="84">
        <f t="shared" si="32"/>
        <v>0</v>
      </c>
      <c r="N65" s="84">
        <f t="shared" si="32"/>
        <v>0</v>
      </c>
      <c r="O65" s="85">
        <f t="shared" si="35"/>
        <v>220.6494583168186</v>
      </c>
      <c r="R65" s="20" t="s">
        <v>19</v>
      </c>
      <c r="S65" s="41">
        <f t="shared" si="33"/>
        <v>27.517040229885051</v>
      </c>
      <c r="T65" s="41">
        <f t="shared" si="33"/>
        <v>25.068821839080464</v>
      </c>
      <c r="U65" s="41">
        <f t="shared" si="33"/>
        <v>27.995977011494254</v>
      </c>
      <c r="V65" s="41">
        <f t="shared" si="33"/>
        <v>27.23242816091954</v>
      </c>
      <c r="W65" s="41">
        <f t="shared" si="33"/>
        <v>28.711206896551726</v>
      </c>
      <c r="X65" s="41">
        <f t="shared" si="33"/>
        <v>27.693548850574714</v>
      </c>
      <c r="Y65" s="41">
        <f t="shared" si="33"/>
        <v>28.872514367816095</v>
      </c>
      <c r="Z65" s="41">
        <f t="shared" si="33"/>
        <v>0</v>
      </c>
      <c r="AA65" s="41">
        <f t="shared" si="33"/>
        <v>0</v>
      </c>
      <c r="AB65" s="41">
        <f t="shared" si="33"/>
        <v>0</v>
      </c>
      <c r="AC65" s="41">
        <f t="shared" si="33"/>
        <v>0</v>
      </c>
      <c r="AD65" s="41">
        <f t="shared" si="33"/>
        <v>0</v>
      </c>
      <c r="AE65" s="44">
        <f t="shared" si="34"/>
        <v>193.09153735632185</v>
      </c>
    </row>
    <row r="66" spans="2:31">
      <c r="B66" s="25" t="s">
        <v>20</v>
      </c>
      <c r="C66" s="84">
        <v>18.595141366098559</v>
      </c>
      <c r="D66" s="84">
        <f t="shared" si="32"/>
        <v>49.938796406394495</v>
      </c>
      <c r="E66" s="84">
        <f t="shared" si="32"/>
        <v>48.534581847007537</v>
      </c>
      <c r="F66" s="84">
        <f t="shared" si="32"/>
        <v>45.652777777777779</v>
      </c>
      <c r="G66" s="84">
        <f t="shared" si="32"/>
        <v>44.93985334918748</v>
      </c>
      <c r="H66" s="84">
        <f t="shared" si="32"/>
        <v>42.209307702470603</v>
      </c>
      <c r="I66" s="84">
        <f t="shared" si="32"/>
        <v>40.036943453560575</v>
      </c>
      <c r="J66" s="84">
        <f t="shared" si="32"/>
        <v>0</v>
      </c>
      <c r="K66" s="84">
        <f t="shared" si="32"/>
        <v>0</v>
      </c>
      <c r="L66" s="84">
        <f t="shared" si="32"/>
        <v>0</v>
      </c>
      <c r="M66" s="84">
        <f t="shared" si="32"/>
        <v>0</v>
      </c>
      <c r="N66" s="84">
        <f t="shared" si="32"/>
        <v>0</v>
      </c>
      <c r="O66" s="85">
        <f t="shared" si="35"/>
        <v>289.90740190249699</v>
      </c>
      <c r="R66" s="25" t="s">
        <v>20</v>
      </c>
      <c r="S66" s="41">
        <f t="shared" si="33"/>
        <v>43.556408045977001</v>
      </c>
      <c r="T66" s="41">
        <f t="shared" si="33"/>
        <v>43.446752873563213</v>
      </c>
      <c r="U66" s="41">
        <f t="shared" si="33"/>
        <v>42.225086206896556</v>
      </c>
      <c r="V66" s="41">
        <f t="shared" si="33"/>
        <v>39.717916666666675</v>
      </c>
      <c r="W66" s="41">
        <f t="shared" si="33"/>
        <v>39.097672413793106</v>
      </c>
      <c r="X66" s="41">
        <f t="shared" si="33"/>
        <v>36.722097701149423</v>
      </c>
      <c r="Y66" s="41">
        <f t="shared" si="33"/>
        <v>34.832140804597699</v>
      </c>
      <c r="Z66" s="41">
        <f t="shared" si="33"/>
        <v>0</v>
      </c>
      <c r="AA66" s="41">
        <f t="shared" si="33"/>
        <v>0</v>
      </c>
      <c r="AB66" s="41">
        <f t="shared" si="33"/>
        <v>0</v>
      </c>
      <c r="AC66" s="41">
        <f t="shared" si="33"/>
        <v>0</v>
      </c>
      <c r="AD66" s="41">
        <f t="shared" si="33"/>
        <v>0</v>
      </c>
      <c r="AE66" s="44">
        <f t="shared" si="34"/>
        <v>279.59807471264367</v>
      </c>
    </row>
    <row r="67" spans="2:31">
      <c r="B67" s="45" t="s">
        <v>14</v>
      </c>
      <c r="C67" s="87">
        <f t="shared" ref="C67:N67" si="36">+SUM(C62:C66)</f>
        <v>524.02176641564279</v>
      </c>
      <c r="D67" s="87">
        <f t="shared" si="36"/>
        <v>703.05235169771436</v>
      </c>
      <c r="E67" s="87">
        <f t="shared" si="36"/>
        <v>743.13692363588325</v>
      </c>
      <c r="F67" s="87">
        <f t="shared" si="36"/>
        <v>738.45053838023523</v>
      </c>
      <c r="G67" s="87">
        <f t="shared" si="36"/>
        <v>749.57585216012671</v>
      </c>
      <c r="H67" s="87">
        <f t="shared" si="36"/>
        <v>688.29629079138601</v>
      </c>
      <c r="I67" s="87">
        <f t="shared" si="36"/>
        <v>626.56401109789931</v>
      </c>
      <c r="J67" s="87">
        <f t="shared" si="36"/>
        <v>0</v>
      </c>
      <c r="K67" s="87">
        <f t="shared" si="36"/>
        <v>0</v>
      </c>
      <c r="L67" s="87">
        <f t="shared" si="36"/>
        <v>0</v>
      </c>
      <c r="M67" s="87">
        <f t="shared" si="36"/>
        <v>0</v>
      </c>
      <c r="N67" s="87">
        <f t="shared" si="36"/>
        <v>0</v>
      </c>
      <c r="O67" s="87">
        <f>SUM(C67:N67)</f>
        <v>4773.0977341788875</v>
      </c>
      <c r="R67" s="45" t="s">
        <v>14</v>
      </c>
      <c r="S67" s="48">
        <f t="shared" ref="S67:AD67" si="37">+SUM(S62:S66)</f>
        <v>577.63890804597702</v>
      </c>
      <c r="T67" s="49">
        <f t="shared" si="37"/>
        <v>611.65554597701157</v>
      </c>
      <c r="U67" s="49">
        <f t="shared" si="37"/>
        <v>646.52912356321849</v>
      </c>
      <c r="V67" s="49">
        <f t="shared" si="37"/>
        <v>642.45196839080461</v>
      </c>
      <c r="W67" s="49">
        <f t="shared" si="37"/>
        <v>652.13099137931033</v>
      </c>
      <c r="X67" s="49">
        <f t="shared" si="37"/>
        <v>598.81777298850579</v>
      </c>
      <c r="Y67" s="49">
        <f t="shared" si="37"/>
        <v>545.11068965517245</v>
      </c>
      <c r="Z67" s="49">
        <f t="shared" si="37"/>
        <v>0</v>
      </c>
      <c r="AA67" s="49">
        <f t="shared" si="37"/>
        <v>0</v>
      </c>
      <c r="AB67" s="49">
        <f t="shared" si="37"/>
        <v>0</v>
      </c>
      <c r="AC67" s="49">
        <f t="shared" si="37"/>
        <v>0</v>
      </c>
      <c r="AD67" s="49">
        <f t="shared" si="37"/>
        <v>0</v>
      </c>
      <c r="AE67" s="30">
        <f>SUM(S67:AD67)</f>
        <v>4274.3350000000009</v>
      </c>
    </row>
    <row r="68" spans="2:31" hidden="1"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4"/>
    </row>
    <row r="69" spans="2:31" hidden="1"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4"/>
    </row>
    <row r="70" spans="2:31" hidden="1">
      <c r="B70" s="215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15" t="s">
        <v>38</v>
      </c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4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4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41" t="s">
        <v>2</v>
      </c>
      <c r="T72" s="41" t="s">
        <v>3</v>
      </c>
      <c r="U72" s="41" t="s">
        <v>4</v>
      </c>
      <c r="V72" s="41" t="s">
        <v>5</v>
      </c>
      <c r="W72" s="41" t="s">
        <v>6</v>
      </c>
      <c r="X72" s="41" t="s">
        <v>7</v>
      </c>
      <c r="Y72" s="41" t="s">
        <v>8</v>
      </c>
      <c r="Z72" s="41" t="s">
        <v>9</v>
      </c>
      <c r="AA72" s="41" t="s">
        <v>10</v>
      </c>
      <c r="AB72" s="41" t="s">
        <v>11</v>
      </c>
      <c r="AC72" s="41" t="s">
        <v>12</v>
      </c>
      <c r="AD72" s="41" t="s">
        <v>13</v>
      </c>
      <c r="AE72" s="44" t="s">
        <v>14</v>
      </c>
    </row>
    <row r="73" spans="2:31" hidden="1">
      <c r="B73" s="17"/>
      <c r="R73" s="17"/>
      <c r="S73" s="48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30"/>
    </row>
    <row r="74" spans="2:31" hidden="1">
      <c r="B74" s="64" t="s">
        <v>39</v>
      </c>
      <c r="C74" s="31" t="e">
        <f t="shared" ref="C74:N83" si="38">+C44/C$150</f>
        <v>#DIV/0!</v>
      </c>
      <c r="D74" s="31" t="e">
        <f t="shared" si="38"/>
        <v>#DIV/0!</v>
      </c>
      <c r="E74" s="31" t="e">
        <f t="shared" si="38"/>
        <v>#DIV/0!</v>
      </c>
      <c r="F74" s="31" t="e">
        <f t="shared" si="38"/>
        <v>#DIV/0!</v>
      </c>
      <c r="G74" s="31" t="e">
        <f t="shared" si="38"/>
        <v>#DIV/0!</v>
      </c>
      <c r="H74" s="31" t="e">
        <f t="shared" si="38"/>
        <v>#DIV/0!</v>
      </c>
      <c r="I74" s="31" t="e">
        <f t="shared" si="38"/>
        <v>#DIV/0!</v>
      </c>
      <c r="J74" s="31" t="e">
        <f t="shared" si="38"/>
        <v>#DIV/0!</v>
      </c>
      <c r="K74" s="31" t="e">
        <f t="shared" si="38"/>
        <v>#DIV/0!</v>
      </c>
      <c r="L74" s="31" t="e">
        <f t="shared" si="38"/>
        <v>#DIV/0!</v>
      </c>
      <c r="M74" s="31" t="e">
        <f t="shared" si="38"/>
        <v>#DIV/0!</v>
      </c>
      <c r="N74" s="31" t="e">
        <f t="shared" si="38"/>
        <v>#DIV/0!</v>
      </c>
      <c r="O74" s="65" t="e">
        <f>SUM(C74:N74)</f>
        <v>#DIV/0!</v>
      </c>
      <c r="R74" s="64" t="s">
        <v>39</v>
      </c>
      <c r="S74" s="41" t="e">
        <f t="shared" ref="S74:AD83" si="39">+S44/S$150</f>
        <v>#DIV/0!</v>
      </c>
      <c r="T74" s="41" t="e">
        <f t="shared" si="39"/>
        <v>#DIV/0!</v>
      </c>
      <c r="U74" s="41" t="e">
        <f t="shared" si="39"/>
        <v>#DIV/0!</v>
      </c>
      <c r="V74" s="41" t="e">
        <f t="shared" si="39"/>
        <v>#DIV/0!</v>
      </c>
      <c r="W74" s="41" t="e">
        <f t="shared" si="39"/>
        <v>#DIV/0!</v>
      </c>
      <c r="X74" s="41" t="e">
        <f t="shared" si="39"/>
        <v>#DIV/0!</v>
      </c>
      <c r="Y74" s="41" t="e">
        <f t="shared" si="39"/>
        <v>#DIV/0!</v>
      </c>
      <c r="Z74" s="41" t="e">
        <f t="shared" si="39"/>
        <v>#DIV/0!</v>
      </c>
      <c r="AA74" s="41" t="e">
        <f t="shared" si="39"/>
        <v>#DIV/0!</v>
      </c>
      <c r="AB74" s="41" t="e">
        <f t="shared" si="39"/>
        <v>#DIV/0!</v>
      </c>
      <c r="AC74" s="41" t="e">
        <f t="shared" si="39"/>
        <v>#DIV/0!</v>
      </c>
      <c r="AD74" s="41" t="e">
        <f t="shared" si="39"/>
        <v>#DIV/0!</v>
      </c>
      <c r="AE74" s="44" t="e">
        <f t="shared" ref="AE74:AE85" si="40">SUM(S74:U74)</f>
        <v>#DIV/0!</v>
      </c>
    </row>
    <row r="75" spans="2:31" hidden="1">
      <c r="B75" s="64" t="s">
        <v>40</v>
      </c>
      <c r="C75" s="31" t="e">
        <f t="shared" si="38"/>
        <v>#DIV/0!</v>
      </c>
      <c r="D75" s="31" t="e">
        <f t="shared" si="38"/>
        <v>#DIV/0!</v>
      </c>
      <c r="E75" s="31" t="e">
        <f t="shared" si="38"/>
        <v>#DIV/0!</v>
      </c>
      <c r="F75" s="31" t="e">
        <f t="shared" si="38"/>
        <v>#DIV/0!</v>
      </c>
      <c r="G75" s="31" t="e">
        <f t="shared" si="38"/>
        <v>#DIV/0!</v>
      </c>
      <c r="H75" s="31" t="e">
        <f t="shared" si="38"/>
        <v>#DIV/0!</v>
      </c>
      <c r="I75" s="31" t="e">
        <f t="shared" si="38"/>
        <v>#DIV/0!</v>
      </c>
      <c r="J75" s="31" t="e">
        <f t="shared" si="38"/>
        <v>#DIV/0!</v>
      </c>
      <c r="K75" s="31" t="e">
        <f t="shared" si="38"/>
        <v>#DIV/0!</v>
      </c>
      <c r="L75" s="31" t="e">
        <f t="shared" si="38"/>
        <v>#DIV/0!</v>
      </c>
      <c r="M75" s="31" t="e">
        <f t="shared" si="38"/>
        <v>#DIV/0!</v>
      </c>
      <c r="N75" s="31" t="e">
        <f t="shared" si="38"/>
        <v>#DIV/0!</v>
      </c>
      <c r="O75" s="65" t="e">
        <f t="shared" ref="O75:O85" si="41">SUM(C75:N75)</f>
        <v>#DIV/0!</v>
      </c>
      <c r="R75" s="64" t="s">
        <v>40</v>
      </c>
      <c r="S75" s="41" t="e">
        <f t="shared" si="39"/>
        <v>#DIV/0!</v>
      </c>
      <c r="T75" s="41" t="e">
        <f t="shared" si="39"/>
        <v>#DIV/0!</v>
      </c>
      <c r="U75" s="41" t="e">
        <f t="shared" si="39"/>
        <v>#DIV/0!</v>
      </c>
      <c r="V75" s="41" t="e">
        <f t="shared" si="39"/>
        <v>#DIV/0!</v>
      </c>
      <c r="W75" s="41" t="e">
        <f t="shared" si="39"/>
        <v>#DIV/0!</v>
      </c>
      <c r="X75" s="41" t="e">
        <f t="shared" si="39"/>
        <v>#DIV/0!</v>
      </c>
      <c r="Y75" s="41" t="e">
        <f t="shared" si="39"/>
        <v>#DIV/0!</v>
      </c>
      <c r="Z75" s="41" t="e">
        <f t="shared" si="39"/>
        <v>#DIV/0!</v>
      </c>
      <c r="AA75" s="41" t="e">
        <f t="shared" si="39"/>
        <v>#DIV/0!</v>
      </c>
      <c r="AB75" s="41" t="e">
        <f t="shared" si="39"/>
        <v>#DIV/0!</v>
      </c>
      <c r="AC75" s="41" t="e">
        <f t="shared" si="39"/>
        <v>#DIV/0!</v>
      </c>
      <c r="AD75" s="41" t="e">
        <f t="shared" si="39"/>
        <v>#DIV/0!</v>
      </c>
      <c r="AE75" s="44" t="e">
        <f t="shared" si="40"/>
        <v>#DIV/0!</v>
      </c>
    </row>
    <row r="76" spans="2:31" hidden="1">
      <c r="B76" s="64" t="s">
        <v>41</v>
      </c>
      <c r="C76" s="31" t="e">
        <f t="shared" si="38"/>
        <v>#DIV/0!</v>
      </c>
      <c r="D76" s="31" t="e">
        <f t="shared" si="38"/>
        <v>#DIV/0!</v>
      </c>
      <c r="E76" s="31" t="e">
        <f t="shared" si="38"/>
        <v>#DIV/0!</v>
      </c>
      <c r="F76" s="31" t="e">
        <f t="shared" si="38"/>
        <v>#DIV/0!</v>
      </c>
      <c r="G76" s="31" t="e">
        <f t="shared" si="38"/>
        <v>#DIV/0!</v>
      </c>
      <c r="H76" s="31" t="e">
        <f t="shared" si="38"/>
        <v>#DIV/0!</v>
      </c>
      <c r="I76" s="31" t="e">
        <f t="shared" si="38"/>
        <v>#DIV/0!</v>
      </c>
      <c r="J76" s="31" t="e">
        <f t="shared" si="38"/>
        <v>#DIV/0!</v>
      </c>
      <c r="K76" s="31" t="e">
        <f t="shared" si="38"/>
        <v>#DIV/0!</v>
      </c>
      <c r="L76" s="31" t="e">
        <f t="shared" si="38"/>
        <v>#DIV/0!</v>
      </c>
      <c r="M76" s="31" t="e">
        <f t="shared" si="38"/>
        <v>#DIV/0!</v>
      </c>
      <c r="N76" s="31" t="e">
        <f t="shared" si="38"/>
        <v>#DIV/0!</v>
      </c>
      <c r="O76" s="65" t="e">
        <f t="shared" si="41"/>
        <v>#DIV/0!</v>
      </c>
      <c r="R76" s="64" t="s">
        <v>41</v>
      </c>
      <c r="S76" s="41" t="e">
        <f t="shared" si="39"/>
        <v>#DIV/0!</v>
      </c>
      <c r="T76" s="41" t="e">
        <f t="shared" si="39"/>
        <v>#DIV/0!</v>
      </c>
      <c r="U76" s="41" t="e">
        <f t="shared" si="39"/>
        <v>#DIV/0!</v>
      </c>
      <c r="V76" s="41" t="e">
        <f t="shared" si="39"/>
        <v>#DIV/0!</v>
      </c>
      <c r="W76" s="41" t="e">
        <f t="shared" si="39"/>
        <v>#DIV/0!</v>
      </c>
      <c r="X76" s="41" t="e">
        <f t="shared" si="39"/>
        <v>#DIV/0!</v>
      </c>
      <c r="Y76" s="41" t="e">
        <f t="shared" si="39"/>
        <v>#DIV/0!</v>
      </c>
      <c r="Z76" s="41" t="e">
        <f t="shared" si="39"/>
        <v>#DIV/0!</v>
      </c>
      <c r="AA76" s="41" t="e">
        <f t="shared" si="39"/>
        <v>#DIV/0!</v>
      </c>
      <c r="AB76" s="41" t="e">
        <f t="shared" si="39"/>
        <v>#DIV/0!</v>
      </c>
      <c r="AC76" s="41" t="e">
        <f t="shared" si="39"/>
        <v>#DIV/0!</v>
      </c>
      <c r="AD76" s="41" t="e">
        <f t="shared" si="39"/>
        <v>#DIV/0!</v>
      </c>
      <c r="AE76" s="44" t="e">
        <f t="shared" si="40"/>
        <v>#DIV/0!</v>
      </c>
    </row>
    <row r="77" spans="2:31" hidden="1">
      <c r="B77" s="64" t="s">
        <v>42</v>
      </c>
      <c r="C77" s="31" t="e">
        <f t="shared" si="38"/>
        <v>#DIV/0!</v>
      </c>
      <c r="D77" s="31" t="e">
        <f t="shared" si="38"/>
        <v>#DIV/0!</v>
      </c>
      <c r="E77" s="31" t="e">
        <f t="shared" si="38"/>
        <v>#DIV/0!</v>
      </c>
      <c r="F77" s="31" t="e">
        <f t="shared" si="38"/>
        <v>#DIV/0!</v>
      </c>
      <c r="G77" s="31" t="e">
        <f t="shared" si="38"/>
        <v>#DIV/0!</v>
      </c>
      <c r="H77" s="31" t="e">
        <f t="shared" si="38"/>
        <v>#DIV/0!</v>
      </c>
      <c r="I77" s="31" t="e">
        <f t="shared" si="38"/>
        <v>#DIV/0!</v>
      </c>
      <c r="J77" s="31" t="e">
        <f t="shared" si="38"/>
        <v>#DIV/0!</v>
      </c>
      <c r="K77" s="31" t="e">
        <f t="shared" si="38"/>
        <v>#DIV/0!</v>
      </c>
      <c r="L77" s="31" t="e">
        <f t="shared" si="38"/>
        <v>#DIV/0!</v>
      </c>
      <c r="M77" s="31" t="e">
        <f t="shared" si="38"/>
        <v>#DIV/0!</v>
      </c>
      <c r="N77" s="31" t="e">
        <f t="shared" si="38"/>
        <v>#DIV/0!</v>
      </c>
      <c r="O77" s="65" t="e">
        <f t="shared" si="41"/>
        <v>#DIV/0!</v>
      </c>
      <c r="R77" s="64" t="s">
        <v>42</v>
      </c>
      <c r="S77" s="41" t="e">
        <f t="shared" si="39"/>
        <v>#DIV/0!</v>
      </c>
      <c r="T77" s="41" t="e">
        <f t="shared" si="39"/>
        <v>#DIV/0!</v>
      </c>
      <c r="U77" s="41" t="e">
        <f t="shared" si="39"/>
        <v>#DIV/0!</v>
      </c>
      <c r="V77" s="41" t="e">
        <f t="shared" si="39"/>
        <v>#DIV/0!</v>
      </c>
      <c r="W77" s="41" t="e">
        <f t="shared" si="39"/>
        <v>#DIV/0!</v>
      </c>
      <c r="X77" s="41" t="e">
        <f t="shared" si="39"/>
        <v>#DIV/0!</v>
      </c>
      <c r="Y77" s="41" t="e">
        <f t="shared" si="39"/>
        <v>#DIV/0!</v>
      </c>
      <c r="Z77" s="41" t="e">
        <f t="shared" si="39"/>
        <v>#DIV/0!</v>
      </c>
      <c r="AA77" s="41" t="e">
        <f t="shared" si="39"/>
        <v>#DIV/0!</v>
      </c>
      <c r="AB77" s="41" t="e">
        <f t="shared" si="39"/>
        <v>#DIV/0!</v>
      </c>
      <c r="AC77" s="41" t="e">
        <f t="shared" si="39"/>
        <v>#DIV/0!</v>
      </c>
      <c r="AD77" s="41" t="e">
        <f t="shared" si="39"/>
        <v>#DIV/0!</v>
      </c>
      <c r="AE77" s="44" t="e">
        <f t="shared" si="40"/>
        <v>#DIV/0!</v>
      </c>
    </row>
    <row r="78" spans="2:31" hidden="1">
      <c r="B78" s="64" t="s">
        <v>43</v>
      </c>
      <c r="C78" s="31" t="e">
        <f t="shared" si="38"/>
        <v>#DIV/0!</v>
      </c>
      <c r="D78" s="31" t="e">
        <f t="shared" si="38"/>
        <v>#DIV/0!</v>
      </c>
      <c r="E78" s="31" t="e">
        <f t="shared" si="38"/>
        <v>#DIV/0!</v>
      </c>
      <c r="F78" s="31" t="e">
        <f t="shared" si="38"/>
        <v>#DIV/0!</v>
      </c>
      <c r="G78" s="31" t="e">
        <f t="shared" si="38"/>
        <v>#DIV/0!</v>
      </c>
      <c r="H78" s="31" t="e">
        <f t="shared" si="38"/>
        <v>#DIV/0!</v>
      </c>
      <c r="I78" s="31" t="e">
        <f t="shared" si="38"/>
        <v>#DIV/0!</v>
      </c>
      <c r="J78" s="31" t="e">
        <f t="shared" si="38"/>
        <v>#DIV/0!</v>
      </c>
      <c r="K78" s="31" t="e">
        <f t="shared" si="38"/>
        <v>#DIV/0!</v>
      </c>
      <c r="L78" s="31" t="e">
        <f t="shared" si="38"/>
        <v>#DIV/0!</v>
      </c>
      <c r="M78" s="31" t="e">
        <f t="shared" si="38"/>
        <v>#DIV/0!</v>
      </c>
      <c r="N78" s="31" t="e">
        <f t="shared" si="38"/>
        <v>#DIV/0!</v>
      </c>
      <c r="O78" s="65" t="e">
        <f t="shared" si="41"/>
        <v>#DIV/0!</v>
      </c>
      <c r="R78" s="64" t="s">
        <v>43</v>
      </c>
      <c r="S78" s="41" t="e">
        <f t="shared" si="39"/>
        <v>#DIV/0!</v>
      </c>
      <c r="T78" s="41" t="e">
        <f t="shared" si="39"/>
        <v>#DIV/0!</v>
      </c>
      <c r="U78" s="41" t="e">
        <f t="shared" si="39"/>
        <v>#DIV/0!</v>
      </c>
      <c r="V78" s="41" t="e">
        <f t="shared" si="39"/>
        <v>#DIV/0!</v>
      </c>
      <c r="W78" s="41" t="e">
        <f t="shared" si="39"/>
        <v>#DIV/0!</v>
      </c>
      <c r="X78" s="41" t="e">
        <f t="shared" si="39"/>
        <v>#DIV/0!</v>
      </c>
      <c r="Y78" s="41" t="e">
        <f t="shared" si="39"/>
        <v>#DIV/0!</v>
      </c>
      <c r="Z78" s="41" t="e">
        <f t="shared" si="39"/>
        <v>#DIV/0!</v>
      </c>
      <c r="AA78" s="41" t="e">
        <f t="shared" si="39"/>
        <v>#DIV/0!</v>
      </c>
      <c r="AB78" s="41" t="e">
        <f t="shared" si="39"/>
        <v>#DIV/0!</v>
      </c>
      <c r="AC78" s="41" t="e">
        <f t="shared" si="39"/>
        <v>#DIV/0!</v>
      </c>
      <c r="AD78" s="41" t="e">
        <f t="shared" si="39"/>
        <v>#DIV/0!</v>
      </c>
      <c r="AE78" s="44" t="e">
        <f t="shared" si="40"/>
        <v>#DIV/0!</v>
      </c>
    </row>
    <row r="79" spans="2:31" hidden="1">
      <c r="B79" s="64" t="s">
        <v>44</v>
      </c>
      <c r="C79" s="31" t="e">
        <f t="shared" si="38"/>
        <v>#REF!</v>
      </c>
      <c r="D79" s="31" t="e">
        <f t="shared" si="38"/>
        <v>#REF!</v>
      </c>
      <c r="E79" s="31" t="e">
        <f t="shared" si="38"/>
        <v>#REF!</v>
      </c>
      <c r="F79" s="31" t="e">
        <f t="shared" si="38"/>
        <v>#REF!</v>
      </c>
      <c r="G79" s="31" t="e">
        <f t="shared" si="38"/>
        <v>#REF!</v>
      </c>
      <c r="H79" s="31" t="e">
        <f t="shared" si="38"/>
        <v>#REF!</v>
      </c>
      <c r="I79" s="31" t="e">
        <f t="shared" si="38"/>
        <v>#REF!</v>
      </c>
      <c r="J79" s="31" t="e">
        <f t="shared" si="38"/>
        <v>#REF!</v>
      </c>
      <c r="K79" s="31" t="e">
        <f t="shared" si="38"/>
        <v>#REF!</v>
      </c>
      <c r="L79" s="31" t="e">
        <f t="shared" si="38"/>
        <v>#REF!</v>
      </c>
      <c r="M79" s="31" t="e">
        <f t="shared" si="38"/>
        <v>#REF!</v>
      </c>
      <c r="N79" s="31" t="e">
        <f t="shared" si="38"/>
        <v>#REF!</v>
      </c>
      <c r="O79" s="65" t="e">
        <f t="shared" si="41"/>
        <v>#REF!</v>
      </c>
      <c r="R79" s="64" t="s">
        <v>44</v>
      </c>
      <c r="S79" s="48" t="e">
        <f t="shared" si="39"/>
        <v>#REF!</v>
      </c>
      <c r="T79" s="49" t="e">
        <f t="shared" si="39"/>
        <v>#REF!</v>
      </c>
      <c r="U79" s="49" t="e">
        <f t="shared" si="39"/>
        <v>#REF!</v>
      </c>
      <c r="V79" s="49" t="e">
        <f t="shared" si="39"/>
        <v>#REF!</v>
      </c>
      <c r="W79" s="49" t="e">
        <f t="shared" si="39"/>
        <v>#REF!</v>
      </c>
      <c r="X79" s="49" t="e">
        <f t="shared" si="39"/>
        <v>#REF!</v>
      </c>
      <c r="Y79" s="49" t="e">
        <f t="shared" si="39"/>
        <v>#REF!</v>
      </c>
      <c r="Z79" s="49" t="e">
        <f t="shared" si="39"/>
        <v>#REF!</v>
      </c>
      <c r="AA79" s="49" t="e">
        <f t="shared" si="39"/>
        <v>#REF!</v>
      </c>
      <c r="AB79" s="49" t="e">
        <f t="shared" si="39"/>
        <v>#REF!</v>
      </c>
      <c r="AC79" s="49" t="e">
        <f t="shared" si="39"/>
        <v>#REF!</v>
      </c>
      <c r="AD79" s="49" t="e">
        <f t="shared" si="39"/>
        <v>#REF!</v>
      </c>
      <c r="AE79" s="30" t="e">
        <f t="shared" si="40"/>
        <v>#REF!</v>
      </c>
    </row>
    <row r="80" spans="2:31" hidden="1">
      <c r="B80" s="64" t="s">
        <v>45</v>
      </c>
      <c r="C80" s="31" t="e">
        <f t="shared" si="38"/>
        <v>#REF!</v>
      </c>
      <c r="D80" s="31" t="e">
        <f t="shared" si="38"/>
        <v>#REF!</v>
      </c>
      <c r="E80" s="31" t="e">
        <f t="shared" si="38"/>
        <v>#REF!</v>
      </c>
      <c r="F80" s="31" t="e">
        <f t="shared" si="38"/>
        <v>#REF!</v>
      </c>
      <c r="G80" s="31" t="e">
        <f t="shared" si="38"/>
        <v>#REF!</v>
      </c>
      <c r="H80" s="31" t="e">
        <f t="shared" si="38"/>
        <v>#REF!</v>
      </c>
      <c r="I80" s="31" t="e">
        <f t="shared" si="38"/>
        <v>#REF!</v>
      </c>
      <c r="J80" s="31" t="e">
        <f t="shared" si="38"/>
        <v>#REF!</v>
      </c>
      <c r="K80" s="31" t="e">
        <f t="shared" si="38"/>
        <v>#REF!</v>
      </c>
      <c r="L80" s="31" t="e">
        <f t="shared" si="38"/>
        <v>#REF!</v>
      </c>
      <c r="M80" s="31" t="e">
        <f t="shared" si="38"/>
        <v>#REF!</v>
      </c>
      <c r="N80" s="31" t="e">
        <f t="shared" si="38"/>
        <v>#REF!</v>
      </c>
      <c r="O80" s="65" t="e">
        <f t="shared" si="41"/>
        <v>#REF!</v>
      </c>
      <c r="R80" s="64" t="s">
        <v>45</v>
      </c>
      <c r="S80" s="41" t="e">
        <f t="shared" si="39"/>
        <v>#REF!</v>
      </c>
      <c r="T80" s="41" t="e">
        <f t="shared" si="39"/>
        <v>#REF!</v>
      </c>
      <c r="U80" s="41" t="e">
        <f t="shared" si="39"/>
        <v>#REF!</v>
      </c>
      <c r="V80" s="41" t="e">
        <f t="shared" si="39"/>
        <v>#REF!</v>
      </c>
      <c r="W80" s="41" t="e">
        <f t="shared" si="39"/>
        <v>#REF!</v>
      </c>
      <c r="X80" s="41" t="e">
        <f t="shared" si="39"/>
        <v>#REF!</v>
      </c>
      <c r="Y80" s="41" t="e">
        <f t="shared" si="39"/>
        <v>#REF!</v>
      </c>
      <c r="Z80" s="41" t="e">
        <f t="shared" si="39"/>
        <v>#REF!</v>
      </c>
      <c r="AA80" s="41" t="e">
        <f t="shared" si="39"/>
        <v>#REF!</v>
      </c>
      <c r="AB80" s="41" t="e">
        <f t="shared" si="39"/>
        <v>#REF!</v>
      </c>
      <c r="AC80" s="41" t="e">
        <f t="shared" si="39"/>
        <v>#REF!</v>
      </c>
      <c r="AD80" s="41" t="e">
        <f t="shared" si="39"/>
        <v>#REF!</v>
      </c>
      <c r="AE80" s="44" t="e">
        <f t="shared" si="40"/>
        <v>#REF!</v>
      </c>
    </row>
    <row r="81" spans="2:31" hidden="1">
      <c r="B81" s="64" t="s">
        <v>46</v>
      </c>
      <c r="C81" s="31" t="e">
        <f t="shared" si="38"/>
        <v>#REF!</v>
      </c>
      <c r="D81" s="31" t="e">
        <f t="shared" si="38"/>
        <v>#REF!</v>
      </c>
      <c r="E81" s="31" t="e">
        <f t="shared" si="38"/>
        <v>#REF!</v>
      </c>
      <c r="F81" s="31" t="e">
        <f t="shared" si="38"/>
        <v>#REF!</v>
      </c>
      <c r="G81" s="31" t="e">
        <f t="shared" si="38"/>
        <v>#REF!</v>
      </c>
      <c r="H81" s="31" t="e">
        <f t="shared" si="38"/>
        <v>#REF!</v>
      </c>
      <c r="I81" s="31" t="e">
        <f t="shared" si="38"/>
        <v>#REF!</v>
      </c>
      <c r="J81" s="31" t="e">
        <f t="shared" si="38"/>
        <v>#REF!</v>
      </c>
      <c r="K81" s="31" t="e">
        <f t="shared" si="38"/>
        <v>#REF!</v>
      </c>
      <c r="L81" s="31" t="e">
        <f t="shared" si="38"/>
        <v>#REF!</v>
      </c>
      <c r="M81" s="31" t="e">
        <f t="shared" si="38"/>
        <v>#REF!</v>
      </c>
      <c r="N81" s="31" t="e">
        <f t="shared" si="38"/>
        <v>#REF!</v>
      </c>
      <c r="O81" s="65" t="e">
        <f t="shared" si="41"/>
        <v>#REF!</v>
      </c>
      <c r="R81" s="64" t="s">
        <v>46</v>
      </c>
      <c r="S81" s="41" t="e">
        <f t="shared" si="39"/>
        <v>#REF!</v>
      </c>
      <c r="T81" s="41" t="e">
        <f t="shared" si="39"/>
        <v>#REF!</v>
      </c>
      <c r="U81" s="41" t="e">
        <f t="shared" si="39"/>
        <v>#REF!</v>
      </c>
      <c r="V81" s="41" t="e">
        <f t="shared" si="39"/>
        <v>#REF!</v>
      </c>
      <c r="W81" s="41" t="e">
        <f t="shared" si="39"/>
        <v>#REF!</v>
      </c>
      <c r="X81" s="41" t="e">
        <f t="shared" si="39"/>
        <v>#REF!</v>
      </c>
      <c r="Y81" s="41" t="e">
        <f t="shared" si="39"/>
        <v>#REF!</v>
      </c>
      <c r="Z81" s="41" t="e">
        <f t="shared" si="39"/>
        <v>#REF!</v>
      </c>
      <c r="AA81" s="41" t="e">
        <f t="shared" si="39"/>
        <v>#REF!</v>
      </c>
      <c r="AB81" s="41" t="e">
        <f t="shared" si="39"/>
        <v>#REF!</v>
      </c>
      <c r="AC81" s="41" t="e">
        <f t="shared" si="39"/>
        <v>#REF!</v>
      </c>
      <c r="AD81" s="41" t="e">
        <f t="shared" si="39"/>
        <v>#REF!</v>
      </c>
      <c r="AE81" s="44" t="e">
        <f t="shared" si="40"/>
        <v>#REF!</v>
      </c>
    </row>
    <row r="82" spans="2:31" hidden="1">
      <c r="B82" s="64" t="s">
        <v>47</v>
      </c>
      <c r="C82" s="31" t="e">
        <f t="shared" si="38"/>
        <v>#REF!</v>
      </c>
      <c r="D82" s="31" t="e">
        <f t="shared" si="38"/>
        <v>#REF!</v>
      </c>
      <c r="E82" s="31" t="e">
        <f t="shared" si="38"/>
        <v>#REF!</v>
      </c>
      <c r="F82" s="31" t="e">
        <f t="shared" si="38"/>
        <v>#REF!</v>
      </c>
      <c r="G82" s="31" t="e">
        <f t="shared" si="38"/>
        <v>#REF!</v>
      </c>
      <c r="H82" s="31" t="e">
        <f t="shared" si="38"/>
        <v>#REF!</v>
      </c>
      <c r="I82" s="31" t="e">
        <f t="shared" si="38"/>
        <v>#REF!</v>
      </c>
      <c r="J82" s="31" t="e">
        <f t="shared" si="38"/>
        <v>#REF!</v>
      </c>
      <c r="K82" s="31" t="e">
        <f t="shared" si="38"/>
        <v>#REF!</v>
      </c>
      <c r="L82" s="31" t="e">
        <f t="shared" si="38"/>
        <v>#REF!</v>
      </c>
      <c r="M82" s="31" t="e">
        <f t="shared" si="38"/>
        <v>#REF!</v>
      </c>
      <c r="N82" s="31" t="e">
        <f t="shared" si="38"/>
        <v>#REF!</v>
      </c>
      <c r="O82" s="65" t="e">
        <f t="shared" si="41"/>
        <v>#REF!</v>
      </c>
      <c r="R82" s="64" t="s">
        <v>47</v>
      </c>
      <c r="S82" s="41" t="e">
        <f t="shared" si="39"/>
        <v>#REF!</v>
      </c>
      <c r="T82" s="41" t="e">
        <f t="shared" si="39"/>
        <v>#REF!</v>
      </c>
      <c r="U82" s="41" t="e">
        <f t="shared" si="39"/>
        <v>#REF!</v>
      </c>
      <c r="V82" s="41" t="e">
        <f t="shared" si="39"/>
        <v>#REF!</v>
      </c>
      <c r="W82" s="41" t="e">
        <f t="shared" si="39"/>
        <v>#REF!</v>
      </c>
      <c r="X82" s="41" t="e">
        <f t="shared" si="39"/>
        <v>#REF!</v>
      </c>
      <c r="Y82" s="41" t="e">
        <f t="shared" si="39"/>
        <v>#REF!</v>
      </c>
      <c r="Z82" s="41" t="e">
        <f t="shared" si="39"/>
        <v>#REF!</v>
      </c>
      <c r="AA82" s="41" t="e">
        <f t="shared" si="39"/>
        <v>#REF!</v>
      </c>
      <c r="AB82" s="41" t="e">
        <f t="shared" si="39"/>
        <v>#REF!</v>
      </c>
      <c r="AC82" s="41" t="e">
        <f t="shared" si="39"/>
        <v>#REF!</v>
      </c>
      <c r="AD82" s="41" t="e">
        <f t="shared" si="39"/>
        <v>#REF!</v>
      </c>
      <c r="AE82" s="44" t="e">
        <f t="shared" si="40"/>
        <v>#REF!</v>
      </c>
    </row>
    <row r="83" spans="2:31" hidden="1">
      <c r="B83" s="64" t="s">
        <v>48</v>
      </c>
      <c r="C83" s="31" t="e">
        <f t="shared" si="38"/>
        <v>#REF!</v>
      </c>
      <c r="D83" s="31" t="e">
        <f t="shared" si="38"/>
        <v>#REF!</v>
      </c>
      <c r="E83" s="31" t="e">
        <f t="shared" si="38"/>
        <v>#REF!</v>
      </c>
      <c r="F83" s="31" t="e">
        <f t="shared" si="38"/>
        <v>#REF!</v>
      </c>
      <c r="G83" s="31" t="e">
        <f t="shared" si="38"/>
        <v>#REF!</v>
      </c>
      <c r="H83" s="31" t="e">
        <f t="shared" si="38"/>
        <v>#REF!</v>
      </c>
      <c r="I83" s="31" t="e">
        <f t="shared" si="38"/>
        <v>#REF!</v>
      </c>
      <c r="J83" s="31" t="e">
        <f t="shared" si="38"/>
        <v>#REF!</v>
      </c>
      <c r="K83" s="31" t="e">
        <f t="shared" si="38"/>
        <v>#REF!</v>
      </c>
      <c r="L83" s="31" t="e">
        <f t="shared" si="38"/>
        <v>#REF!</v>
      </c>
      <c r="M83" s="31" t="e">
        <f t="shared" si="38"/>
        <v>#REF!</v>
      </c>
      <c r="N83" s="31" t="e">
        <f t="shared" si="38"/>
        <v>#REF!</v>
      </c>
      <c r="O83" s="65" t="e">
        <f t="shared" si="41"/>
        <v>#REF!</v>
      </c>
      <c r="R83" s="64" t="s">
        <v>48</v>
      </c>
      <c r="S83" s="41"/>
      <c r="T83" s="41"/>
      <c r="U83" s="41"/>
      <c r="V83" s="41"/>
      <c r="W83" s="41">
        <f t="shared" si="39"/>
        <v>0</v>
      </c>
      <c r="X83" s="41">
        <f t="shared" si="39"/>
        <v>0</v>
      </c>
      <c r="Y83" s="41">
        <f t="shared" si="39"/>
        <v>0</v>
      </c>
      <c r="Z83" s="41">
        <f t="shared" si="39"/>
        <v>0</v>
      </c>
      <c r="AA83" s="41">
        <f t="shared" si="39"/>
        <v>0</v>
      </c>
      <c r="AB83" s="41">
        <f t="shared" si="39"/>
        <v>0</v>
      </c>
      <c r="AC83" s="41">
        <f t="shared" si="39"/>
        <v>0</v>
      </c>
      <c r="AD83" s="41">
        <f t="shared" si="39"/>
        <v>0</v>
      </c>
      <c r="AE83" s="44">
        <f t="shared" si="40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41"/>
        <v>0</v>
      </c>
      <c r="R84" s="1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4">
        <f t="shared" si="40"/>
        <v>0</v>
      </c>
    </row>
    <row r="85" spans="2:31" hidden="1">
      <c r="B85" s="26" t="s">
        <v>14</v>
      </c>
      <c r="C85" s="66" t="e">
        <f>+SUM(C74:C83)</f>
        <v>#DIV/0!</v>
      </c>
      <c r="D85" s="66" t="e">
        <f>+SUM(D74:D83)</f>
        <v>#DIV/0!</v>
      </c>
      <c r="E85" s="66" t="e">
        <f>+SUM(E74:E83)</f>
        <v>#DIV/0!</v>
      </c>
      <c r="F85" s="66" t="e">
        <f>+SUM(F74:F83)</f>
        <v>#DIV/0!</v>
      </c>
      <c r="G85" s="66" t="e">
        <f t="shared" ref="G85:N85" si="42">+SUM(G74:G83)</f>
        <v>#DIV/0!</v>
      </c>
      <c r="H85" s="66" t="e">
        <f t="shared" si="42"/>
        <v>#DIV/0!</v>
      </c>
      <c r="I85" s="66" t="e">
        <f t="shared" si="42"/>
        <v>#DIV/0!</v>
      </c>
      <c r="J85" s="66" t="e">
        <f t="shared" si="42"/>
        <v>#DIV/0!</v>
      </c>
      <c r="K85" s="66" t="e">
        <f t="shared" si="42"/>
        <v>#DIV/0!</v>
      </c>
      <c r="L85" s="66" t="e">
        <f t="shared" si="42"/>
        <v>#DIV/0!</v>
      </c>
      <c r="M85" s="66" t="e">
        <f t="shared" si="42"/>
        <v>#DIV/0!</v>
      </c>
      <c r="N85" s="66" t="e">
        <f t="shared" si="42"/>
        <v>#DIV/0!</v>
      </c>
      <c r="O85" s="67" t="e">
        <f t="shared" si="41"/>
        <v>#DIV/0!</v>
      </c>
      <c r="R85" s="26" t="s">
        <v>14</v>
      </c>
      <c r="S85" s="48" t="e">
        <f t="shared" ref="S85:AD85" si="43">+SUM(S74:S83)</f>
        <v>#DIV/0!</v>
      </c>
      <c r="T85" s="49" t="e">
        <f t="shared" si="43"/>
        <v>#DIV/0!</v>
      </c>
      <c r="U85" s="49" t="e">
        <f t="shared" si="43"/>
        <v>#DIV/0!</v>
      </c>
      <c r="V85" s="49" t="e">
        <f t="shared" si="43"/>
        <v>#DIV/0!</v>
      </c>
      <c r="W85" s="49" t="e">
        <f t="shared" si="43"/>
        <v>#DIV/0!</v>
      </c>
      <c r="X85" s="49" t="e">
        <f t="shared" si="43"/>
        <v>#DIV/0!</v>
      </c>
      <c r="Y85" s="49" t="e">
        <f t="shared" si="43"/>
        <v>#DIV/0!</v>
      </c>
      <c r="Z85" s="49" t="e">
        <f t="shared" si="43"/>
        <v>#DIV/0!</v>
      </c>
      <c r="AA85" s="49" t="e">
        <f t="shared" si="43"/>
        <v>#DIV/0!</v>
      </c>
      <c r="AB85" s="49" t="e">
        <f t="shared" si="43"/>
        <v>#DIV/0!</v>
      </c>
      <c r="AC85" s="49" t="e">
        <f t="shared" si="43"/>
        <v>#DIV/0!</v>
      </c>
      <c r="AD85" s="49" t="e">
        <f t="shared" si="43"/>
        <v>#DIV/0!</v>
      </c>
      <c r="AE85" s="200" t="e">
        <f t="shared" si="40"/>
        <v>#DIV/0!</v>
      </c>
    </row>
    <row r="86" spans="2:31"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>
        <f>+AE67/0.87</f>
        <v>4913.0287356321851</v>
      </c>
    </row>
    <row r="88" spans="2:31">
      <c r="B88" s="215" t="s">
        <v>49</v>
      </c>
      <c r="R88" s="215" t="s">
        <v>49</v>
      </c>
    </row>
    <row r="89" spans="2:31">
      <c r="B89" s="57"/>
      <c r="R89" s="57"/>
    </row>
    <row r="90" spans="2:31">
      <c r="B90" s="32" t="s">
        <v>1</v>
      </c>
      <c r="C90" s="12" t="s">
        <v>2</v>
      </c>
      <c r="D90" s="13" t="s">
        <v>3</v>
      </c>
      <c r="E90" s="13" t="s">
        <v>4</v>
      </c>
      <c r="F90" s="33" t="s">
        <v>5</v>
      </c>
      <c r="G90" s="33" t="s">
        <v>6</v>
      </c>
      <c r="H90" s="33" t="s">
        <v>7</v>
      </c>
      <c r="I90" s="33" t="s">
        <v>8</v>
      </c>
      <c r="J90" s="33" t="s">
        <v>9</v>
      </c>
      <c r="K90" s="33" t="s">
        <v>10</v>
      </c>
      <c r="L90" s="33" t="s">
        <v>11</v>
      </c>
      <c r="M90" s="33" t="s">
        <v>12</v>
      </c>
      <c r="N90" s="33" t="s">
        <v>13</v>
      </c>
      <c r="O90" s="34" t="s">
        <v>14</v>
      </c>
      <c r="R90" s="32" t="s">
        <v>1</v>
      </c>
      <c r="S90" s="35" t="s">
        <v>2</v>
      </c>
      <c r="T90" s="33" t="s">
        <v>3</v>
      </c>
      <c r="U90" s="33" t="s">
        <v>4</v>
      </c>
      <c r="V90" s="33" t="s">
        <v>5</v>
      </c>
      <c r="W90" s="33" t="s">
        <v>6</v>
      </c>
      <c r="X90" s="33" t="s">
        <v>7</v>
      </c>
      <c r="Y90" s="33" t="s">
        <v>8</v>
      </c>
      <c r="Z90" s="33" t="s">
        <v>9</v>
      </c>
      <c r="AA90" s="33" t="s">
        <v>10</v>
      </c>
      <c r="AB90" s="33" t="s">
        <v>11</v>
      </c>
      <c r="AC90" s="33" t="s">
        <v>12</v>
      </c>
      <c r="AD90" s="33" t="s">
        <v>13</v>
      </c>
      <c r="AE90" s="34" t="s">
        <v>14</v>
      </c>
    </row>
    <row r="91" spans="2:31">
      <c r="B91" s="36"/>
      <c r="C91" s="37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9"/>
      <c r="R91" s="36"/>
      <c r="S91" s="37"/>
      <c r="T91" s="38"/>
      <c r="U91" s="38"/>
      <c r="V91" s="38"/>
      <c r="W91" s="38"/>
      <c r="X91" s="38"/>
      <c r="Y91" s="38"/>
      <c r="Z91" s="199"/>
      <c r="AA91" s="38"/>
      <c r="AB91" s="38"/>
      <c r="AC91" s="38"/>
      <c r="AD91" s="38"/>
      <c r="AE91" s="39"/>
    </row>
    <row r="92" spans="2:31">
      <c r="B92" s="20" t="s">
        <v>16</v>
      </c>
      <c r="C92" s="84">
        <f t="shared" ref="C92:O94" si="44">C32/C21*100</f>
        <v>92.713398330388969</v>
      </c>
      <c r="D92" s="84">
        <f t="shared" si="44"/>
        <v>93.695547582135191</v>
      </c>
      <c r="E92" s="84">
        <f t="shared" si="44"/>
        <v>93.609372649188856</v>
      </c>
      <c r="F92" s="84">
        <f t="shared" si="44"/>
        <v>92.834402349019712</v>
      </c>
      <c r="G92" s="84">
        <f t="shared" si="44"/>
        <v>93.93383079248531</v>
      </c>
      <c r="H92" s="84">
        <f t="shared" si="44"/>
        <v>93.171902889261474</v>
      </c>
      <c r="I92" s="84">
        <f t="shared" si="44"/>
        <v>92.797883420701794</v>
      </c>
      <c r="J92" s="84" t="e">
        <f t="shared" si="44"/>
        <v>#DIV/0!</v>
      </c>
      <c r="K92" s="84" t="e">
        <f t="shared" si="44"/>
        <v>#DIV/0!</v>
      </c>
      <c r="L92" s="84" t="e">
        <f t="shared" si="44"/>
        <v>#DIV/0!</v>
      </c>
      <c r="M92" s="84" t="e">
        <f t="shared" si="44"/>
        <v>#DIV/0!</v>
      </c>
      <c r="N92" s="84" t="e">
        <f t="shared" si="44"/>
        <v>#DIV/0!</v>
      </c>
      <c r="O92" s="85">
        <f t="shared" si="44"/>
        <v>93.277424326034904</v>
      </c>
      <c r="R92" s="20" t="s">
        <v>16</v>
      </c>
      <c r="S92" s="41">
        <f t="shared" ref="S92:AD96" si="45">+S32/S21*100</f>
        <v>80.660656547438407</v>
      </c>
      <c r="T92" s="41">
        <f t="shared" si="45"/>
        <v>81.515126396457617</v>
      </c>
      <c r="U92" s="41">
        <f t="shared" si="45"/>
        <v>81.440154204794297</v>
      </c>
      <c r="V92" s="41">
        <f t="shared" si="45"/>
        <v>80.765930043647145</v>
      </c>
      <c r="W92" s="41">
        <f t="shared" si="45"/>
        <v>81.722432789462204</v>
      </c>
      <c r="X92" s="41">
        <f t="shared" si="45"/>
        <v>81.059555513657472</v>
      </c>
      <c r="Y92" s="41">
        <f t="shared" si="45"/>
        <v>80.734158576010557</v>
      </c>
      <c r="Z92" s="41" t="e">
        <f t="shared" si="45"/>
        <v>#DIV/0!</v>
      </c>
      <c r="AA92" s="41" t="e">
        <f t="shared" si="45"/>
        <v>#DIV/0!</v>
      </c>
      <c r="AB92" s="41" t="e">
        <f t="shared" si="45"/>
        <v>#DIV/0!</v>
      </c>
      <c r="AC92" s="41" t="e">
        <f t="shared" si="45"/>
        <v>#DIV/0!</v>
      </c>
      <c r="AD92" s="41" t="e">
        <f t="shared" si="45"/>
        <v>#DIV/0!</v>
      </c>
      <c r="AE92" s="44">
        <f>AE32/AE21*100</f>
        <v>81.151359163650369</v>
      </c>
    </row>
    <row r="93" spans="2:31">
      <c r="B93" s="20" t="s">
        <v>17</v>
      </c>
      <c r="C93" s="84">
        <f t="shared" si="44"/>
        <v>136.52885981693302</v>
      </c>
      <c r="D93" s="84">
        <f t="shared" si="44"/>
        <v>137.43983356115513</v>
      </c>
      <c r="E93" s="84">
        <f t="shared" si="44"/>
        <v>140.43149022444803</v>
      </c>
      <c r="F93" s="84">
        <f t="shared" si="44"/>
        <v>143.4566377566031</v>
      </c>
      <c r="G93" s="84">
        <f t="shared" si="44"/>
        <v>147.08534006800738</v>
      </c>
      <c r="H93" s="84">
        <f t="shared" si="44"/>
        <v>148.2411479642827</v>
      </c>
      <c r="I93" s="84">
        <f t="shared" si="44"/>
        <v>156.32365360760195</v>
      </c>
      <c r="J93" s="84" t="e">
        <f t="shared" si="44"/>
        <v>#DIV/0!</v>
      </c>
      <c r="K93" s="84" t="e">
        <f t="shared" si="44"/>
        <v>#DIV/0!</v>
      </c>
      <c r="L93" s="84" t="e">
        <f t="shared" si="44"/>
        <v>#DIV/0!</v>
      </c>
      <c r="M93" s="84" t="e">
        <f t="shared" si="44"/>
        <v>#DIV/0!</v>
      </c>
      <c r="N93" s="84" t="e">
        <f t="shared" si="44"/>
        <v>#DIV/0!</v>
      </c>
      <c r="O93" s="85">
        <f t="shared" si="44"/>
        <v>143.26989749151079</v>
      </c>
      <c r="R93" s="20" t="s">
        <v>17</v>
      </c>
      <c r="S93" s="41">
        <f t="shared" si="45"/>
        <v>118.78010804073173</v>
      </c>
      <c r="T93" s="41">
        <f t="shared" si="45"/>
        <v>119.57265519820494</v>
      </c>
      <c r="U93" s="41">
        <f t="shared" si="45"/>
        <v>122.17539649526978</v>
      </c>
      <c r="V93" s="41">
        <f t="shared" si="45"/>
        <v>124.80727484824467</v>
      </c>
      <c r="W93" s="41">
        <f t="shared" si="45"/>
        <v>127.96424585916644</v>
      </c>
      <c r="X93" s="41">
        <f t="shared" si="45"/>
        <v>128.96979872892592</v>
      </c>
      <c r="Y93" s="41">
        <f t="shared" si="45"/>
        <v>136.00157863861369</v>
      </c>
      <c r="Z93" s="41" t="e">
        <f t="shared" si="45"/>
        <v>#DIV/0!</v>
      </c>
      <c r="AA93" s="41" t="e">
        <f t="shared" si="45"/>
        <v>#DIV/0!</v>
      </c>
      <c r="AB93" s="41" t="e">
        <f t="shared" si="45"/>
        <v>#DIV/0!</v>
      </c>
      <c r="AC93" s="41" t="e">
        <f t="shared" si="45"/>
        <v>#DIV/0!</v>
      </c>
      <c r="AD93" s="41" t="e">
        <f t="shared" si="45"/>
        <v>#DIV/0!</v>
      </c>
      <c r="AE93" s="44">
        <f>AE33/AE22*100</f>
        <v>124.64481081761438</v>
      </c>
    </row>
    <row r="94" spans="2:31">
      <c r="B94" s="20" t="s">
        <v>18</v>
      </c>
      <c r="C94" s="84">
        <f t="shared" ref="C94:D96" si="46">C34/C23*100</f>
        <v>172.17203894700305</v>
      </c>
      <c r="D94" s="84">
        <f t="shared" si="46"/>
        <v>201.95125280700043</v>
      </c>
      <c r="E94" s="84">
        <f t="shared" si="44"/>
        <v>87.567686003869341</v>
      </c>
      <c r="F94" s="84">
        <f t="shared" si="44"/>
        <v>73.170181942116287</v>
      </c>
      <c r="G94" s="84">
        <f t="shared" si="44"/>
        <v>71.162145241450006</v>
      </c>
      <c r="H94" s="84">
        <f t="shared" si="44"/>
        <v>77.881375994819663</v>
      </c>
      <c r="I94" s="84">
        <f t="shared" si="44"/>
        <v>79.515724784040714</v>
      </c>
      <c r="J94" s="84" t="e">
        <f t="shared" si="44"/>
        <v>#DIV/0!</v>
      </c>
      <c r="K94" s="84" t="e">
        <f t="shared" si="44"/>
        <v>#DIV/0!</v>
      </c>
      <c r="L94" s="84" t="e">
        <f t="shared" si="44"/>
        <v>#DIV/0!</v>
      </c>
      <c r="M94" s="84" t="e">
        <f t="shared" si="44"/>
        <v>#DIV/0!</v>
      </c>
      <c r="N94" s="84" t="e">
        <f t="shared" si="44"/>
        <v>#DIV/0!</v>
      </c>
      <c r="O94" s="85">
        <f>O34/O23*100</f>
        <v>85.015358018070714</v>
      </c>
      <c r="R94" s="20" t="s">
        <v>18</v>
      </c>
      <c r="S94" s="41">
        <f t="shared" si="45"/>
        <v>149.78967388389265</v>
      </c>
      <c r="T94" s="41">
        <f t="shared" si="45"/>
        <v>175.69758994209036</v>
      </c>
      <c r="U94" s="41">
        <f t="shared" si="45"/>
        <v>76.183886823366336</v>
      </c>
      <c r="V94" s="41">
        <f t="shared" si="45"/>
        <v>63.658058289641176</v>
      </c>
      <c r="W94" s="41">
        <f t="shared" si="45"/>
        <v>61.911066360061504</v>
      </c>
      <c r="X94" s="41">
        <f t="shared" si="45"/>
        <v>67.7567971154931</v>
      </c>
      <c r="Y94" s="41">
        <f t="shared" si="45"/>
        <v>69.178680562115431</v>
      </c>
      <c r="Z94" s="41" t="e">
        <f t="shared" si="45"/>
        <v>#DIV/0!</v>
      </c>
      <c r="AA94" s="41" t="e">
        <f t="shared" si="45"/>
        <v>#DIV/0!</v>
      </c>
      <c r="AB94" s="41" t="e">
        <f t="shared" si="45"/>
        <v>#DIV/0!</v>
      </c>
      <c r="AC94" s="41" t="e">
        <f t="shared" si="45"/>
        <v>#DIV/0!</v>
      </c>
      <c r="AD94" s="41" t="e">
        <f t="shared" si="45"/>
        <v>#DIV/0!</v>
      </c>
      <c r="AE94" s="44">
        <f t="shared" ref="AE94:AE96" si="47">AE34/AE23*100</f>
        <v>73.963361475721527</v>
      </c>
    </row>
    <row r="95" spans="2:31">
      <c r="B95" s="20" t="s">
        <v>19</v>
      </c>
      <c r="C95" s="84">
        <f t="shared" si="46"/>
        <v>118.70002687380317</v>
      </c>
      <c r="D95" s="84">
        <f t="shared" si="46"/>
        <v>119.300069428006</v>
      </c>
      <c r="E95" s="84">
        <f t="shared" ref="E95:N95" si="48">E35/E24*100</f>
        <v>120.39985812920872</v>
      </c>
      <c r="F95" s="84">
        <f t="shared" si="48"/>
        <v>121.20000071618469</v>
      </c>
      <c r="G95" s="84">
        <f t="shared" si="48"/>
        <v>123.60003614665523</v>
      </c>
      <c r="H95" s="84">
        <f t="shared" si="48"/>
        <v>124.10005982646464</v>
      </c>
      <c r="I95" s="84">
        <f t="shared" si="48"/>
        <v>126.2000223696661</v>
      </c>
      <c r="J95" s="84" t="e">
        <f t="shared" si="48"/>
        <v>#DIV/0!</v>
      </c>
      <c r="K95" s="84" t="e">
        <f t="shared" si="48"/>
        <v>#DIV/0!</v>
      </c>
      <c r="L95" s="84" t="e">
        <f t="shared" si="48"/>
        <v>#DIV/0!</v>
      </c>
      <c r="M95" s="84" t="e">
        <f t="shared" si="48"/>
        <v>#DIV/0!</v>
      </c>
      <c r="N95" s="84" t="e">
        <f t="shared" si="48"/>
        <v>#DIV/0!</v>
      </c>
      <c r="O95" s="85">
        <f>O35/O24*100</f>
        <v>121.94760782199154</v>
      </c>
      <c r="R95" s="20" t="s">
        <v>19</v>
      </c>
      <c r="S95" s="41">
        <f t="shared" si="45"/>
        <v>103.26902338020875</v>
      </c>
      <c r="T95" s="41">
        <f t="shared" si="45"/>
        <v>103.7910604023652</v>
      </c>
      <c r="U95" s="41">
        <f t="shared" si="45"/>
        <v>104.74787657241158</v>
      </c>
      <c r="V95" s="41">
        <f t="shared" si="45"/>
        <v>105.44400062308068</v>
      </c>
      <c r="W95" s="41">
        <f t="shared" si="45"/>
        <v>107.53203144759004</v>
      </c>
      <c r="X95" s="41">
        <f t="shared" si="45"/>
        <v>107.96705204902423</v>
      </c>
      <c r="Y95" s="41">
        <f t="shared" si="45"/>
        <v>109.79401946160951</v>
      </c>
      <c r="Z95" s="41" t="e">
        <f t="shared" si="45"/>
        <v>#DIV/0!</v>
      </c>
      <c r="AA95" s="41" t="e">
        <f t="shared" si="45"/>
        <v>#DIV/0!</v>
      </c>
      <c r="AB95" s="41" t="e">
        <f t="shared" si="45"/>
        <v>#DIV/0!</v>
      </c>
      <c r="AC95" s="41" t="e">
        <f t="shared" si="45"/>
        <v>#DIV/0!</v>
      </c>
      <c r="AD95" s="41" t="e">
        <f t="shared" si="45"/>
        <v>#DIV/0!</v>
      </c>
      <c r="AE95" s="44">
        <f t="shared" si="47"/>
        <v>106.09441880513263</v>
      </c>
    </row>
    <row r="96" spans="2:31">
      <c r="B96" s="25" t="s">
        <v>20</v>
      </c>
      <c r="C96" s="84">
        <f t="shared" si="46"/>
        <v>67.69869273080829</v>
      </c>
      <c r="D96" s="84">
        <f t="shared" si="46"/>
        <v>66.194489028053951</v>
      </c>
      <c r="E96" s="84">
        <f t="shared" ref="E96:N96" si="49">E36/E25*100</f>
        <v>74.014660406438367</v>
      </c>
      <c r="F96" s="84">
        <f t="shared" si="49"/>
        <v>78.479366059483382</v>
      </c>
      <c r="G96" s="84">
        <f t="shared" si="49"/>
        <v>83.445751512769675</v>
      </c>
      <c r="H96" s="84">
        <f t="shared" si="49"/>
        <v>91.56288873176166</v>
      </c>
      <c r="I96" s="84">
        <f t="shared" si="49"/>
        <v>99.58192970541856</v>
      </c>
      <c r="J96" s="84" t="e">
        <f t="shared" si="49"/>
        <v>#DIV/0!</v>
      </c>
      <c r="K96" s="84" t="e">
        <f t="shared" si="49"/>
        <v>#DIV/0!</v>
      </c>
      <c r="L96" s="84" t="e">
        <f t="shared" si="49"/>
        <v>#DIV/0!</v>
      </c>
      <c r="M96" s="84" t="e">
        <f t="shared" si="49"/>
        <v>#DIV/0!</v>
      </c>
      <c r="N96" s="84" t="e">
        <f t="shared" si="49"/>
        <v>#DIV/0!</v>
      </c>
      <c r="O96" s="85">
        <f t="shared" ref="O96" si="50">O36/O24*100</f>
        <v>176.58110153176548</v>
      </c>
      <c r="R96" s="25" t="s">
        <v>20</v>
      </c>
      <c r="S96" s="41">
        <f t="shared" si="45"/>
        <v>58.897862675803211</v>
      </c>
      <c r="T96" s="41">
        <f t="shared" si="45"/>
        <v>57.589205454406937</v>
      </c>
      <c r="U96" s="41">
        <f t="shared" si="45"/>
        <v>64.392754553601378</v>
      </c>
      <c r="V96" s="41">
        <f t="shared" si="45"/>
        <v>68.277048471750547</v>
      </c>
      <c r="W96" s="41">
        <f t="shared" si="45"/>
        <v>72.597803816109604</v>
      </c>
      <c r="X96" s="41">
        <f t="shared" si="45"/>
        <v>79.659713196632637</v>
      </c>
      <c r="Y96" s="41">
        <f t="shared" si="45"/>
        <v>86.636278843714138</v>
      </c>
      <c r="Z96" s="41" t="e">
        <f t="shared" si="45"/>
        <v>#DIV/0!</v>
      </c>
      <c r="AA96" s="41" t="e">
        <f t="shared" si="45"/>
        <v>#DIV/0!</v>
      </c>
      <c r="AB96" s="41" t="e">
        <f t="shared" si="45"/>
        <v>#DIV/0!</v>
      </c>
      <c r="AC96" s="41" t="e">
        <f t="shared" si="45"/>
        <v>#DIV/0!</v>
      </c>
      <c r="AD96" s="41" t="e">
        <f t="shared" si="45"/>
        <v>#DIV/0!</v>
      </c>
      <c r="AE96" s="44">
        <f t="shared" si="47"/>
        <v>67.650174670014636</v>
      </c>
    </row>
    <row r="97" spans="2:31">
      <c r="B97" s="45" t="s">
        <v>14</v>
      </c>
      <c r="C97" s="87">
        <f t="shared" ref="C97:O97" si="51">C37/C26*100</f>
        <v>109.09736473687455</v>
      </c>
      <c r="D97" s="87">
        <f t="shared" si="51"/>
        <v>112.02715916966433</v>
      </c>
      <c r="E97" s="87">
        <f t="shared" si="51"/>
        <v>99.445269371789692</v>
      </c>
      <c r="F97" s="87">
        <f t="shared" si="51"/>
        <v>92.183075412943509</v>
      </c>
      <c r="G97" s="87">
        <f t="shared" si="51"/>
        <v>91.28585773420474</v>
      </c>
      <c r="H97" s="87">
        <f t="shared" si="51"/>
        <v>95.505017511086919</v>
      </c>
      <c r="I97" s="87">
        <f t="shared" si="51"/>
        <v>96.408442896259487</v>
      </c>
      <c r="J97" s="87" t="e">
        <f t="shared" si="51"/>
        <v>#DIV/0!</v>
      </c>
      <c r="K97" s="87" t="e">
        <f t="shared" si="51"/>
        <v>#DIV/0!</v>
      </c>
      <c r="L97" s="87" t="e">
        <f t="shared" si="51"/>
        <v>#DIV/0!</v>
      </c>
      <c r="M97" s="87" t="e">
        <f t="shared" si="51"/>
        <v>#DIV/0!</v>
      </c>
      <c r="N97" s="87" t="e">
        <f t="shared" si="51"/>
        <v>#DIV/0!</v>
      </c>
      <c r="O97" s="87">
        <f t="shared" si="51"/>
        <v>98.729745271119995</v>
      </c>
      <c r="R97" s="45" t="s">
        <v>14</v>
      </c>
      <c r="S97" s="48">
        <f>+S37/S26*100</f>
        <v>94.914707321080854</v>
      </c>
      <c r="T97" s="49">
        <f>+T37/T26*100</f>
        <v>97.463628477607926</v>
      </c>
      <c r="U97" s="49">
        <f>+U37/U26*100</f>
        <v>86.517384353457018</v>
      </c>
      <c r="V97" s="49">
        <f>+V37/V26*100</f>
        <v>80.199275609260866</v>
      </c>
      <c r="W97" s="49">
        <f t="shared" ref="W97:AB97" si="52">W37/W26*100</f>
        <v>79.418696228758122</v>
      </c>
      <c r="X97" s="49">
        <f t="shared" si="52"/>
        <v>83.089365234645612</v>
      </c>
      <c r="Y97" s="49">
        <f t="shared" si="52"/>
        <v>83.875345319745747</v>
      </c>
      <c r="Z97" s="49" t="e">
        <f t="shared" si="52"/>
        <v>#DIV/0!</v>
      </c>
      <c r="AA97" s="49" t="e">
        <f t="shared" si="52"/>
        <v>#DIV/0!</v>
      </c>
      <c r="AB97" s="49" t="e">
        <f t="shared" si="52"/>
        <v>#DIV/0!</v>
      </c>
      <c r="AC97" s="49" t="e">
        <f>+AC37/AC26*100</f>
        <v>#DIV/0!</v>
      </c>
      <c r="AD97" s="49" t="e">
        <f>AD37/AD26*100</f>
        <v>#DIV/0!</v>
      </c>
      <c r="AE97" s="30">
        <f>AE37/AE26*100</f>
        <v>85.894878385874392</v>
      </c>
    </row>
    <row r="98" spans="2:31" hidden="1"/>
    <row r="99" spans="2:31" hidden="1"/>
    <row r="100" spans="2:31" hidden="1">
      <c r="B100" s="215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15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5" si="53">+C44/C21*100</f>
        <v>#DIV/0!</v>
      </c>
      <c r="D104" s="68" t="e">
        <f t="shared" si="53"/>
        <v>#DIV/0!</v>
      </c>
      <c r="E104" s="68" t="e">
        <f t="shared" si="53"/>
        <v>#DIV/0!</v>
      </c>
      <c r="F104" s="68" t="e">
        <f t="shared" si="53"/>
        <v>#DIV/0!</v>
      </c>
      <c r="G104" s="68" t="e">
        <f t="shared" si="53"/>
        <v>#DIV/0!</v>
      </c>
      <c r="H104" s="68" t="e">
        <f t="shared" si="53"/>
        <v>#DIV/0!</v>
      </c>
      <c r="I104" s="68" t="e">
        <f t="shared" si="53"/>
        <v>#DIV/0!</v>
      </c>
      <c r="J104" s="68" t="e">
        <f t="shared" si="53"/>
        <v>#DIV/0!</v>
      </c>
      <c r="K104" s="68" t="e">
        <f t="shared" si="53"/>
        <v>#DIV/0!</v>
      </c>
      <c r="L104" s="68" t="e">
        <f t="shared" si="53"/>
        <v>#DIV/0!</v>
      </c>
      <c r="M104" s="68" t="e">
        <f t="shared" si="53"/>
        <v>#DIV/0!</v>
      </c>
      <c r="N104" s="68" t="e">
        <f t="shared" si="53"/>
        <v>#DIV/0!</v>
      </c>
      <c r="O104" s="68" t="e">
        <f t="shared" si="53"/>
        <v>#DIV/0!</v>
      </c>
      <c r="R104" s="64" t="s">
        <v>39</v>
      </c>
      <c r="S104" s="68" t="e">
        <f t="shared" ref="S104:AE105" si="54">+S44/S21*100</f>
        <v>#DIV/0!</v>
      </c>
      <c r="T104" s="68" t="e">
        <f t="shared" si="54"/>
        <v>#DIV/0!</v>
      </c>
      <c r="U104" s="68" t="e">
        <f t="shared" si="54"/>
        <v>#DIV/0!</v>
      </c>
      <c r="V104" s="68" t="e">
        <f t="shared" si="54"/>
        <v>#DIV/0!</v>
      </c>
      <c r="W104" s="68" t="e">
        <f t="shared" si="54"/>
        <v>#DIV/0!</v>
      </c>
      <c r="X104" s="68" t="e">
        <f t="shared" si="54"/>
        <v>#DIV/0!</v>
      </c>
      <c r="Y104" s="68" t="e">
        <f t="shared" si="54"/>
        <v>#DIV/0!</v>
      </c>
      <c r="Z104" s="68" t="e">
        <f t="shared" si="54"/>
        <v>#DIV/0!</v>
      </c>
      <c r="AA104" s="68" t="e">
        <f t="shared" si="54"/>
        <v>#DIV/0!</v>
      </c>
      <c r="AB104" s="68" t="e">
        <f t="shared" si="54"/>
        <v>#DIV/0!</v>
      </c>
      <c r="AC104" s="68" t="e">
        <f t="shared" si="54"/>
        <v>#DIV/0!</v>
      </c>
      <c r="AD104" s="68" t="e">
        <f t="shared" si="54"/>
        <v>#DIV/0!</v>
      </c>
      <c r="AE104" s="68" t="e">
        <f t="shared" si="54"/>
        <v>#DIV/0!</v>
      </c>
    </row>
    <row r="105" spans="2:31" hidden="1">
      <c r="B105" s="64" t="s">
        <v>40</v>
      </c>
      <c r="C105" s="68" t="e">
        <f t="shared" si="53"/>
        <v>#DIV/0!</v>
      </c>
      <c r="D105" s="68" t="e">
        <f t="shared" si="53"/>
        <v>#DIV/0!</v>
      </c>
      <c r="E105" s="68" t="e">
        <f t="shared" si="53"/>
        <v>#DIV/0!</v>
      </c>
      <c r="F105" s="68" t="e">
        <f t="shared" si="53"/>
        <v>#DIV/0!</v>
      </c>
      <c r="G105" s="68" t="e">
        <f t="shared" si="53"/>
        <v>#DIV/0!</v>
      </c>
      <c r="H105" s="68" t="e">
        <f t="shared" si="53"/>
        <v>#DIV/0!</v>
      </c>
      <c r="I105" s="68" t="e">
        <f t="shared" si="53"/>
        <v>#DIV/0!</v>
      </c>
      <c r="J105" s="68" t="e">
        <f t="shared" si="53"/>
        <v>#DIV/0!</v>
      </c>
      <c r="K105" s="68" t="e">
        <f t="shared" si="53"/>
        <v>#DIV/0!</v>
      </c>
      <c r="L105" s="68" t="e">
        <f t="shared" si="53"/>
        <v>#DIV/0!</v>
      </c>
      <c r="M105" s="68" t="e">
        <f t="shared" si="53"/>
        <v>#DIV/0!</v>
      </c>
      <c r="N105" s="68" t="e">
        <f t="shared" si="53"/>
        <v>#DIV/0!</v>
      </c>
      <c r="O105" s="68" t="e">
        <f t="shared" si="53"/>
        <v>#DIV/0!</v>
      </c>
      <c r="R105" s="64" t="s">
        <v>40</v>
      </c>
      <c r="S105" s="68" t="e">
        <f t="shared" si="54"/>
        <v>#DIV/0!</v>
      </c>
      <c r="T105" s="68" t="e">
        <f t="shared" si="54"/>
        <v>#DIV/0!</v>
      </c>
      <c r="U105" s="68" t="e">
        <f t="shared" si="54"/>
        <v>#DIV/0!</v>
      </c>
      <c r="V105" s="68" t="e">
        <f t="shared" si="54"/>
        <v>#DIV/0!</v>
      </c>
      <c r="W105" s="68" t="e">
        <f t="shared" si="54"/>
        <v>#DIV/0!</v>
      </c>
      <c r="X105" s="68" t="e">
        <f t="shared" si="54"/>
        <v>#DIV/0!</v>
      </c>
      <c r="Y105" s="68" t="e">
        <f t="shared" si="54"/>
        <v>#DIV/0!</v>
      </c>
      <c r="Z105" s="68" t="e">
        <f t="shared" si="54"/>
        <v>#DIV/0!</v>
      </c>
      <c r="AA105" s="68" t="e">
        <f t="shared" si="54"/>
        <v>#DIV/0!</v>
      </c>
      <c r="AB105" s="68" t="e">
        <f t="shared" si="54"/>
        <v>#DIV/0!</v>
      </c>
      <c r="AC105" s="68" t="e">
        <f t="shared" si="54"/>
        <v>#DIV/0!</v>
      </c>
      <c r="AD105" s="68" t="e">
        <f t="shared" si="54"/>
        <v>#DIV/0!</v>
      </c>
      <c r="AE105" s="68" t="e">
        <f t="shared" si="54"/>
        <v>#DIV/0!</v>
      </c>
    </row>
    <row r="106" spans="2:31" hidden="1">
      <c r="B106" s="64" t="s">
        <v>41</v>
      </c>
      <c r="C106" s="68" t="e">
        <f>+C46/#REF!*100</f>
        <v>#DIV/0!</v>
      </c>
      <c r="D106" s="68" t="e">
        <f>+D46/#REF!*100</f>
        <v>#DIV/0!</v>
      </c>
      <c r="E106" s="68" t="e">
        <f>+E46/#REF!*100</f>
        <v>#DIV/0!</v>
      </c>
      <c r="F106" s="68" t="e">
        <f>+F46/#REF!*100</f>
        <v>#DIV/0!</v>
      </c>
      <c r="G106" s="68" t="e">
        <f>+G46/#REF!*100</f>
        <v>#DIV/0!</v>
      </c>
      <c r="H106" s="68" t="e">
        <f>+H46/#REF!*100</f>
        <v>#DIV/0!</v>
      </c>
      <c r="I106" s="68" t="e">
        <f>+I46/#REF!*100</f>
        <v>#DIV/0!</v>
      </c>
      <c r="J106" s="68" t="e">
        <f>+J46/#REF!*100</f>
        <v>#DIV/0!</v>
      </c>
      <c r="K106" s="68" t="e">
        <f>+K46/#REF!*100</f>
        <v>#DIV/0!</v>
      </c>
      <c r="L106" s="68" t="e">
        <f>+L46/#REF!*100</f>
        <v>#DIV/0!</v>
      </c>
      <c r="M106" s="68" t="e">
        <f>+M46/#REF!*100</f>
        <v>#DIV/0!</v>
      </c>
      <c r="N106" s="68" t="e">
        <f>+N46/#REF!*100</f>
        <v>#DIV/0!</v>
      </c>
      <c r="O106" s="68" t="e">
        <f>+O46/#REF!*100</f>
        <v>#DIV/0!</v>
      </c>
      <c r="P106" s="68"/>
      <c r="R106" s="64" t="s">
        <v>41</v>
      </c>
      <c r="S106" s="68" t="e">
        <f>+S46/#REF!*100</f>
        <v>#DIV/0!</v>
      </c>
      <c r="T106" s="68" t="e">
        <f>+T46/#REF!*100</f>
        <v>#DIV/0!</v>
      </c>
      <c r="U106" s="68" t="e">
        <f>+U46/#REF!*100</f>
        <v>#DIV/0!</v>
      </c>
      <c r="V106" s="68" t="e">
        <f>+V46/#REF!*100</f>
        <v>#DIV/0!</v>
      </c>
      <c r="W106" s="68" t="e">
        <f>+W46/#REF!*100</f>
        <v>#DIV/0!</v>
      </c>
      <c r="X106" s="68" t="e">
        <f>+X46/#REF!*100</f>
        <v>#DIV/0!</v>
      </c>
      <c r="Y106" s="68" t="e">
        <f>+Y46/#REF!*100</f>
        <v>#DIV/0!</v>
      </c>
      <c r="Z106" s="68" t="e">
        <f>+Z46/#REF!*100</f>
        <v>#DIV/0!</v>
      </c>
      <c r="AA106" s="68" t="e">
        <f>+AA46/#REF!*100</f>
        <v>#DIV/0!</v>
      </c>
      <c r="AB106" s="68" t="e">
        <f>+AB46/#REF!*100</f>
        <v>#DIV/0!</v>
      </c>
      <c r="AC106" s="68" t="e">
        <f>+AC46/#REF!*100</f>
        <v>#DIV/0!</v>
      </c>
      <c r="AD106" s="68" t="e">
        <f>+AD46/#REF!*100</f>
        <v>#DIV/0!</v>
      </c>
      <c r="AE106" s="68" t="e">
        <f>+AE46/#REF!*100</f>
        <v>#DIV/0!</v>
      </c>
    </row>
    <row r="107" spans="2:31" hidden="1">
      <c r="B107" s="64" t="s">
        <v>42</v>
      </c>
      <c r="C107" s="68" t="e">
        <f t="shared" ref="C107:O109" si="55">+C47/C23*100</f>
        <v>#DIV/0!</v>
      </c>
      <c r="D107" s="68" t="e">
        <f t="shared" si="55"/>
        <v>#DIV/0!</v>
      </c>
      <c r="E107" s="68" t="e">
        <f t="shared" si="55"/>
        <v>#DIV/0!</v>
      </c>
      <c r="F107" s="68" t="e">
        <f t="shared" si="55"/>
        <v>#DIV/0!</v>
      </c>
      <c r="G107" s="68" t="e">
        <f t="shared" si="55"/>
        <v>#DIV/0!</v>
      </c>
      <c r="H107" s="68" t="e">
        <f t="shared" si="55"/>
        <v>#DIV/0!</v>
      </c>
      <c r="I107" s="68" t="e">
        <f t="shared" si="55"/>
        <v>#DIV/0!</v>
      </c>
      <c r="J107" s="68" t="e">
        <f t="shared" si="55"/>
        <v>#DIV/0!</v>
      </c>
      <c r="K107" s="68" t="e">
        <f t="shared" si="55"/>
        <v>#DIV/0!</v>
      </c>
      <c r="L107" s="68" t="e">
        <f t="shared" si="55"/>
        <v>#DIV/0!</v>
      </c>
      <c r="M107" s="68" t="e">
        <f t="shared" si="55"/>
        <v>#DIV/0!</v>
      </c>
      <c r="N107" s="68" t="e">
        <f t="shared" si="55"/>
        <v>#DIV/0!</v>
      </c>
      <c r="O107" s="68" t="e">
        <f t="shared" si="55"/>
        <v>#DIV/0!</v>
      </c>
      <c r="P107" s="68"/>
      <c r="R107" s="64" t="s">
        <v>42</v>
      </c>
      <c r="S107" s="68" t="e">
        <f t="shared" ref="S107:AE109" si="56">+S47/S23*100</f>
        <v>#DIV/0!</v>
      </c>
      <c r="T107" s="68" t="e">
        <f t="shared" si="56"/>
        <v>#DIV/0!</v>
      </c>
      <c r="U107" s="68" t="e">
        <f t="shared" si="56"/>
        <v>#DIV/0!</v>
      </c>
      <c r="V107" s="68" t="e">
        <f t="shared" si="56"/>
        <v>#DIV/0!</v>
      </c>
      <c r="W107" s="68" t="e">
        <f t="shared" si="56"/>
        <v>#DIV/0!</v>
      </c>
      <c r="X107" s="68" t="e">
        <f t="shared" si="56"/>
        <v>#DIV/0!</v>
      </c>
      <c r="Y107" s="68" t="e">
        <f t="shared" si="56"/>
        <v>#DIV/0!</v>
      </c>
      <c r="Z107" s="68" t="e">
        <f t="shared" si="56"/>
        <v>#DIV/0!</v>
      </c>
      <c r="AA107" s="68" t="e">
        <f t="shared" si="56"/>
        <v>#DIV/0!</v>
      </c>
      <c r="AB107" s="68" t="e">
        <f t="shared" si="56"/>
        <v>#DIV/0!</v>
      </c>
      <c r="AC107" s="68" t="e">
        <f t="shared" si="56"/>
        <v>#DIV/0!</v>
      </c>
      <c r="AD107" s="68" t="e">
        <f t="shared" si="56"/>
        <v>#DIV/0!</v>
      </c>
      <c r="AE107" s="68" t="e">
        <f t="shared" si="56"/>
        <v>#DIV/0!</v>
      </c>
    </row>
    <row r="108" spans="2:31" hidden="1">
      <c r="B108" s="64" t="s">
        <v>43</v>
      </c>
      <c r="C108" s="68" t="e">
        <f t="shared" si="55"/>
        <v>#DIV/0!</v>
      </c>
      <c r="D108" s="68" t="e">
        <f t="shared" si="55"/>
        <v>#DIV/0!</v>
      </c>
      <c r="E108" s="68" t="e">
        <f t="shared" si="55"/>
        <v>#DIV/0!</v>
      </c>
      <c r="F108" s="68" t="e">
        <f t="shared" si="55"/>
        <v>#DIV/0!</v>
      </c>
      <c r="G108" s="68" t="e">
        <f t="shared" si="55"/>
        <v>#DIV/0!</v>
      </c>
      <c r="H108" s="68" t="e">
        <f t="shared" si="55"/>
        <v>#DIV/0!</v>
      </c>
      <c r="I108" s="68" t="e">
        <f t="shared" si="55"/>
        <v>#DIV/0!</v>
      </c>
      <c r="J108" s="68" t="e">
        <f t="shared" si="55"/>
        <v>#DIV/0!</v>
      </c>
      <c r="K108" s="68" t="e">
        <f t="shared" si="55"/>
        <v>#DIV/0!</v>
      </c>
      <c r="L108" s="68" t="e">
        <f t="shared" si="55"/>
        <v>#DIV/0!</v>
      </c>
      <c r="M108" s="68" t="e">
        <f t="shared" si="55"/>
        <v>#DIV/0!</v>
      </c>
      <c r="N108" s="68" t="e">
        <f t="shared" si="55"/>
        <v>#DIV/0!</v>
      </c>
      <c r="O108" s="68" t="e">
        <f t="shared" si="55"/>
        <v>#DIV/0!</v>
      </c>
      <c r="R108" s="64" t="s">
        <v>43</v>
      </c>
      <c r="S108" s="68" t="e">
        <f t="shared" si="56"/>
        <v>#DIV/0!</v>
      </c>
      <c r="T108" s="68" t="e">
        <f t="shared" si="56"/>
        <v>#DIV/0!</v>
      </c>
      <c r="U108" s="68" t="e">
        <f t="shared" si="56"/>
        <v>#DIV/0!</v>
      </c>
      <c r="V108" s="68" t="e">
        <f t="shared" si="56"/>
        <v>#DIV/0!</v>
      </c>
      <c r="W108" s="68" t="e">
        <f t="shared" si="56"/>
        <v>#DIV/0!</v>
      </c>
      <c r="X108" s="68" t="e">
        <f t="shared" si="56"/>
        <v>#DIV/0!</v>
      </c>
      <c r="Y108" s="68" t="e">
        <f t="shared" si="56"/>
        <v>#DIV/0!</v>
      </c>
      <c r="Z108" s="68" t="e">
        <f t="shared" si="56"/>
        <v>#DIV/0!</v>
      </c>
      <c r="AA108" s="68" t="e">
        <f t="shared" si="56"/>
        <v>#DIV/0!</v>
      </c>
      <c r="AB108" s="68" t="e">
        <f t="shared" si="56"/>
        <v>#DIV/0!</v>
      </c>
      <c r="AC108" s="68" t="e">
        <f t="shared" si="56"/>
        <v>#DIV/0!</v>
      </c>
      <c r="AD108" s="68" t="e">
        <f t="shared" si="56"/>
        <v>#DIV/0!</v>
      </c>
      <c r="AE108" s="68" t="e">
        <f t="shared" si="56"/>
        <v>#DIV/0!</v>
      </c>
    </row>
    <row r="109" spans="2:31" hidden="1">
      <c r="B109" s="64" t="s">
        <v>44</v>
      </c>
      <c r="C109" s="68" t="e">
        <f t="shared" si="55"/>
        <v>#REF!</v>
      </c>
      <c r="D109" s="68" t="e">
        <f t="shared" si="55"/>
        <v>#REF!</v>
      </c>
      <c r="E109" s="68" t="e">
        <f t="shared" si="55"/>
        <v>#REF!</v>
      </c>
      <c r="F109" s="68" t="e">
        <f t="shared" si="55"/>
        <v>#REF!</v>
      </c>
      <c r="G109" s="68" t="e">
        <f t="shared" si="55"/>
        <v>#REF!</v>
      </c>
      <c r="H109" s="68" t="e">
        <f t="shared" si="55"/>
        <v>#REF!</v>
      </c>
      <c r="I109" s="68" t="e">
        <f t="shared" si="55"/>
        <v>#REF!</v>
      </c>
      <c r="J109" s="68" t="e">
        <f t="shared" si="55"/>
        <v>#REF!</v>
      </c>
      <c r="K109" s="68" t="e">
        <f t="shared" si="55"/>
        <v>#REF!</v>
      </c>
      <c r="L109" s="68" t="e">
        <f t="shared" si="55"/>
        <v>#REF!</v>
      </c>
      <c r="M109" s="68" t="e">
        <f t="shared" si="55"/>
        <v>#REF!</v>
      </c>
      <c r="N109" s="68" t="e">
        <f t="shared" si="55"/>
        <v>#REF!</v>
      </c>
      <c r="O109" s="68" t="e">
        <f t="shared" si="55"/>
        <v>#REF!</v>
      </c>
      <c r="R109" s="64" t="s">
        <v>44</v>
      </c>
      <c r="S109" s="68" t="e">
        <f t="shared" si="56"/>
        <v>#REF!</v>
      </c>
      <c r="T109" s="68" t="e">
        <f t="shared" si="56"/>
        <v>#REF!</v>
      </c>
      <c r="U109" s="68" t="e">
        <f t="shared" si="56"/>
        <v>#REF!</v>
      </c>
      <c r="V109" s="68" t="e">
        <f t="shared" si="56"/>
        <v>#REF!</v>
      </c>
      <c r="W109" s="68" t="e">
        <f t="shared" si="56"/>
        <v>#REF!</v>
      </c>
      <c r="X109" s="68" t="e">
        <f t="shared" si="56"/>
        <v>#REF!</v>
      </c>
      <c r="Y109" s="68" t="e">
        <f t="shared" si="56"/>
        <v>#REF!</v>
      </c>
      <c r="Z109" s="68" t="e">
        <f t="shared" si="56"/>
        <v>#REF!</v>
      </c>
      <c r="AA109" s="68" t="e">
        <f t="shared" si="56"/>
        <v>#REF!</v>
      </c>
      <c r="AB109" s="68" t="e">
        <f t="shared" si="56"/>
        <v>#REF!</v>
      </c>
      <c r="AC109" s="68" t="e">
        <f t="shared" si="56"/>
        <v>#REF!</v>
      </c>
      <c r="AD109" s="68" t="e">
        <f t="shared" si="56"/>
        <v>#REF!</v>
      </c>
      <c r="AE109" s="68" t="e">
        <f t="shared" si="56"/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57">+C55/C26*100</f>
        <v>#DIV/0!</v>
      </c>
      <c r="D115" s="71" t="e">
        <f t="shared" si="57"/>
        <v>#DIV/0!</v>
      </c>
      <c r="E115" s="71" t="e">
        <f t="shared" si="57"/>
        <v>#DIV/0!</v>
      </c>
      <c r="F115" s="71" t="e">
        <f t="shared" si="57"/>
        <v>#DIV/0!</v>
      </c>
      <c r="G115" s="71" t="e">
        <f t="shared" si="57"/>
        <v>#DIV/0!</v>
      </c>
      <c r="H115" s="71" t="e">
        <f t="shared" si="57"/>
        <v>#DIV/0!</v>
      </c>
      <c r="I115" s="71" t="e">
        <f t="shared" si="57"/>
        <v>#DIV/0!</v>
      </c>
      <c r="J115" s="71" t="e">
        <f t="shared" si="57"/>
        <v>#DIV/0!</v>
      </c>
      <c r="K115" s="71" t="e">
        <f t="shared" si="57"/>
        <v>#DIV/0!</v>
      </c>
      <c r="L115" s="71" t="e">
        <f t="shared" si="57"/>
        <v>#DIV/0!</v>
      </c>
      <c r="M115" s="71" t="e">
        <f t="shared" si="57"/>
        <v>#DIV/0!</v>
      </c>
      <c r="N115" s="71" t="e">
        <f t="shared" si="57"/>
        <v>#DIV/0!</v>
      </c>
      <c r="O115" s="71" t="e">
        <f t="shared" si="57"/>
        <v>#DIV/0!</v>
      </c>
      <c r="R115" s="69" t="s">
        <v>14</v>
      </c>
      <c r="S115" s="70" t="e">
        <f t="shared" ref="S115:AE115" si="58">+S55/S26*100</f>
        <v>#DIV/0!</v>
      </c>
      <c r="T115" s="71" t="e">
        <f t="shared" si="58"/>
        <v>#DIV/0!</v>
      </c>
      <c r="U115" s="71" t="e">
        <f t="shared" si="58"/>
        <v>#DIV/0!</v>
      </c>
      <c r="V115" s="71" t="e">
        <f t="shared" si="58"/>
        <v>#DIV/0!</v>
      </c>
      <c r="W115" s="71" t="e">
        <f t="shared" si="58"/>
        <v>#DIV/0!</v>
      </c>
      <c r="X115" s="71" t="e">
        <f t="shared" si="58"/>
        <v>#DIV/0!</v>
      </c>
      <c r="Y115" s="71" t="e">
        <f t="shared" si="58"/>
        <v>#DIV/0!</v>
      </c>
      <c r="Z115" s="71" t="e">
        <f t="shared" si="58"/>
        <v>#DIV/0!</v>
      </c>
      <c r="AA115" s="71" t="e">
        <f t="shared" si="58"/>
        <v>#DIV/0!</v>
      </c>
      <c r="AB115" s="71" t="e">
        <f t="shared" si="58"/>
        <v>#DIV/0!</v>
      </c>
      <c r="AC115" s="71" t="e">
        <f t="shared" si="58"/>
        <v>#DIV/0!</v>
      </c>
      <c r="AD115" s="71" t="e">
        <f t="shared" si="58"/>
        <v>#DIV/0!</v>
      </c>
      <c r="AE115" s="71" t="e">
        <f t="shared" si="58"/>
        <v>#DIV/0!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spans="2:31">
      <c r="B118" s="215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15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32" t="s">
        <v>1</v>
      </c>
      <c r="C120" s="12" t="s">
        <v>2</v>
      </c>
      <c r="D120" s="13" t="s">
        <v>3</v>
      </c>
      <c r="E120" s="13" t="s">
        <v>4</v>
      </c>
      <c r="F120" s="33" t="s">
        <v>5</v>
      </c>
      <c r="G120" s="33" t="s">
        <v>6</v>
      </c>
      <c r="H120" s="33" t="s">
        <v>7</v>
      </c>
      <c r="I120" s="33" t="s">
        <v>8</v>
      </c>
      <c r="J120" s="33" t="s">
        <v>9</v>
      </c>
      <c r="K120" s="33" t="s">
        <v>10</v>
      </c>
      <c r="L120" s="33" t="s">
        <v>11</v>
      </c>
      <c r="M120" s="33" t="s">
        <v>12</v>
      </c>
      <c r="N120" s="3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36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16</v>
      </c>
      <c r="C122" s="37">
        <f t="shared" ref="C122:O126" si="59">+C62/C21*100</f>
        <v>11.343822577772722</v>
      </c>
      <c r="D122" s="37">
        <f t="shared" si="59"/>
        <v>13.462003962950458</v>
      </c>
      <c r="E122" s="37">
        <f t="shared" si="59"/>
        <v>13.449622507067364</v>
      </c>
      <c r="F122" s="37">
        <f t="shared" si="59"/>
        <v>13.338276199571798</v>
      </c>
      <c r="G122" s="37">
        <f t="shared" si="59"/>
        <v>13.496240056391565</v>
      </c>
      <c r="H122" s="37">
        <f t="shared" si="59"/>
        <v>13.386767656503086</v>
      </c>
      <c r="I122" s="37">
        <f t="shared" si="59"/>
        <v>13.333029227112325</v>
      </c>
      <c r="J122" s="37" t="e">
        <f t="shared" si="59"/>
        <v>#DIV/0!</v>
      </c>
      <c r="K122" s="37" t="e">
        <f t="shared" si="59"/>
        <v>#DIV/0!</v>
      </c>
      <c r="L122" s="37" t="e">
        <f t="shared" si="59"/>
        <v>#DIV/0!</v>
      </c>
      <c r="M122" s="37" t="e">
        <f t="shared" si="59"/>
        <v>#DIV/0!</v>
      </c>
      <c r="N122" s="37" t="e">
        <f t="shared" si="59"/>
        <v>#DIV/0!</v>
      </c>
      <c r="O122" s="42">
        <f t="shared" si="59"/>
        <v>13.06649037612419</v>
      </c>
      <c r="R122" s="20" t="s">
        <v>16</v>
      </c>
      <c r="S122" s="41">
        <f t="shared" ref="S122:AE127" si="60">+S62/S21*100</f>
        <v>11.589174791298621</v>
      </c>
      <c r="T122" s="41">
        <f t="shared" si="60"/>
        <v>11.711943447766899</v>
      </c>
      <c r="U122" s="41">
        <f t="shared" si="60"/>
        <v>11.701171581148607</v>
      </c>
      <c r="V122" s="41">
        <f t="shared" si="60"/>
        <v>11.604300293627464</v>
      </c>
      <c r="W122" s="41">
        <f t="shared" si="60"/>
        <v>11.741728849060664</v>
      </c>
      <c r="X122" s="41">
        <f t="shared" si="60"/>
        <v>11.646487861157684</v>
      </c>
      <c r="Y122" s="41">
        <f t="shared" si="60"/>
        <v>11.599735427587724</v>
      </c>
      <c r="Z122" s="41" t="e">
        <f t="shared" si="60"/>
        <v>#DIV/0!</v>
      </c>
      <c r="AA122" s="41" t="e">
        <f t="shared" si="60"/>
        <v>#DIV/0!</v>
      </c>
      <c r="AB122" s="41" t="e">
        <f t="shared" si="60"/>
        <v>#DIV/0!</v>
      </c>
      <c r="AC122" s="41" t="e">
        <f t="shared" si="60"/>
        <v>#DIV/0!</v>
      </c>
      <c r="AD122" s="41" t="e">
        <f t="shared" si="60"/>
        <v>#DIV/0!</v>
      </c>
      <c r="AE122" s="44">
        <f t="shared" si="60"/>
        <v>11.659678040754363</v>
      </c>
    </row>
    <row r="123" spans="2:31">
      <c r="B123" s="20" t="s">
        <v>17</v>
      </c>
      <c r="C123" s="37">
        <f t="shared" si="59"/>
        <v>14.999704458798732</v>
      </c>
      <c r="D123" s="37">
        <f t="shared" si="59"/>
        <v>19.747102523154471</v>
      </c>
      <c r="E123" s="37">
        <f t="shared" si="59"/>
        <v>20.176938250639083</v>
      </c>
      <c r="F123" s="37">
        <f t="shared" si="59"/>
        <v>20.611585884569411</v>
      </c>
      <c r="G123" s="37">
        <f t="shared" si="59"/>
        <v>21.132951159196462</v>
      </c>
      <c r="H123" s="37">
        <f t="shared" si="59"/>
        <v>21.299015512109584</v>
      </c>
      <c r="I123" s="37">
        <f t="shared" si="59"/>
        <v>22.460295058563499</v>
      </c>
      <c r="J123" s="37" t="e">
        <f t="shared" si="59"/>
        <v>#DIV/0!</v>
      </c>
      <c r="K123" s="37" t="e">
        <f t="shared" si="59"/>
        <v>#DIV/0!</v>
      </c>
      <c r="L123" s="37" t="e">
        <f t="shared" si="59"/>
        <v>#DIV/0!</v>
      </c>
      <c r="M123" s="37" t="e">
        <f t="shared" si="59"/>
        <v>#DIV/0!</v>
      </c>
      <c r="N123" s="37" t="e">
        <f t="shared" si="59"/>
        <v>#DIV/0!</v>
      </c>
      <c r="O123" s="42">
        <f t="shared" si="59"/>
        <v>19.839884065709239</v>
      </c>
      <c r="R123" s="20" t="s">
        <v>17</v>
      </c>
      <c r="S123" s="41">
        <f t="shared" si="60"/>
        <v>17.066107477116628</v>
      </c>
      <c r="T123" s="41">
        <f t="shared" si="60"/>
        <v>17.179979195144391</v>
      </c>
      <c r="U123" s="41">
        <f t="shared" si="60"/>
        <v>17.553936278056003</v>
      </c>
      <c r="V123" s="41">
        <f t="shared" si="60"/>
        <v>17.932079719575388</v>
      </c>
      <c r="W123" s="41">
        <f t="shared" si="60"/>
        <v>18.385667508500923</v>
      </c>
      <c r="X123" s="41">
        <f t="shared" si="60"/>
        <v>18.530143495535338</v>
      </c>
      <c r="Y123" s="41">
        <f t="shared" si="60"/>
        <v>19.540456700950244</v>
      </c>
      <c r="Z123" s="41" t="e">
        <f t="shared" si="60"/>
        <v>#DIV/0!</v>
      </c>
      <c r="AA123" s="41" t="e">
        <f t="shared" si="60"/>
        <v>#DIV/0!</v>
      </c>
      <c r="AB123" s="41" t="e">
        <f t="shared" si="60"/>
        <v>#DIV/0!</v>
      </c>
      <c r="AC123" s="41" t="e">
        <f t="shared" si="60"/>
        <v>#DIV/0!</v>
      </c>
      <c r="AD123" s="41" t="e">
        <f t="shared" si="60"/>
        <v>#DIV/0!</v>
      </c>
      <c r="AE123" s="44">
        <f t="shared" si="60"/>
        <v>17.908737186438849</v>
      </c>
    </row>
    <row r="124" spans="2:31">
      <c r="B124" s="20" t="s">
        <v>18</v>
      </c>
      <c r="C124" s="37">
        <f>+C64/C23*100</f>
        <v>20.073045083088299</v>
      </c>
      <c r="D124" s="37">
        <f t="shared" si="59"/>
        <v>29.015984598706961</v>
      </c>
      <c r="E124" s="37">
        <f t="shared" si="59"/>
        <v>12.581564081015708</v>
      </c>
      <c r="F124" s="37">
        <f t="shared" si="59"/>
        <v>10.512957175591421</v>
      </c>
      <c r="G124" s="37">
        <f t="shared" si="59"/>
        <v>10.224446155380749</v>
      </c>
      <c r="H124" s="37">
        <f t="shared" si="59"/>
        <v>11.189852872818918</v>
      </c>
      <c r="I124" s="37">
        <f t="shared" si="59"/>
        <v>11.424673101155276</v>
      </c>
      <c r="J124" s="37" t="e">
        <f t="shared" si="59"/>
        <v>#DIV/0!</v>
      </c>
      <c r="K124" s="37" t="e">
        <f t="shared" si="59"/>
        <v>#DIV/0!</v>
      </c>
      <c r="L124" s="37" t="e">
        <f t="shared" si="59"/>
        <v>#DIV/0!</v>
      </c>
      <c r="M124" s="37" t="e">
        <f t="shared" si="59"/>
        <v>#DIV/0!</v>
      </c>
      <c r="N124" s="37" t="e">
        <f t="shared" si="59"/>
        <v>#DIV/0!</v>
      </c>
      <c r="O124" s="42">
        <f>+O64/O23*100</f>
        <v>12.040920743761829</v>
      </c>
      <c r="R124" s="20" t="s">
        <v>18</v>
      </c>
      <c r="S124" s="41">
        <f t="shared" si="60"/>
        <v>21.521504868375381</v>
      </c>
      <c r="T124" s="41">
        <f t="shared" si="60"/>
        <v>25.243906600875054</v>
      </c>
      <c r="U124" s="41">
        <f t="shared" si="60"/>
        <v>10.945960750483668</v>
      </c>
      <c r="V124" s="41">
        <f t="shared" si="60"/>
        <v>9.1462727427645358</v>
      </c>
      <c r="W124" s="41">
        <f t="shared" si="60"/>
        <v>8.8952681551812507</v>
      </c>
      <c r="X124" s="41">
        <f t="shared" si="60"/>
        <v>9.7351719993524579</v>
      </c>
      <c r="Y124" s="41">
        <f t="shared" si="60"/>
        <v>9.9394655980050892</v>
      </c>
      <c r="Z124" s="41" t="e">
        <f t="shared" si="60"/>
        <v>#DIV/0!</v>
      </c>
      <c r="AA124" s="41" t="e">
        <f t="shared" si="60"/>
        <v>#DIV/0!</v>
      </c>
      <c r="AB124" s="41" t="e">
        <f t="shared" si="60"/>
        <v>#DIV/0!</v>
      </c>
      <c r="AC124" s="41" t="e">
        <f t="shared" si="60"/>
        <v>#DIV/0!</v>
      </c>
      <c r="AD124" s="41" t="e">
        <f t="shared" si="60"/>
        <v>#DIV/0!</v>
      </c>
      <c r="AE124" s="44">
        <f t="shared" si="60"/>
        <v>10.626919752258839</v>
      </c>
    </row>
    <row r="125" spans="2:31">
      <c r="B125" s="20" t="s">
        <v>19</v>
      </c>
      <c r="C125" s="37">
        <f>+C65/C24*100</f>
        <v>16.356410349832583</v>
      </c>
      <c r="D125" s="37">
        <f t="shared" si="59"/>
        <v>17.140814572989367</v>
      </c>
      <c r="E125" s="37">
        <f t="shared" si="59"/>
        <v>17.298830190978265</v>
      </c>
      <c r="F125" s="37">
        <f t="shared" si="59"/>
        <v>17.413793206348373</v>
      </c>
      <c r="G125" s="37">
        <f t="shared" si="59"/>
        <v>17.75862588314012</v>
      </c>
      <c r="H125" s="37">
        <f t="shared" si="59"/>
        <v>17.830468365871354</v>
      </c>
      <c r="I125" s="37">
        <f t="shared" si="59"/>
        <v>18.132187122078459</v>
      </c>
      <c r="J125" s="37" t="e">
        <f t="shared" si="59"/>
        <v>#DIV/0!</v>
      </c>
      <c r="K125" s="37" t="e">
        <f t="shared" si="59"/>
        <v>#DIV/0!</v>
      </c>
      <c r="L125" s="37" t="e">
        <f t="shared" si="59"/>
        <v>#DIV/0!</v>
      </c>
      <c r="M125" s="37" t="e">
        <f t="shared" si="59"/>
        <v>#DIV/0!</v>
      </c>
      <c r="N125" s="37" t="e">
        <f t="shared" si="59"/>
        <v>#DIV/0!</v>
      </c>
      <c r="O125" s="42">
        <f>+O65/O24*100</f>
        <v>17.418988150229062</v>
      </c>
      <c r="R125" s="20" t="s">
        <v>19</v>
      </c>
      <c r="S125" s="41">
        <f t="shared" si="60"/>
        <v>14.837503359225396</v>
      </c>
      <c r="T125" s="41">
        <f t="shared" si="60"/>
        <v>14.91250867850075</v>
      </c>
      <c r="U125" s="41">
        <f t="shared" si="60"/>
        <v>15.04998226615109</v>
      </c>
      <c r="V125" s="41">
        <f t="shared" si="60"/>
        <v>15.150000089523086</v>
      </c>
      <c r="W125" s="41">
        <f t="shared" si="60"/>
        <v>15.450004518331903</v>
      </c>
      <c r="X125" s="41">
        <f t="shared" si="60"/>
        <v>15.512507478308081</v>
      </c>
      <c r="Y125" s="41">
        <f t="shared" si="60"/>
        <v>15.775002796208263</v>
      </c>
      <c r="Z125" s="41" t="e">
        <f t="shared" si="60"/>
        <v>#DIV/0!</v>
      </c>
      <c r="AA125" s="41" t="e">
        <f t="shared" si="60"/>
        <v>#DIV/0!</v>
      </c>
      <c r="AB125" s="41" t="e">
        <f t="shared" si="60"/>
        <v>#DIV/0!</v>
      </c>
      <c r="AC125" s="41" t="e">
        <f t="shared" si="60"/>
        <v>#DIV/0!</v>
      </c>
      <c r="AD125" s="41" t="e">
        <f t="shared" si="60"/>
        <v>#DIV/0!</v>
      </c>
      <c r="AE125" s="44">
        <f t="shared" si="60"/>
        <v>15.243450977748942</v>
      </c>
    </row>
    <row r="126" spans="2:31">
      <c r="B126" s="25" t="s">
        <v>20</v>
      </c>
      <c r="C126" s="37">
        <f>+C66/C25*100</f>
        <v>3.6127484396228864</v>
      </c>
      <c r="D126" s="37">
        <f t="shared" si="59"/>
        <v>9.5107024465594758</v>
      </c>
      <c r="E126" s="37">
        <f t="shared" si="59"/>
        <v>10.634290288281372</v>
      </c>
      <c r="F126" s="37">
        <f t="shared" si="59"/>
        <v>11.275770985557958</v>
      </c>
      <c r="G126" s="37">
        <f t="shared" si="59"/>
        <v>11.989332113903689</v>
      </c>
      <c r="H126" s="37">
        <f t="shared" si="59"/>
        <v>13.15558746146001</v>
      </c>
      <c r="I126" s="37">
        <f t="shared" si="59"/>
        <v>14.307748520893471</v>
      </c>
      <c r="J126" s="37" t="e">
        <f t="shared" si="59"/>
        <v>#DIV/0!</v>
      </c>
      <c r="K126" s="37" t="e">
        <f t="shared" si="59"/>
        <v>#DIV/0!</v>
      </c>
      <c r="L126" s="37" t="e">
        <f t="shared" si="59"/>
        <v>#DIV/0!</v>
      </c>
      <c r="M126" s="37" t="e">
        <f t="shared" si="59"/>
        <v>#DIV/0!</v>
      </c>
      <c r="N126" s="37" t="e">
        <f t="shared" si="59"/>
        <v>#DIV/0!</v>
      </c>
      <c r="O126" s="42">
        <f>+O66/O25*100</f>
        <v>10.078242637925589</v>
      </c>
      <c r="R126" s="25" t="s">
        <v>20</v>
      </c>
      <c r="S126" s="41">
        <f t="shared" si="60"/>
        <v>8.4623365913510362</v>
      </c>
      <c r="T126" s="41">
        <f t="shared" si="60"/>
        <v>8.2743111285067439</v>
      </c>
      <c r="U126" s="41">
        <f t="shared" si="60"/>
        <v>9.2518325508047958</v>
      </c>
      <c r="V126" s="41">
        <f t="shared" si="60"/>
        <v>9.8099207574354246</v>
      </c>
      <c r="W126" s="41">
        <f t="shared" si="60"/>
        <v>10.430718939096209</v>
      </c>
      <c r="X126" s="41">
        <f t="shared" si="60"/>
        <v>11.445361091470208</v>
      </c>
      <c r="Y126" s="41">
        <f t="shared" si="60"/>
        <v>12.44774121317732</v>
      </c>
      <c r="Z126" s="41" t="e">
        <f t="shared" si="60"/>
        <v>#DIV/0!</v>
      </c>
      <c r="AA126" s="41" t="e">
        <f t="shared" si="60"/>
        <v>#DIV/0!</v>
      </c>
      <c r="AB126" s="41" t="e">
        <f t="shared" si="60"/>
        <v>#DIV/0!</v>
      </c>
      <c r="AC126" s="41" t="e">
        <f t="shared" si="60"/>
        <v>#DIV/0!</v>
      </c>
      <c r="AD126" s="41" t="e">
        <f t="shared" si="60"/>
        <v>#DIV/0!</v>
      </c>
      <c r="AE126" s="44">
        <f t="shared" si="60"/>
        <v>9.719852682473368</v>
      </c>
    </row>
    <row r="127" spans="2:31">
      <c r="B127" s="45" t="s">
        <v>14</v>
      </c>
      <c r="C127" s="46">
        <f t="shared" ref="C127:O127" si="61">+C67/C26*100</f>
        <v>12.371351934658433</v>
      </c>
      <c r="D127" s="62">
        <f t="shared" si="61"/>
        <v>16.095856202537977</v>
      </c>
      <c r="E127" s="62">
        <f t="shared" si="61"/>
        <v>14.288113415487022</v>
      </c>
      <c r="F127" s="62">
        <f t="shared" si="61"/>
        <v>13.244694743239016</v>
      </c>
      <c r="G127" s="62">
        <f t="shared" si="61"/>
        <v>13.115784157213323</v>
      </c>
      <c r="H127" s="62">
        <f t="shared" si="61"/>
        <v>13.721985274581455</v>
      </c>
      <c r="I127" s="62">
        <f t="shared" si="61"/>
        <v>13.851787772451074</v>
      </c>
      <c r="J127" s="62" t="e">
        <f t="shared" si="61"/>
        <v>#DIV/0!</v>
      </c>
      <c r="K127" s="62" t="e">
        <f t="shared" si="61"/>
        <v>#DIV/0!</v>
      </c>
      <c r="L127" s="62" t="e">
        <f t="shared" si="61"/>
        <v>#DIV/0!</v>
      </c>
      <c r="M127" s="62" t="e">
        <f t="shared" si="61"/>
        <v>#DIV/0!</v>
      </c>
      <c r="N127" s="62" t="e">
        <f t="shared" si="61"/>
        <v>#DIV/0!</v>
      </c>
      <c r="O127" s="47">
        <f t="shared" si="61"/>
        <v>13.781287716382828</v>
      </c>
      <c r="R127" s="45" t="s">
        <v>14</v>
      </c>
      <c r="S127" s="48">
        <f t="shared" si="60"/>
        <v>13.637170592109319</v>
      </c>
      <c r="T127" s="49">
        <f t="shared" si="60"/>
        <v>14.003394896208041</v>
      </c>
      <c r="U127" s="49">
        <f t="shared" si="60"/>
        <v>12.430658671473712</v>
      </c>
      <c r="V127" s="49">
        <f t="shared" si="60"/>
        <v>11.522884426617942</v>
      </c>
      <c r="W127" s="49">
        <f t="shared" si="60"/>
        <v>11.410732216775592</v>
      </c>
      <c r="X127" s="49">
        <f t="shared" si="60"/>
        <v>11.938127188885865</v>
      </c>
      <c r="Y127" s="49">
        <f t="shared" si="60"/>
        <v>12.051055362032436</v>
      </c>
      <c r="Z127" s="49" t="e">
        <f t="shared" si="60"/>
        <v>#DIV/0!</v>
      </c>
      <c r="AA127" s="49" t="e">
        <f t="shared" si="60"/>
        <v>#DIV/0!</v>
      </c>
      <c r="AB127" s="49" t="e">
        <f t="shared" si="60"/>
        <v>#DIV/0!</v>
      </c>
      <c r="AC127" s="49" t="e">
        <f t="shared" si="60"/>
        <v>#DIV/0!</v>
      </c>
      <c r="AD127" s="49" t="e">
        <f t="shared" si="60"/>
        <v>#DIV/0!</v>
      </c>
      <c r="AE127" s="30">
        <f t="shared" si="60"/>
        <v>12.341218158890003</v>
      </c>
    </row>
    <row r="128" spans="2:31" hidden="1"/>
    <row r="129" spans="2:31" hidden="1"/>
    <row r="130" spans="2:31" hidden="1">
      <c r="B130" s="215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15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5" si="62">+C74/C21*100</f>
        <v>#DIV/0!</v>
      </c>
      <c r="D134" s="68" t="e">
        <f t="shared" si="62"/>
        <v>#DIV/0!</v>
      </c>
      <c r="E134" s="68" t="e">
        <f t="shared" si="62"/>
        <v>#DIV/0!</v>
      </c>
      <c r="F134" s="68" t="e">
        <f t="shared" si="62"/>
        <v>#DIV/0!</v>
      </c>
      <c r="G134" s="68" t="e">
        <f t="shared" si="62"/>
        <v>#DIV/0!</v>
      </c>
      <c r="H134" s="68" t="e">
        <f t="shared" si="62"/>
        <v>#DIV/0!</v>
      </c>
      <c r="I134" s="68" t="e">
        <f t="shared" si="62"/>
        <v>#DIV/0!</v>
      </c>
      <c r="J134" s="68" t="e">
        <f t="shared" si="62"/>
        <v>#DIV/0!</v>
      </c>
      <c r="K134" s="68" t="e">
        <f t="shared" si="62"/>
        <v>#DIV/0!</v>
      </c>
      <c r="L134" s="68" t="e">
        <f t="shared" si="62"/>
        <v>#DIV/0!</v>
      </c>
      <c r="M134" s="68"/>
      <c r="N134" s="68"/>
      <c r="O134" s="68" t="e">
        <f>+O74/O21*100</f>
        <v>#DIV/0!</v>
      </c>
      <c r="R134" s="64" t="s">
        <v>39</v>
      </c>
      <c r="S134" s="68" t="e">
        <f t="shared" ref="S134:AE135" si="63">+S74/S21*100</f>
        <v>#DIV/0!</v>
      </c>
      <c r="T134" s="68" t="e">
        <f t="shared" si="63"/>
        <v>#DIV/0!</v>
      </c>
      <c r="U134" s="68" t="e">
        <f t="shared" si="63"/>
        <v>#DIV/0!</v>
      </c>
      <c r="V134" s="68" t="e">
        <f t="shared" si="63"/>
        <v>#DIV/0!</v>
      </c>
      <c r="W134" s="68" t="e">
        <f t="shared" si="63"/>
        <v>#DIV/0!</v>
      </c>
      <c r="X134" s="68" t="e">
        <f t="shared" si="63"/>
        <v>#DIV/0!</v>
      </c>
      <c r="Y134" s="68" t="e">
        <f t="shared" si="63"/>
        <v>#DIV/0!</v>
      </c>
      <c r="Z134" s="68" t="e">
        <f t="shared" si="63"/>
        <v>#DIV/0!</v>
      </c>
      <c r="AA134" s="68" t="e">
        <f t="shared" si="63"/>
        <v>#DIV/0!</v>
      </c>
      <c r="AB134" s="68" t="e">
        <f t="shared" si="63"/>
        <v>#DIV/0!</v>
      </c>
      <c r="AC134" s="68" t="e">
        <f t="shared" si="63"/>
        <v>#DIV/0!</v>
      </c>
      <c r="AD134" s="68" t="e">
        <f t="shared" si="63"/>
        <v>#DIV/0!</v>
      </c>
      <c r="AE134" s="68" t="e">
        <f t="shared" si="63"/>
        <v>#DIV/0!</v>
      </c>
    </row>
    <row r="135" spans="2:31" hidden="1">
      <c r="B135" s="64" t="s">
        <v>40</v>
      </c>
      <c r="C135" s="68" t="e">
        <f t="shared" si="62"/>
        <v>#DIV/0!</v>
      </c>
      <c r="D135" s="68" t="e">
        <f t="shared" si="62"/>
        <v>#DIV/0!</v>
      </c>
      <c r="E135" s="68" t="e">
        <f t="shared" si="62"/>
        <v>#DIV/0!</v>
      </c>
      <c r="F135" s="68" t="e">
        <f t="shared" si="62"/>
        <v>#DIV/0!</v>
      </c>
      <c r="G135" s="68" t="e">
        <f t="shared" si="62"/>
        <v>#DIV/0!</v>
      </c>
      <c r="H135" s="68" t="e">
        <f t="shared" si="62"/>
        <v>#DIV/0!</v>
      </c>
      <c r="I135" s="68" t="e">
        <f t="shared" si="62"/>
        <v>#DIV/0!</v>
      </c>
      <c r="J135" s="68" t="e">
        <f t="shared" si="62"/>
        <v>#DIV/0!</v>
      </c>
      <c r="K135" s="68" t="e">
        <f t="shared" si="62"/>
        <v>#DIV/0!</v>
      </c>
      <c r="L135" s="68" t="e">
        <f t="shared" si="62"/>
        <v>#DIV/0!</v>
      </c>
      <c r="M135" s="68"/>
      <c r="N135" s="68"/>
      <c r="O135" s="68" t="e">
        <f>+O75/O22*100</f>
        <v>#DIV/0!</v>
      </c>
      <c r="R135" s="64" t="s">
        <v>40</v>
      </c>
      <c r="S135" s="68" t="e">
        <f t="shared" si="63"/>
        <v>#DIV/0!</v>
      </c>
      <c r="T135" s="68" t="e">
        <f t="shared" si="63"/>
        <v>#DIV/0!</v>
      </c>
      <c r="U135" s="68" t="e">
        <f t="shared" si="63"/>
        <v>#DIV/0!</v>
      </c>
      <c r="V135" s="68" t="e">
        <f t="shared" si="63"/>
        <v>#DIV/0!</v>
      </c>
      <c r="W135" s="68" t="e">
        <f t="shared" si="63"/>
        <v>#DIV/0!</v>
      </c>
      <c r="X135" s="68" t="e">
        <f t="shared" si="63"/>
        <v>#DIV/0!</v>
      </c>
      <c r="Y135" s="68" t="e">
        <f t="shared" si="63"/>
        <v>#DIV/0!</v>
      </c>
      <c r="Z135" s="68" t="e">
        <f t="shared" si="63"/>
        <v>#DIV/0!</v>
      </c>
      <c r="AA135" s="68" t="e">
        <f t="shared" si="63"/>
        <v>#DIV/0!</v>
      </c>
      <c r="AB135" s="68" t="e">
        <f t="shared" si="63"/>
        <v>#DIV/0!</v>
      </c>
      <c r="AC135" s="68" t="e">
        <f t="shared" si="63"/>
        <v>#DIV/0!</v>
      </c>
      <c r="AD135" s="68" t="e">
        <f t="shared" si="63"/>
        <v>#DIV/0!</v>
      </c>
      <c r="AE135" s="68" t="e">
        <f t="shared" si="63"/>
        <v>#DIV/0!</v>
      </c>
    </row>
    <row r="136" spans="2:31" hidden="1">
      <c r="B136" s="64" t="s">
        <v>41</v>
      </c>
      <c r="C136" s="68" t="e">
        <f>+C76/#REF!*100</f>
        <v>#DIV/0!</v>
      </c>
      <c r="D136" s="68" t="e">
        <f>+D76/#REF!*100</f>
        <v>#DIV/0!</v>
      </c>
      <c r="E136" s="68" t="e">
        <f>+E76/#REF!*100</f>
        <v>#DIV/0!</v>
      </c>
      <c r="F136" s="68" t="e">
        <f>+F76/#REF!*100</f>
        <v>#DIV/0!</v>
      </c>
      <c r="G136" s="68" t="e">
        <f>+G76/#REF!*100</f>
        <v>#DIV/0!</v>
      </c>
      <c r="H136" s="68" t="e">
        <f>+H76/#REF!*100</f>
        <v>#DIV/0!</v>
      </c>
      <c r="I136" s="68" t="e">
        <f>+I76/#REF!*100</f>
        <v>#DIV/0!</v>
      </c>
      <c r="J136" s="68" t="e">
        <f>+J76/#REF!*100</f>
        <v>#DIV/0!</v>
      </c>
      <c r="K136" s="68" t="e">
        <f>+K76/#REF!*100</f>
        <v>#DIV/0!</v>
      </c>
      <c r="L136" s="68" t="e">
        <f>+L76/#REF!*100</f>
        <v>#DIV/0!</v>
      </c>
      <c r="M136" s="68"/>
      <c r="N136" s="68"/>
      <c r="O136" s="68" t="e">
        <f>+O76/#REF!*100</f>
        <v>#DIV/0!</v>
      </c>
      <c r="R136" s="64" t="s">
        <v>41</v>
      </c>
      <c r="S136" s="68" t="e">
        <f>+S76/#REF!*100</f>
        <v>#DIV/0!</v>
      </c>
      <c r="T136" s="68" t="e">
        <f>+T76/#REF!*100</f>
        <v>#DIV/0!</v>
      </c>
      <c r="U136" s="68" t="e">
        <f>+U76/#REF!*100</f>
        <v>#DIV/0!</v>
      </c>
      <c r="V136" s="68" t="e">
        <f>+V76/#REF!*100</f>
        <v>#DIV/0!</v>
      </c>
      <c r="W136" s="68" t="e">
        <f>+W76/#REF!*100</f>
        <v>#DIV/0!</v>
      </c>
      <c r="X136" s="68" t="e">
        <f>+X76/#REF!*100</f>
        <v>#DIV/0!</v>
      </c>
      <c r="Y136" s="68" t="e">
        <f>+Y76/#REF!*100</f>
        <v>#DIV/0!</v>
      </c>
      <c r="Z136" s="68" t="e">
        <f>+Z76/#REF!*100</f>
        <v>#DIV/0!</v>
      </c>
      <c r="AA136" s="68" t="e">
        <f>+AA76/#REF!*100</f>
        <v>#DIV/0!</v>
      </c>
      <c r="AB136" s="68" t="e">
        <f>+AB76/#REF!*100</f>
        <v>#DIV/0!</v>
      </c>
      <c r="AC136" s="68" t="e">
        <f>+AC76/#REF!*100</f>
        <v>#DIV/0!</v>
      </c>
      <c r="AD136" s="68" t="e">
        <f>+AD76/#REF!*100</f>
        <v>#DIV/0!</v>
      </c>
      <c r="AE136" s="68" t="e">
        <f>+AE76/#REF!*100</f>
        <v>#DIV/0!</v>
      </c>
    </row>
    <row r="137" spans="2:31" hidden="1">
      <c r="B137" s="64" t="s">
        <v>42</v>
      </c>
      <c r="C137" s="68" t="e">
        <f t="shared" ref="C137:L139" si="64">+C77/C23*100</f>
        <v>#DIV/0!</v>
      </c>
      <c r="D137" s="68" t="e">
        <f t="shared" si="64"/>
        <v>#DIV/0!</v>
      </c>
      <c r="E137" s="68" t="e">
        <f t="shared" si="64"/>
        <v>#DIV/0!</v>
      </c>
      <c r="F137" s="68" t="e">
        <f t="shared" si="64"/>
        <v>#DIV/0!</v>
      </c>
      <c r="G137" s="68" t="e">
        <f t="shared" si="64"/>
        <v>#DIV/0!</v>
      </c>
      <c r="H137" s="68" t="e">
        <f t="shared" si="64"/>
        <v>#DIV/0!</v>
      </c>
      <c r="I137" s="68" t="e">
        <f t="shared" si="64"/>
        <v>#DIV/0!</v>
      </c>
      <c r="J137" s="68" t="e">
        <f t="shared" si="64"/>
        <v>#DIV/0!</v>
      </c>
      <c r="K137" s="68" t="e">
        <f t="shared" si="64"/>
        <v>#DIV/0!</v>
      </c>
      <c r="L137" s="68" t="e">
        <f t="shared" si="64"/>
        <v>#DIV/0!</v>
      </c>
      <c r="M137" s="68"/>
      <c r="N137" s="68"/>
      <c r="O137" s="68" t="e">
        <f>+O77/O23*100</f>
        <v>#DIV/0!</v>
      </c>
      <c r="R137" s="64" t="s">
        <v>42</v>
      </c>
      <c r="S137" s="68" t="e">
        <f t="shared" ref="S137:AE139" si="65">+S77/S23*100</f>
        <v>#DIV/0!</v>
      </c>
      <c r="T137" s="68" t="e">
        <f t="shared" si="65"/>
        <v>#DIV/0!</v>
      </c>
      <c r="U137" s="68" t="e">
        <f t="shared" si="65"/>
        <v>#DIV/0!</v>
      </c>
      <c r="V137" s="68" t="e">
        <f t="shared" si="65"/>
        <v>#DIV/0!</v>
      </c>
      <c r="W137" s="68" t="e">
        <f t="shared" si="65"/>
        <v>#DIV/0!</v>
      </c>
      <c r="X137" s="68" t="e">
        <f t="shared" si="65"/>
        <v>#DIV/0!</v>
      </c>
      <c r="Y137" s="68" t="e">
        <f t="shared" si="65"/>
        <v>#DIV/0!</v>
      </c>
      <c r="Z137" s="68" t="e">
        <f t="shared" si="65"/>
        <v>#DIV/0!</v>
      </c>
      <c r="AA137" s="68" t="e">
        <f t="shared" si="65"/>
        <v>#DIV/0!</v>
      </c>
      <c r="AB137" s="68" t="e">
        <f t="shared" si="65"/>
        <v>#DIV/0!</v>
      </c>
      <c r="AC137" s="68" t="e">
        <f t="shared" si="65"/>
        <v>#DIV/0!</v>
      </c>
      <c r="AD137" s="68" t="e">
        <f t="shared" si="65"/>
        <v>#DIV/0!</v>
      </c>
      <c r="AE137" s="68" t="e">
        <f t="shared" si="65"/>
        <v>#DIV/0!</v>
      </c>
    </row>
    <row r="138" spans="2:31" hidden="1">
      <c r="B138" s="64" t="s">
        <v>43</v>
      </c>
      <c r="C138" s="68" t="e">
        <f t="shared" si="64"/>
        <v>#DIV/0!</v>
      </c>
      <c r="D138" s="68" t="e">
        <f t="shared" si="64"/>
        <v>#DIV/0!</v>
      </c>
      <c r="E138" s="68" t="e">
        <f t="shared" si="64"/>
        <v>#DIV/0!</v>
      </c>
      <c r="F138" s="68" t="e">
        <f t="shared" si="64"/>
        <v>#DIV/0!</v>
      </c>
      <c r="G138" s="68" t="e">
        <f t="shared" si="64"/>
        <v>#DIV/0!</v>
      </c>
      <c r="H138" s="68" t="e">
        <f t="shared" si="64"/>
        <v>#DIV/0!</v>
      </c>
      <c r="I138" s="68" t="e">
        <f t="shared" si="64"/>
        <v>#DIV/0!</v>
      </c>
      <c r="J138" s="68" t="e">
        <f t="shared" si="64"/>
        <v>#DIV/0!</v>
      </c>
      <c r="K138" s="68" t="e">
        <f t="shared" si="64"/>
        <v>#DIV/0!</v>
      </c>
      <c r="L138" s="68" t="e">
        <f t="shared" si="64"/>
        <v>#DIV/0!</v>
      </c>
      <c r="M138" s="68"/>
      <c r="N138" s="68"/>
      <c r="O138" s="68" t="e">
        <f>+O78/O24*100</f>
        <v>#DIV/0!</v>
      </c>
      <c r="R138" s="64" t="s">
        <v>43</v>
      </c>
      <c r="S138" s="68" t="e">
        <f t="shared" si="65"/>
        <v>#DIV/0!</v>
      </c>
      <c r="T138" s="68" t="e">
        <f t="shared" si="65"/>
        <v>#DIV/0!</v>
      </c>
      <c r="U138" s="68" t="e">
        <f t="shared" si="65"/>
        <v>#DIV/0!</v>
      </c>
      <c r="V138" s="68" t="e">
        <f t="shared" si="65"/>
        <v>#DIV/0!</v>
      </c>
      <c r="W138" s="68" t="e">
        <f t="shared" si="65"/>
        <v>#DIV/0!</v>
      </c>
      <c r="X138" s="68" t="e">
        <f t="shared" si="65"/>
        <v>#DIV/0!</v>
      </c>
      <c r="Y138" s="68" t="e">
        <f t="shared" si="65"/>
        <v>#DIV/0!</v>
      </c>
      <c r="Z138" s="68" t="e">
        <f t="shared" si="65"/>
        <v>#DIV/0!</v>
      </c>
      <c r="AA138" s="68" t="e">
        <f t="shared" si="65"/>
        <v>#DIV/0!</v>
      </c>
      <c r="AB138" s="68" t="e">
        <f t="shared" si="65"/>
        <v>#DIV/0!</v>
      </c>
      <c r="AC138" s="68" t="e">
        <f t="shared" si="65"/>
        <v>#DIV/0!</v>
      </c>
      <c r="AD138" s="68" t="e">
        <f t="shared" si="65"/>
        <v>#DIV/0!</v>
      </c>
      <c r="AE138" s="68" t="e">
        <f t="shared" si="65"/>
        <v>#DIV/0!</v>
      </c>
    </row>
    <row r="139" spans="2:31" hidden="1">
      <c r="B139" s="64" t="s">
        <v>44</v>
      </c>
      <c r="C139" s="68" t="e">
        <f t="shared" si="64"/>
        <v>#REF!</v>
      </c>
      <c r="D139" s="68" t="e">
        <f t="shared" si="64"/>
        <v>#REF!</v>
      </c>
      <c r="E139" s="68" t="e">
        <f t="shared" si="64"/>
        <v>#REF!</v>
      </c>
      <c r="F139" s="68" t="e">
        <f t="shared" si="64"/>
        <v>#REF!</v>
      </c>
      <c r="G139" s="68" t="e">
        <f t="shared" si="64"/>
        <v>#REF!</v>
      </c>
      <c r="H139" s="68" t="e">
        <f t="shared" si="64"/>
        <v>#REF!</v>
      </c>
      <c r="I139" s="68" t="e">
        <f t="shared" si="64"/>
        <v>#REF!</v>
      </c>
      <c r="J139" s="68" t="e">
        <f t="shared" si="64"/>
        <v>#REF!</v>
      </c>
      <c r="K139" s="68" t="e">
        <f t="shared" si="64"/>
        <v>#REF!</v>
      </c>
      <c r="L139" s="68" t="e">
        <f t="shared" si="64"/>
        <v>#REF!</v>
      </c>
      <c r="M139" s="68"/>
      <c r="N139" s="68"/>
      <c r="O139" s="68" t="e">
        <f>+O79/O25*100</f>
        <v>#REF!</v>
      </c>
      <c r="R139" s="64" t="s">
        <v>44</v>
      </c>
      <c r="S139" s="68" t="e">
        <f t="shared" si="65"/>
        <v>#REF!</v>
      </c>
      <c r="T139" s="68" t="e">
        <f t="shared" si="65"/>
        <v>#REF!</v>
      </c>
      <c r="U139" s="68" t="e">
        <f t="shared" si="65"/>
        <v>#REF!</v>
      </c>
      <c r="V139" s="68" t="e">
        <f t="shared" si="65"/>
        <v>#REF!</v>
      </c>
      <c r="W139" s="68" t="e">
        <f t="shared" si="65"/>
        <v>#REF!</v>
      </c>
      <c r="X139" s="68" t="e">
        <f t="shared" si="65"/>
        <v>#REF!</v>
      </c>
      <c r="Y139" s="68" t="e">
        <f t="shared" si="65"/>
        <v>#REF!</v>
      </c>
      <c r="Z139" s="68" t="e">
        <f t="shared" si="65"/>
        <v>#REF!</v>
      </c>
      <c r="AA139" s="68" t="e">
        <f t="shared" si="65"/>
        <v>#REF!</v>
      </c>
      <c r="AB139" s="68" t="e">
        <f t="shared" si="65"/>
        <v>#REF!</v>
      </c>
      <c r="AC139" s="68" t="e">
        <f t="shared" si="65"/>
        <v>#REF!</v>
      </c>
      <c r="AD139" s="68" t="e">
        <f t="shared" si="65"/>
        <v>#REF!</v>
      </c>
      <c r="AE139" s="68" t="e">
        <f t="shared" si="65"/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66">+C85/C26*100</f>
        <v>#DIV/0!</v>
      </c>
      <c r="D145" s="71" t="e">
        <f t="shared" si="66"/>
        <v>#DIV/0!</v>
      </c>
      <c r="E145" s="71" t="e">
        <f t="shared" si="66"/>
        <v>#DIV/0!</v>
      </c>
      <c r="F145" s="71" t="e">
        <f t="shared" si="66"/>
        <v>#DIV/0!</v>
      </c>
      <c r="G145" s="71" t="e">
        <f t="shared" si="66"/>
        <v>#DIV/0!</v>
      </c>
      <c r="H145" s="71" t="e">
        <f t="shared" si="66"/>
        <v>#DIV/0!</v>
      </c>
      <c r="I145" s="71" t="e">
        <f t="shared" si="66"/>
        <v>#DIV/0!</v>
      </c>
      <c r="J145" s="71" t="e">
        <f t="shared" si="66"/>
        <v>#DIV/0!</v>
      </c>
      <c r="K145" s="71" t="e">
        <f t="shared" si="66"/>
        <v>#DIV/0!</v>
      </c>
      <c r="L145" s="71" t="e">
        <f t="shared" si="66"/>
        <v>#DIV/0!</v>
      </c>
      <c r="M145" s="71"/>
      <c r="N145" s="71"/>
      <c r="O145" s="71" t="e">
        <f>+O85/O26*100</f>
        <v>#DIV/0!</v>
      </c>
      <c r="R145" s="26" t="s">
        <v>14</v>
      </c>
      <c r="S145" s="70" t="e">
        <f t="shared" ref="S145:AE145" si="67">+S85/S26*100</f>
        <v>#DIV/0!</v>
      </c>
      <c r="T145" s="71" t="e">
        <f t="shared" si="67"/>
        <v>#DIV/0!</v>
      </c>
      <c r="U145" s="71" t="e">
        <f t="shared" si="67"/>
        <v>#DIV/0!</v>
      </c>
      <c r="V145" s="71" t="e">
        <f t="shared" si="67"/>
        <v>#DIV/0!</v>
      </c>
      <c r="W145" s="71" t="e">
        <f t="shared" si="67"/>
        <v>#DIV/0!</v>
      </c>
      <c r="X145" s="71" t="e">
        <f t="shared" si="67"/>
        <v>#DIV/0!</v>
      </c>
      <c r="Y145" s="71" t="e">
        <f t="shared" si="67"/>
        <v>#DIV/0!</v>
      </c>
      <c r="Z145" s="71" t="e">
        <f t="shared" si="67"/>
        <v>#DIV/0!</v>
      </c>
      <c r="AA145" s="71" t="e">
        <f t="shared" si="67"/>
        <v>#DIV/0!</v>
      </c>
      <c r="AB145" s="71" t="e">
        <f t="shared" si="67"/>
        <v>#DIV/0!</v>
      </c>
      <c r="AC145" s="71" t="e">
        <f t="shared" si="67"/>
        <v>#DIV/0!</v>
      </c>
      <c r="AD145" s="71" t="e">
        <f t="shared" si="67"/>
        <v>#DIV/0!</v>
      </c>
      <c r="AE145" s="71" t="e">
        <f t="shared" si="67"/>
        <v>#DIV/0!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68">+C149</f>
        <v>0</v>
      </c>
      <c r="T149" s="75">
        <f t="shared" si="68"/>
        <v>0</v>
      </c>
      <c r="U149" s="75">
        <f t="shared" si="68"/>
        <v>0</v>
      </c>
      <c r="V149" s="75">
        <f t="shared" si="68"/>
        <v>0</v>
      </c>
      <c r="W149" s="75">
        <f t="shared" si="68"/>
        <v>0</v>
      </c>
      <c r="X149" s="75">
        <f t="shared" si="68"/>
        <v>0</v>
      </c>
      <c r="Y149" s="75">
        <f t="shared" si="68"/>
        <v>0</v>
      </c>
      <c r="Z149" s="75">
        <f t="shared" si="68"/>
        <v>0</v>
      </c>
      <c r="AA149" s="75">
        <f t="shared" si="68"/>
        <v>0</v>
      </c>
      <c r="AB149" s="75">
        <f t="shared" si="68"/>
        <v>0</v>
      </c>
      <c r="AC149" s="75">
        <f t="shared" si="68"/>
        <v>0</v>
      </c>
      <c r="AD149" s="75">
        <f t="shared" si="68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68"/>
        <v>6.96</v>
      </c>
      <c r="T150" s="75">
        <f t="shared" si="68"/>
        <v>6.96</v>
      </c>
      <c r="U150" s="75">
        <f t="shared" si="68"/>
        <v>6.96</v>
      </c>
      <c r="V150" s="75">
        <f t="shared" si="68"/>
        <v>6.96</v>
      </c>
      <c r="W150" s="75">
        <f t="shared" si="68"/>
        <v>6.96</v>
      </c>
      <c r="X150" s="75">
        <f t="shared" si="68"/>
        <v>6.96</v>
      </c>
      <c r="Y150" s="75">
        <f t="shared" si="68"/>
        <v>6.96</v>
      </c>
      <c r="Z150" s="75">
        <f t="shared" si="68"/>
        <v>6.96</v>
      </c>
      <c r="AA150" s="75">
        <f t="shared" si="68"/>
        <v>6.96</v>
      </c>
      <c r="AB150" s="75">
        <f t="shared" si="68"/>
        <v>6.96</v>
      </c>
      <c r="AC150" s="75">
        <f t="shared" si="68"/>
        <v>6.96</v>
      </c>
      <c r="AD150" s="75">
        <f t="shared" si="68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>
        <f t="shared" ref="C153:L153" si="69">+C24</f>
        <v>185.45600000000002</v>
      </c>
      <c r="D153" s="31">
        <f t="shared" si="69"/>
        <v>168.10599999999997</v>
      </c>
      <c r="E153" s="31">
        <f t="shared" si="69"/>
        <v>186.01999999999998</v>
      </c>
      <c r="F153" s="31">
        <f t="shared" si="69"/>
        <v>179.75200000000001</v>
      </c>
      <c r="G153" s="31">
        <f t="shared" si="69"/>
        <v>185.833</v>
      </c>
      <c r="H153" s="31">
        <f t="shared" si="69"/>
        <v>178.524</v>
      </c>
      <c r="I153" s="31">
        <f t="shared" si="69"/>
        <v>183.02699999999999</v>
      </c>
      <c r="J153" s="31">
        <f t="shared" si="69"/>
        <v>0</v>
      </c>
      <c r="K153" s="31">
        <f t="shared" si="69"/>
        <v>0</v>
      </c>
      <c r="L153" s="31">
        <f t="shared" si="69"/>
        <v>0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>
        <f t="shared" ref="C157:L161" si="70">+C32*0.87</f>
        <v>1719.5634</v>
      </c>
      <c r="D157" s="31">
        <f t="shared" si="70"/>
        <v>1829.1114000000007</v>
      </c>
      <c r="E157" s="31">
        <f t="shared" si="70"/>
        <v>1656.6377000000002</v>
      </c>
      <c r="F157" s="31">
        <f t="shared" si="70"/>
        <v>1456.1023</v>
      </c>
      <c r="G157" s="31">
        <f t="shared" si="70"/>
        <v>1380.7952999999998</v>
      </c>
      <c r="H157" s="31">
        <f t="shared" si="70"/>
        <v>1203.8033</v>
      </c>
      <c r="I157" s="31">
        <f t="shared" si="70"/>
        <v>950.71979999999996</v>
      </c>
      <c r="J157" s="31">
        <f t="shared" si="70"/>
        <v>0</v>
      </c>
      <c r="K157" s="31">
        <f t="shared" si="70"/>
        <v>0</v>
      </c>
      <c r="L157" s="31">
        <f t="shared" si="70"/>
        <v>0</v>
      </c>
    </row>
    <row r="158" spans="2:31" hidden="1">
      <c r="B158" s="68" t="s">
        <v>58</v>
      </c>
      <c r="C158" s="31">
        <f t="shared" si="70"/>
        <v>1135.9013</v>
      </c>
      <c r="D158" s="31">
        <f t="shared" si="70"/>
        <v>1199.0148000000002</v>
      </c>
      <c r="E158" s="31">
        <f t="shared" si="70"/>
        <v>1145.5043000000001</v>
      </c>
      <c r="F158" s="31">
        <f t="shared" si="70"/>
        <v>1061.3386</v>
      </c>
      <c r="G158" s="31">
        <f t="shared" si="70"/>
        <v>1048.0757999999996</v>
      </c>
      <c r="H158" s="31">
        <f t="shared" si="70"/>
        <v>972.44260000000008</v>
      </c>
      <c r="I158" s="31">
        <f t="shared" si="70"/>
        <v>825.32830000000013</v>
      </c>
      <c r="J158" s="31">
        <f t="shared" si="70"/>
        <v>0</v>
      </c>
      <c r="K158" s="31">
        <f t="shared" si="70"/>
        <v>0</v>
      </c>
      <c r="L158" s="31">
        <f t="shared" si="70"/>
        <v>0</v>
      </c>
    </row>
    <row r="159" spans="2:31" hidden="1">
      <c r="B159" s="68" t="s">
        <v>59</v>
      </c>
      <c r="C159" s="31">
        <f t="shared" si="70"/>
        <v>670.23090000000002</v>
      </c>
      <c r="D159" s="31">
        <f t="shared" si="70"/>
        <v>752.12799999999982</v>
      </c>
      <c r="E159" s="31">
        <f t="shared" si="70"/>
        <v>1208.9621000000002</v>
      </c>
      <c r="F159" s="31">
        <f t="shared" si="70"/>
        <v>1488.0503999999999</v>
      </c>
      <c r="G159" s="31">
        <f t="shared" si="70"/>
        <v>1638.0108</v>
      </c>
      <c r="H159" s="31">
        <f t="shared" si="70"/>
        <v>1543.1929</v>
      </c>
      <c r="I159" s="31">
        <f t="shared" si="70"/>
        <v>1574.5378999999998</v>
      </c>
      <c r="J159" s="31">
        <f t="shared" si="70"/>
        <v>0</v>
      </c>
      <c r="K159" s="31">
        <f t="shared" si="70"/>
        <v>0</v>
      </c>
      <c r="L159" s="31">
        <f t="shared" si="70"/>
        <v>0</v>
      </c>
    </row>
    <row r="160" spans="2:31" hidden="1">
      <c r="B160" s="68" t="s">
        <v>60</v>
      </c>
      <c r="C160" s="31">
        <f t="shared" si="70"/>
        <v>191.51859999999996</v>
      </c>
      <c r="D160" s="31">
        <f t="shared" si="70"/>
        <v>174.47900000000001</v>
      </c>
      <c r="E160" s="31">
        <f t="shared" si="70"/>
        <v>194.852</v>
      </c>
      <c r="F160" s="31">
        <f t="shared" si="70"/>
        <v>189.5377</v>
      </c>
      <c r="G160" s="31">
        <f t="shared" si="70"/>
        <v>199.83</v>
      </c>
      <c r="H160" s="31">
        <f t="shared" si="70"/>
        <v>192.74710000000002</v>
      </c>
      <c r="I160" s="31">
        <f t="shared" si="70"/>
        <v>200.95270000000002</v>
      </c>
      <c r="J160" s="31">
        <f t="shared" si="70"/>
        <v>0</v>
      </c>
      <c r="K160" s="31">
        <f t="shared" si="70"/>
        <v>0</v>
      </c>
      <c r="L160" s="31">
        <f t="shared" si="70"/>
        <v>0</v>
      </c>
    </row>
    <row r="161" spans="2:12" hidden="1">
      <c r="B161" s="68" t="s">
        <v>56</v>
      </c>
      <c r="C161" s="31">
        <f t="shared" si="70"/>
        <v>303.15259999999995</v>
      </c>
      <c r="D161" s="31">
        <f t="shared" si="70"/>
        <v>302.38939999999997</v>
      </c>
      <c r="E161" s="31">
        <f t="shared" si="70"/>
        <v>293.88660000000004</v>
      </c>
      <c r="F161" s="31">
        <f t="shared" si="70"/>
        <v>276.43670000000003</v>
      </c>
      <c r="G161" s="31">
        <f t="shared" si="70"/>
        <v>272.1198</v>
      </c>
      <c r="H161" s="31">
        <f t="shared" si="70"/>
        <v>255.58579999999998</v>
      </c>
      <c r="I161" s="31">
        <f t="shared" si="70"/>
        <v>242.43169999999998</v>
      </c>
      <c r="J161" s="31">
        <f t="shared" si="70"/>
        <v>0</v>
      </c>
      <c r="K161" s="31">
        <f t="shared" si="70"/>
        <v>0</v>
      </c>
      <c r="L161" s="31">
        <f t="shared" si="70"/>
        <v>0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#REF!</v>
      </c>
      <c r="D165" s="77" t="e">
        <f>+D157/#REF!*100</f>
        <v>#REF!</v>
      </c>
      <c r="E165" s="77" t="e">
        <f>+E157/#REF!*100</f>
        <v>#REF!</v>
      </c>
      <c r="F165" s="77" t="e">
        <f>+F157/#REF!*100</f>
        <v>#REF!</v>
      </c>
      <c r="G165" s="77" t="e">
        <f>+G157/#REF!*100</f>
        <v>#REF!</v>
      </c>
      <c r="H165" s="77" t="e">
        <f>+H157/#REF!*100</f>
        <v>#REF!</v>
      </c>
      <c r="I165" s="77" t="e">
        <f>+I157/#REF!*100</f>
        <v>#REF!</v>
      </c>
      <c r="J165" s="77" t="e">
        <f>+J157/#REF!*100</f>
        <v>#REF!</v>
      </c>
      <c r="K165" s="77" t="e">
        <f>+K157/#REF!*100</f>
        <v>#REF!</v>
      </c>
      <c r="L165" s="77" t="e">
        <f>+L157/#REF!*100</f>
        <v>#REF!</v>
      </c>
    </row>
    <row r="166" spans="2:12" hidden="1">
      <c r="B166" s="68" t="s">
        <v>58</v>
      </c>
      <c r="C166" s="77" t="e">
        <f>+C158/#REF!*100</f>
        <v>#REF!</v>
      </c>
      <c r="D166" s="77" t="e">
        <f>+D158/#REF!*100</f>
        <v>#REF!</v>
      </c>
      <c r="E166" s="77" t="e">
        <f>+E158/#REF!*100</f>
        <v>#REF!</v>
      </c>
      <c r="F166" s="77" t="e">
        <f>+F158/#REF!*100</f>
        <v>#REF!</v>
      </c>
      <c r="G166" s="77" t="e">
        <f>+G158/#REF!*100</f>
        <v>#REF!</v>
      </c>
      <c r="H166" s="77" t="e">
        <f>+H158/#REF!*100</f>
        <v>#REF!</v>
      </c>
      <c r="I166" s="77" t="e">
        <f>+I158/#REF!*100</f>
        <v>#REF!</v>
      </c>
      <c r="J166" s="77" t="e">
        <f>+J158/#REF!*100</f>
        <v>#REF!</v>
      </c>
      <c r="K166" s="77" t="e">
        <f>+K158/#REF!*100</f>
        <v>#REF!</v>
      </c>
      <c r="L166" s="77" t="e">
        <f>+L158/#REF!*100</f>
        <v>#REF!</v>
      </c>
    </row>
    <row r="167" spans="2:12" hidden="1">
      <c r="B167" s="68" t="s">
        <v>59</v>
      </c>
      <c r="C167" s="77" t="e">
        <f>+C159/#REF!*100</f>
        <v>#REF!</v>
      </c>
      <c r="D167" s="77" t="e">
        <f>+D159/#REF!*100</f>
        <v>#REF!</v>
      </c>
      <c r="E167" s="77" t="e">
        <f>+E159/#REF!*100</f>
        <v>#REF!</v>
      </c>
      <c r="F167" s="77" t="e">
        <f>+F159/#REF!*100</f>
        <v>#REF!</v>
      </c>
      <c r="G167" s="77" t="e">
        <f>+G159/#REF!*100</f>
        <v>#REF!</v>
      </c>
      <c r="H167" s="77" t="e">
        <f>+H159/#REF!*100</f>
        <v>#REF!</v>
      </c>
      <c r="I167" s="77" t="e">
        <f>+I159/#REF!*100</f>
        <v>#REF!</v>
      </c>
      <c r="J167" s="77" t="e">
        <f>+J159/#REF!*100</f>
        <v>#REF!</v>
      </c>
      <c r="K167" s="77" t="e">
        <f>+K159/#REF!*100</f>
        <v>#REF!</v>
      </c>
      <c r="L167" s="77" t="e">
        <f>+L159/#REF!*100</f>
        <v>#REF!</v>
      </c>
    </row>
    <row r="168" spans="2:12" hidden="1">
      <c r="B168" s="68" t="s">
        <v>60</v>
      </c>
      <c r="C168" s="77" t="e">
        <f>+C160/#REF!*100</f>
        <v>#REF!</v>
      </c>
      <c r="D168" s="77" t="e">
        <f>+D160/#REF!*100</f>
        <v>#REF!</v>
      </c>
      <c r="E168" s="77" t="e">
        <f>+E160/#REF!*100</f>
        <v>#REF!</v>
      </c>
      <c r="F168" s="77" t="e">
        <f>+F160/#REF!*100</f>
        <v>#REF!</v>
      </c>
      <c r="G168" s="77" t="e">
        <f>+G160/#REF!*100</f>
        <v>#REF!</v>
      </c>
      <c r="H168" s="77" t="e">
        <f>+H160/#REF!*100</f>
        <v>#REF!</v>
      </c>
      <c r="I168" s="77" t="e">
        <f>+I160/#REF!*100</f>
        <v>#REF!</v>
      </c>
      <c r="J168" s="77" t="e">
        <f>+J160/#REF!*100</f>
        <v>#REF!</v>
      </c>
      <c r="K168" s="77" t="e">
        <f>+K160/#REF!*100</f>
        <v>#REF!</v>
      </c>
      <c r="L168" s="77" t="e">
        <f>+L160/#REF!*100</f>
        <v>#REF!</v>
      </c>
    </row>
    <row r="169" spans="2:12" hidden="1">
      <c r="B169" s="68" t="s">
        <v>56</v>
      </c>
      <c r="C169" s="77">
        <f t="shared" ref="C169:I169" si="71">+C161/C153*100</f>
        <v>163.46335518937104</v>
      </c>
      <c r="D169" s="77">
        <f t="shared" si="71"/>
        <v>179.88019463909677</v>
      </c>
      <c r="E169" s="77">
        <f t="shared" si="71"/>
        <v>157.98656058488339</v>
      </c>
      <c r="F169" s="77">
        <f t="shared" si="71"/>
        <v>153.78782989897192</v>
      </c>
      <c r="G169" s="77">
        <f t="shared" si="71"/>
        <v>146.43244203128617</v>
      </c>
      <c r="H169" s="77">
        <f t="shared" si="71"/>
        <v>143.16607290896462</v>
      </c>
      <c r="I169" s="77">
        <f t="shared" si="71"/>
        <v>132.4567959918482</v>
      </c>
      <c r="J169" s="77" t="e">
        <f>+J161/J153*100</f>
        <v>#DIV/0!</v>
      </c>
      <c r="K169" s="77" t="e">
        <f>+K161/K153*100</f>
        <v>#DIV/0!</v>
      </c>
      <c r="L169" s="77" t="e">
        <f>+L161/L153*100</f>
        <v>#DIV/0!</v>
      </c>
    </row>
    <row r="170" spans="2:12" hidden="1"/>
    <row r="171" spans="2:12" hidden="1">
      <c r="B171" s="68" t="s">
        <v>39</v>
      </c>
      <c r="C171" s="77" t="e">
        <f>(C157/$C$150)/#REF!*100</f>
        <v>#REF!</v>
      </c>
      <c r="D171" s="77" t="e">
        <f>(D157/$C$150)/#REF!*100</f>
        <v>#REF!</v>
      </c>
      <c r="E171" s="77" t="e">
        <f>(E157/$C$150)/#REF!*100</f>
        <v>#REF!</v>
      </c>
      <c r="F171" s="77" t="e">
        <f>(F157/$C$150)/#REF!*100</f>
        <v>#REF!</v>
      </c>
      <c r="G171" s="77" t="e">
        <f>(G157/$C$150)/#REF!*100</f>
        <v>#REF!</v>
      </c>
      <c r="H171" s="77" t="e">
        <f>(H157/$C$150)/#REF!*100</f>
        <v>#REF!</v>
      </c>
      <c r="I171" s="77" t="e">
        <f>(I157/$C$150)/#REF!*100</f>
        <v>#REF!</v>
      </c>
      <c r="J171" s="77" t="e">
        <f>(J157/$C$150)/#REF!*100</f>
        <v>#REF!</v>
      </c>
      <c r="K171" s="77" t="e">
        <f>(K157/$C$150)/#REF!*100</f>
        <v>#REF!</v>
      </c>
      <c r="L171" s="77" t="e">
        <f>(L157/$C$150)/#REF!*100</f>
        <v>#REF!</v>
      </c>
    </row>
    <row r="172" spans="2:12" hidden="1">
      <c r="B172" s="68" t="s">
        <v>58</v>
      </c>
      <c r="C172" s="77" t="e">
        <f>(C158/$C$150)/#REF!*100</f>
        <v>#REF!</v>
      </c>
      <c r="D172" s="77" t="e">
        <f>(D158/$C$150)/#REF!*100</f>
        <v>#REF!</v>
      </c>
      <c r="E172" s="77" t="e">
        <f>(E158/$C$150)/#REF!*100</f>
        <v>#REF!</v>
      </c>
      <c r="F172" s="77" t="e">
        <f>(F158/$C$150)/#REF!*100</f>
        <v>#REF!</v>
      </c>
      <c r="G172" s="77" t="e">
        <f>(G158/$C$150)/#REF!*100</f>
        <v>#REF!</v>
      </c>
      <c r="H172" s="77" t="e">
        <f>(H158/$C$150)/#REF!*100</f>
        <v>#REF!</v>
      </c>
      <c r="I172" s="77" t="e">
        <f>(I158/$C$150)/#REF!*100</f>
        <v>#REF!</v>
      </c>
      <c r="J172" s="77" t="e">
        <f>(J158/$C$150)/#REF!*100</f>
        <v>#REF!</v>
      </c>
      <c r="K172" s="77" t="e">
        <f>(K158/$C$150)/#REF!*100</f>
        <v>#REF!</v>
      </c>
      <c r="L172" s="77" t="e">
        <f>(L158/$C$150)/#REF!*100</f>
        <v>#REF!</v>
      </c>
    </row>
    <row r="173" spans="2:12" hidden="1">
      <c r="B173" s="68" t="s">
        <v>59</v>
      </c>
      <c r="C173" s="77" t="e">
        <f>(C159/$C$150)/#REF!*100</f>
        <v>#REF!</v>
      </c>
      <c r="D173" s="77" t="e">
        <f>(D159/$C$150)/#REF!*100</f>
        <v>#REF!</v>
      </c>
      <c r="E173" s="77" t="e">
        <f>(E159/$C$150)/#REF!*100</f>
        <v>#REF!</v>
      </c>
      <c r="F173" s="77" t="e">
        <f>(F159/$C$150)/#REF!*100</f>
        <v>#REF!</v>
      </c>
      <c r="G173" s="77" t="e">
        <f>(G159/$C$150)/#REF!*100</f>
        <v>#REF!</v>
      </c>
      <c r="H173" s="77" t="e">
        <f>(H159/$C$150)/#REF!*100</f>
        <v>#REF!</v>
      </c>
      <c r="I173" s="77" t="e">
        <f>(I159/$C$150)/#REF!*100</f>
        <v>#REF!</v>
      </c>
      <c r="J173" s="77" t="e">
        <f>(J159/$C$150)/#REF!*100</f>
        <v>#REF!</v>
      </c>
      <c r="K173" s="77" t="e">
        <f>(K159/$C$150)/#REF!*100</f>
        <v>#REF!</v>
      </c>
      <c r="L173" s="77" t="e">
        <f>(L159/$C$150)/#REF!*100</f>
        <v>#REF!</v>
      </c>
    </row>
    <row r="174" spans="2:12" hidden="1">
      <c r="B174" s="68" t="s">
        <v>60</v>
      </c>
      <c r="C174" s="77" t="e">
        <f>(C160/$C$150)/#REF!*100</f>
        <v>#REF!</v>
      </c>
      <c r="D174" s="77" t="e">
        <f>(D160/$C$150)/#REF!*100</f>
        <v>#REF!</v>
      </c>
      <c r="E174" s="77" t="e">
        <f>(E160/$C$150)/#REF!*100</f>
        <v>#REF!</v>
      </c>
      <c r="F174" s="77" t="e">
        <f>(F160/$C$150)/#REF!*100</f>
        <v>#REF!</v>
      </c>
      <c r="G174" s="77" t="e">
        <f>(G160/$C$150)/#REF!*100</f>
        <v>#REF!</v>
      </c>
      <c r="H174" s="77" t="e">
        <f>(H160/$C$150)/#REF!*100</f>
        <v>#REF!</v>
      </c>
      <c r="I174" s="77" t="e">
        <f>(I160/$C$150)/#REF!*100</f>
        <v>#REF!</v>
      </c>
      <c r="J174" s="77" t="e">
        <f>(J160/$C$150)/#REF!*100</f>
        <v>#REF!</v>
      </c>
      <c r="K174" s="77" t="e">
        <f>(K160/$C$150)/#REF!*100</f>
        <v>#REF!</v>
      </c>
      <c r="L174" s="77" t="e">
        <f>(L160/$C$150)/#REF!*100</f>
        <v>#REF!</v>
      </c>
    </row>
    <row r="175" spans="2:12" hidden="1">
      <c r="B175" s="68" t="s">
        <v>56</v>
      </c>
      <c r="C175" s="77">
        <f t="shared" ref="C175:I175" si="72">(C161/$C$150)/C153*100</f>
        <v>23.486114251346411</v>
      </c>
      <c r="D175" s="77">
        <f t="shared" si="72"/>
        <v>25.844855551594364</v>
      </c>
      <c r="E175" s="77">
        <f t="shared" si="72"/>
        <v>22.699218474839565</v>
      </c>
      <c r="F175" s="77">
        <f t="shared" si="72"/>
        <v>22.09595257169137</v>
      </c>
      <c r="G175" s="77">
        <f t="shared" si="72"/>
        <v>21.039143970012379</v>
      </c>
      <c r="H175" s="77">
        <f t="shared" si="72"/>
        <v>20.569838061632847</v>
      </c>
      <c r="I175" s="77">
        <f t="shared" si="72"/>
        <v>19.031148849403476</v>
      </c>
      <c r="J175" s="77" t="e">
        <f>(J161/$C$150)/J153*100</f>
        <v>#DIV/0!</v>
      </c>
      <c r="K175" s="77" t="e">
        <f>(K161/$C$150)/K153*100</f>
        <v>#DIV/0!</v>
      </c>
      <c r="L175" s="77" t="e">
        <f>(L161/$C$150)/L153*100</f>
        <v>#DIV/0!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</sheetData>
  <mergeCells count="2">
    <mergeCell ref="B2:F2"/>
    <mergeCell ref="R2:V2"/>
  </mergeCells>
  <conditionalFormatting sqref="I38:N38 I68:N91 I98:N121 I40:N61 I127:N65478 I1:N9">
    <cfRule type="containsText" dxfId="370" priority="11" stopIfTrue="1" operator="containsText" text="*">
      <formula>NOT(ISERROR(SEARCH("*",I1)))</formula>
    </cfRule>
  </conditionalFormatting>
  <conditionalFormatting sqref="C38:H38 C68:H91 C40:H61 C39:N39 C122:N126 C127:H65478 C98:H121 O28 C1:H9 C27:N31 C10:N20">
    <cfRule type="containsText" dxfId="369" priority="9" stopIfTrue="1" operator="containsText" text="*">
      <formula>NOT(ISERROR(SEARCH("*",C1)))</formula>
    </cfRule>
    <cfRule type="containsText" priority="10" stopIfTrue="1" operator="containsText" text="*">
      <formula>NOT(ISERROR(SEARCH("*",C1)))</formula>
    </cfRule>
  </conditionalFormatting>
  <conditionalFormatting sqref="C21:N26">
    <cfRule type="containsText" dxfId="368" priority="7" stopIfTrue="1" operator="containsText" text="*">
      <formula>NOT(ISERROR(SEARCH("*",C21)))</formula>
    </cfRule>
    <cfRule type="containsText" priority="8" stopIfTrue="1" operator="containsText" text="*">
      <formula>NOT(ISERROR(SEARCH("*",C21)))</formula>
    </cfRule>
  </conditionalFormatting>
  <conditionalFormatting sqref="C32:N37">
    <cfRule type="containsText" dxfId="367" priority="5" stopIfTrue="1" operator="containsText" text="*">
      <formula>NOT(ISERROR(SEARCH("*",C32)))</formula>
    </cfRule>
    <cfRule type="containsText" priority="6" stopIfTrue="1" operator="containsText" text="*">
      <formula>NOT(ISERROR(SEARCH("*",C32)))</formula>
    </cfRule>
  </conditionalFormatting>
  <conditionalFormatting sqref="C62:N67">
    <cfRule type="containsText" dxfId="366" priority="3" stopIfTrue="1" operator="containsText" text="*">
      <formula>NOT(ISERROR(SEARCH("*",C62)))</formula>
    </cfRule>
    <cfRule type="containsText" priority="4" stopIfTrue="1" operator="containsText" text="*">
      <formula>NOT(ISERROR(SEARCH("*",C62)))</formula>
    </cfRule>
  </conditionalFormatting>
  <conditionalFormatting sqref="C92:N97">
    <cfRule type="containsText" dxfId="365" priority="1" stopIfTrue="1" operator="containsText" text="*">
      <formula>NOT(ISERROR(SEARCH("*",C92)))</formula>
    </cfRule>
    <cfRule type="containsText" priority="2" stopIfTrue="1" operator="containsText" text="*">
      <formula>NOT(ISERROR(SEARCH("*",C92)))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91"/>
  <sheetViews>
    <sheetView showGridLines="0" topLeftCell="A13" zoomScale="70" zoomScaleNormal="70" workbookViewId="0">
      <selection activeCell="I29" sqref="I29"/>
    </sheetView>
  </sheetViews>
  <sheetFormatPr baseColWidth="10" defaultRowHeight="15.75"/>
  <cols>
    <col min="1" max="1" width="2.42578125" style="2" customWidth="1"/>
    <col min="2" max="2" width="40" style="2" customWidth="1"/>
    <col min="3" max="12" width="13.42578125" style="2" customWidth="1"/>
    <col min="13" max="13" width="13.140625" style="2" customWidth="1"/>
    <col min="14" max="14" width="13.7109375" style="2" customWidth="1"/>
    <col min="15" max="15" width="12.7109375" style="2" customWidth="1"/>
    <col min="16" max="16" width="3.7109375" style="2" customWidth="1"/>
    <col min="17" max="17" width="4.140625" style="2" customWidth="1"/>
    <col min="18" max="18" width="33.5703125" style="2" customWidth="1"/>
    <col min="19" max="19" width="12.5703125" style="2" bestFit="1" customWidth="1"/>
    <col min="20" max="20" width="13.5703125" style="2" bestFit="1" customWidth="1"/>
    <col min="21" max="22" width="12.5703125" style="2" bestFit="1" customWidth="1"/>
    <col min="23" max="24" width="12.42578125" style="2" bestFit="1" customWidth="1"/>
    <col min="25" max="25" width="13.85546875" style="2" customWidth="1"/>
    <col min="26" max="29" width="12.42578125" style="2" customWidth="1"/>
    <col min="30" max="30" width="11.5703125" style="2" bestFit="1" customWidth="1"/>
    <col min="31" max="31" width="15.140625" style="2" bestFit="1" customWidth="1"/>
    <col min="32" max="256" width="11.42578125" style="2"/>
    <col min="257" max="257" width="2.42578125" style="2" customWidth="1"/>
    <col min="258" max="258" width="40" style="2" customWidth="1"/>
    <col min="259" max="268" width="13.42578125" style="2" customWidth="1"/>
    <col min="269" max="269" width="13.140625" style="2" customWidth="1"/>
    <col min="270" max="270" width="13.7109375" style="2" customWidth="1"/>
    <col min="271" max="271" width="12.7109375" style="2" customWidth="1"/>
    <col min="272" max="272" width="3.7109375" style="2" customWidth="1"/>
    <col min="273" max="273" width="4.140625" style="2" customWidth="1"/>
    <col min="274" max="274" width="33.5703125" style="2" customWidth="1"/>
    <col min="275" max="275" width="12.5703125" style="2" bestFit="1" customWidth="1"/>
    <col min="276" max="276" width="13.5703125" style="2" bestFit="1" customWidth="1"/>
    <col min="277" max="278" width="12.5703125" style="2" bestFit="1" customWidth="1"/>
    <col min="279" max="280" width="12.42578125" style="2" bestFit="1" customWidth="1"/>
    <col min="281" max="281" width="13.85546875" style="2" customWidth="1"/>
    <col min="282" max="285" width="12.42578125" style="2" customWidth="1"/>
    <col min="286" max="286" width="11.5703125" style="2" bestFit="1" customWidth="1"/>
    <col min="287" max="287" width="15.140625" style="2" bestFit="1" customWidth="1"/>
    <col min="288" max="512" width="11.42578125" style="2"/>
    <col min="513" max="513" width="2.42578125" style="2" customWidth="1"/>
    <col min="514" max="514" width="40" style="2" customWidth="1"/>
    <col min="515" max="524" width="13.42578125" style="2" customWidth="1"/>
    <col min="525" max="525" width="13.140625" style="2" customWidth="1"/>
    <col min="526" max="526" width="13.7109375" style="2" customWidth="1"/>
    <col min="527" max="527" width="12.7109375" style="2" customWidth="1"/>
    <col min="528" max="528" width="3.7109375" style="2" customWidth="1"/>
    <col min="529" max="529" width="4.140625" style="2" customWidth="1"/>
    <col min="530" max="530" width="33.5703125" style="2" customWidth="1"/>
    <col min="531" max="531" width="12.5703125" style="2" bestFit="1" customWidth="1"/>
    <col min="532" max="532" width="13.5703125" style="2" bestFit="1" customWidth="1"/>
    <col min="533" max="534" width="12.5703125" style="2" bestFit="1" customWidth="1"/>
    <col min="535" max="536" width="12.42578125" style="2" bestFit="1" customWidth="1"/>
    <col min="537" max="537" width="13.85546875" style="2" customWidth="1"/>
    <col min="538" max="541" width="12.42578125" style="2" customWidth="1"/>
    <col min="542" max="542" width="11.5703125" style="2" bestFit="1" customWidth="1"/>
    <col min="543" max="543" width="15.140625" style="2" bestFit="1" customWidth="1"/>
    <col min="544" max="768" width="11.42578125" style="2"/>
    <col min="769" max="769" width="2.42578125" style="2" customWidth="1"/>
    <col min="770" max="770" width="40" style="2" customWidth="1"/>
    <col min="771" max="780" width="13.42578125" style="2" customWidth="1"/>
    <col min="781" max="781" width="13.140625" style="2" customWidth="1"/>
    <col min="782" max="782" width="13.7109375" style="2" customWidth="1"/>
    <col min="783" max="783" width="12.7109375" style="2" customWidth="1"/>
    <col min="784" max="784" width="3.7109375" style="2" customWidth="1"/>
    <col min="785" max="785" width="4.140625" style="2" customWidth="1"/>
    <col min="786" max="786" width="33.5703125" style="2" customWidth="1"/>
    <col min="787" max="787" width="12.5703125" style="2" bestFit="1" customWidth="1"/>
    <col min="788" max="788" width="13.5703125" style="2" bestFit="1" customWidth="1"/>
    <col min="789" max="790" width="12.5703125" style="2" bestFit="1" customWidth="1"/>
    <col min="791" max="792" width="12.42578125" style="2" bestFit="1" customWidth="1"/>
    <col min="793" max="793" width="13.85546875" style="2" customWidth="1"/>
    <col min="794" max="797" width="12.42578125" style="2" customWidth="1"/>
    <col min="798" max="798" width="11.5703125" style="2" bestFit="1" customWidth="1"/>
    <col min="799" max="799" width="15.140625" style="2" bestFit="1" customWidth="1"/>
    <col min="800" max="1024" width="11.42578125" style="2"/>
    <col min="1025" max="1025" width="2.42578125" style="2" customWidth="1"/>
    <col min="1026" max="1026" width="40" style="2" customWidth="1"/>
    <col min="1027" max="1036" width="13.42578125" style="2" customWidth="1"/>
    <col min="1037" max="1037" width="13.140625" style="2" customWidth="1"/>
    <col min="1038" max="1038" width="13.7109375" style="2" customWidth="1"/>
    <col min="1039" max="1039" width="12.7109375" style="2" customWidth="1"/>
    <col min="1040" max="1040" width="3.7109375" style="2" customWidth="1"/>
    <col min="1041" max="1041" width="4.140625" style="2" customWidth="1"/>
    <col min="1042" max="1042" width="33.5703125" style="2" customWidth="1"/>
    <col min="1043" max="1043" width="12.5703125" style="2" bestFit="1" customWidth="1"/>
    <col min="1044" max="1044" width="13.5703125" style="2" bestFit="1" customWidth="1"/>
    <col min="1045" max="1046" width="12.5703125" style="2" bestFit="1" customWidth="1"/>
    <col min="1047" max="1048" width="12.42578125" style="2" bestFit="1" customWidth="1"/>
    <col min="1049" max="1049" width="13.85546875" style="2" customWidth="1"/>
    <col min="1050" max="1053" width="12.42578125" style="2" customWidth="1"/>
    <col min="1054" max="1054" width="11.5703125" style="2" bestFit="1" customWidth="1"/>
    <col min="1055" max="1055" width="15.140625" style="2" bestFit="1" customWidth="1"/>
    <col min="1056" max="1280" width="11.42578125" style="2"/>
    <col min="1281" max="1281" width="2.42578125" style="2" customWidth="1"/>
    <col min="1282" max="1282" width="40" style="2" customWidth="1"/>
    <col min="1283" max="1292" width="13.42578125" style="2" customWidth="1"/>
    <col min="1293" max="1293" width="13.140625" style="2" customWidth="1"/>
    <col min="1294" max="1294" width="13.7109375" style="2" customWidth="1"/>
    <col min="1295" max="1295" width="12.7109375" style="2" customWidth="1"/>
    <col min="1296" max="1296" width="3.7109375" style="2" customWidth="1"/>
    <col min="1297" max="1297" width="4.140625" style="2" customWidth="1"/>
    <col min="1298" max="1298" width="33.5703125" style="2" customWidth="1"/>
    <col min="1299" max="1299" width="12.5703125" style="2" bestFit="1" customWidth="1"/>
    <col min="1300" max="1300" width="13.5703125" style="2" bestFit="1" customWidth="1"/>
    <col min="1301" max="1302" width="12.5703125" style="2" bestFit="1" customWidth="1"/>
    <col min="1303" max="1304" width="12.42578125" style="2" bestFit="1" customWidth="1"/>
    <col min="1305" max="1305" width="13.85546875" style="2" customWidth="1"/>
    <col min="1306" max="1309" width="12.42578125" style="2" customWidth="1"/>
    <col min="1310" max="1310" width="11.5703125" style="2" bestFit="1" customWidth="1"/>
    <col min="1311" max="1311" width="15.140625" style="2" bestFit="1" customWidth="1"/>
    <col min="1312" max="1536" width="11.42578125" style="2"/>
    <col min="1537" max="1537" width="2.42578125" style="2" customWidth="1"/>
    <col min="1538" max="1538" width="40" style="2" customWidth="1"/>
    <col min="1539" max="1548" width="13.42578125" style="2" customWidth="1"/>
    <col min="1549" max="1549" width="13.140625" style="2" customWidth="1"/>
    <col min="1550" max="1550" width="13.7109375" style="2" customWidth="1"/>
    <col min="1551" max="1551" width="12.7109375" style="2" customWidth="1"/>
    <col min="1552" max="1552" width="3.7109375" style="2" customWidth="1"/>
    <col min="1553" max="1553" width="4.140625" style="2" customWidth="1"/>
    <col min="1554" max="1554" width="33.5703125" style="2" customWidth="1"/>
    <col min="1555" max="1555" width="12.5703125" style="2" bestFit="1" customWidth="1"/>
    <col min="1556" max="1556" width="13.5703125" style="2" bestFit="1" customWidth="1"/>
    <col min="1557" max="1558" width="12.5703125" style="2" bestFit="1" customWidth="1"/>
    <col min="1559" max="1560" width="12.42578125" style="2" bestFit="1" customWidth="1"/>
    <col min="1561" max="1561" width="13.85546875" style="2" customWidth="1"/>
    <col min="1562" max="1565" width="12.42578125" style="2" customWidth="1"/>
    <col min="1566" max="1566" width="11.5703125" style="2" bestFit="1" customWidth="1"/>
    <col min="1567" max="1567" width="15.140625" style="2" bestFit="1" customWidth="1"/>
    <col min="1568" max="1792" width="11.42578125" style="2"/>
    <col min="1793" max="1793" width="2.42578125" style="2" customWidth="1"/>
    <col min="1794" max="1794" width="40" style="2" customWidth="1"/>
    <col min="1795" max="1804" width="13.42578125" style="2" customWidth="1"/>
    <col min="1805" max="1805" width="13.140625" style="2" customWidth="1"/>
    <col min="1806" max="1806" width="13.7109375" style="2" customWidth="1"/>
    <col min="1807" max="1807" width="12.7109375" style="2" customWidth="1"/>
    <col min="1808" max="1808" width="3.7109375" style="2" customWidth="1"/>
    <col min="1809" max="1809" width="4.140625" style="2" customWidth="1"/>
    <col min="1810" max="1810" width="33.5703125" style="2" customWidth="1"/>
    <col min="1811" max="1811" width="12.5703125" style="2" bestFit="1" customWidth="1"/>
    <col min="1812" max="1812" width="13.5703125" style="2" bestFit="1" customWidth="1"/>
    <col min="1813" max="1814" width="12.5703125" style="2" bestFit="1" customWidth="1"/>
    <col min="1815" max="1816" width="12.42578125" style="2" bestFit="1" customWidth="1"/>
    <col min="1817" max="1817" width="13.85546875" style="2" customWidth="1"/>
    <col min="1818" max="1821" width="12.42578125" style="2" customWidth="1"/>
    <col min="1822" max="1822" width="11.5703125" style="2" bestFit="1" customWidth="1"/>
    <col min="1823" max="1823" width="15.140625" style="2" bestFit="1" customWidth="1"/>
    <col min="1824" max="2048" width="11.42578125" style="2"/>
    <col min="2049" max="2049" width="2.42578125" style="2" customWidth="1"/>
    <col min="2050" max="2050" width="40" style="2" customWidth="1"/>
    <col min="2051" max="2060" width="13.42578125" style="2" customWidth="1"/>
    <col min="2061" max="2061" width="13.140625" style="2" customWidth="1"/>
    <col min="2062" max="2062" width="13.7109375" style="2" customWidth="1"/>
    <col min="2063" max="2063" width="12.7109375" style="2" customWidth="1"/>
    <col min="2064" max="2064" width="3.7109375" style="2" customWidth="1"/>
    <col min="2065" max="2065" width="4.140625" style="2" customWidth="1"/>
    <col min="2066" max="2066" width="33.5703125" style="2" customWidth="1"/>
    <col min="2067" max="2067" width="12.5703125" style="2" bestFit="1" customWidth="1"/>
    <col min="2068" max="2068" width="13.5703125" style="2" bestFit="1" customWidth="1"/>
    <col min="2069" max="2070" width="12.5703125" style="2" bestFit="1" customWidth="1"/>
    <col min="2071" max="2072" width="12.42578125" style="2" bestFit="1" customWidth="1"/>
    <col min="2073" max="2073" width="13.85546875" style="2" customWidth="1"/>
    <col min="2074" max="2077" width="12.42578125" style="2" customWidth="1"/>
    <col min="2078" max="2078" width="11.5703125" style="2" bestFit="1" customWidth="1"/>
    <col min="2079" max="2079" width="15.140625" style="2" bestFit="1" customWidth="1"/>
    <col min="2080" max="2304" width="11.42578125" style="2"/>
    <col min="2305" max="2305" width="2.42578125" style="2" customWidth="1"/>
    <col min="2306" max="2306" width="40" style="2" customWidth="1"/>
    <col min="2307" max="2316" width="13.42578125" style="2" customWidth="1"/>
    <col min="2317" max="2317" width="13.140625" style="2" customWidth="1"/>
    <col min="2318" max="2318" width="13.7109375" style="2" customWidth="1"/>
    <col min="2319" max="2319" width="12.7109375" style="2" customWidth="1"/>
    <col min="2320" max="2320" width="3.7109375" style="2" customWidth="1"/>
    <col min="2321" max="2321" width="4.140625" style="2" customWidth="1"/>
    <col min="2322" max="2322" width="33.5703125" style="2" customWidth="1"/>
    <col min="2323" max="2323" width="12.5703125" style="2" bestFit="1" customWidth="1"/>
    <col min="2324" max="2324" width="13.5703125" style="2" bestFit="1" customWidth="1"/>
    <col min="2325" max="2326" width="12.5703125" style="2" bestFit="1" customWidth="1"/>
    <col min="2327" max="2328" width="12.42578125" style="2" bestFit="1" customWidth="1"/>
    <col min="2329" max="2329" width="13.85546875" style="2" customWidth="1"/>
    <col min="2330" max="2333" width="12.42578125" style="2" customWidth="1"/>
    <col min="2334" max="2334" width="11.5703125" style="2" bestFit="1" customWidth="1"/>
    <col min="2335" max="2335" width="15.140625" style="2" bestFit="1" customWidth="1"/>
    <col min="2336" max="2560" width="11.42578125" style="2"/>
    <col min="2561" max="2561" width="2.42578125" style="2" customWidth="1"/>
    <col min="2562" max="2562" width="40" style="2" customWidth="1"/>
    <col min="2563" max="2572" width="13.42578125" style="2" customWidth="1"/>
    <col min="2573" max="2573" width="13.140625" style="2" customWidth="1"/>
    <col min="2574" max="2574" width="13.7109375" style="2" customWidth="1"/>
    <col min="2575" max="2575" width="12.7109375" style="2" customWidth="1"/>
    <col min="2576" max="2576" width="3.7109375" style="2" customWidth="1"/>
    <col min="2577" max="2577" width="4.140625" style="2" customWidth="1"/>
    <col min="2578" max="2578" width="33.5703125" style="2" customWidth="1"/>
    <col min="2579" max="2579" width="12.5703125" style="2" bestFit="1" customWidth="1"/>
    <col min="2580" max="2580" width="13.5703125" style="2" bestFit="1" customWidth="1"/>
    <col min="2581" max="2582" width="12.5703125" style="2" bestFit="1" customWidth="1"/>
    <col min="2583" max="2584" width="12.42578125" style="2" bestFit="1" customWidth="1"/>
    <col min="2585" max="2585" width="13.85546875" style="2" customWidth="1"/>
    <col min="2586" max="2589" width="12.42578125" style="2" customWidth="1"/>
    <col min="2590" max="2590" width="11.5703125" style="2" bestFit="1" customWidth="1"/>
    <col min="2591" max="2591" width="15.140625" style="2" bestFit="1" customWidth="1"/>
    <col min="2592" max="2816" width="11.42578125" style="2"/>
    <col min="2817" max="2817" width="2.42578125" style="2" customWidth="1"/>
    <col min="2818" max="2818" width="40" style="2" customWidth="1"/>
    <col min="2819" max="2828" width="13.42578125" style="2" customWidth="1"/>
    <col min="2829" max="2829" width="13.140625" style="2" customWidth="1"/>
    <col min="2830" max="2830" width="13.7109375" style="2" customWidth="1"/>
    <col min="2831" max="2831" width="12.7109375" style="2" customWidth="1"/>
    <col min="2832" max="2832" width="3.7109375" style="2" customWidth="1"/>
    <col min="2833" max="2833" width="4.140625" style="2" customWidth="1"/>
    <col min="2834" max="2834" width="33.5703125" style="2" customWidth="1"/>
    <col min="2835" max="2835" width="12.5703125" style="2" bestFit="1" customWidth="1"/>
    <col min="2836" max="2836" width="13.5703125" style="2" bestFit="1" customWidth="1"/>
    <col min="2837" max="2838" width="12.5703125" style="2" bestFit="1" customWidth="1"/>
    <col min="2839" max="2840" width="12.42578125" style="2" bestFit="1" customWidth="1"/>
    <col min="2841" max="2841" width="13.85546875" style="2" customWidth="1"/>
    <col min="2842" max="2845" width="12.42578125" style="2" customWidth="1"/>
    <col min="2846" max="2846" width="11.5703125" style="2" bestFit="1" customWidth="1"/>
    <col min="2847" max="2847" width="15.140625" style="2" bestFit="1" customWidth="1"/>
    <col min="2848" max="3072" width="11.42578125" style="2"/>
    <col min="3073" max="3073" width="2.42578125" style="2" customWidth="1"/>
    <col min="3074" max="3074" width="40" style="2" customWidth="1"/>
    <col min="3075" max="3084" width="13.42578125" style="2" customWidth="1"/>
    <col min="3085" max="3085" width="13.140625" style="2" customWidth="1"/>
    <col min="3086" max="3086" width="13.7109375" style="2" customWidth="1"/>
    <col min="3087" max="3087" width="12.7109375" style="2" customWidth="1"/>
    <col min="3088" max="3088" width="3.7109375" style="2" customWidth="1"/>
    <col min="3089" max="3089" width="4.140625" style="2" customWidth="1"/>
    <col min="3090" max="3090" width="33.5703125" style="2" customWidth="1"/>
    <col min="3091" max="3091" width="12.5703125" style="2" bestFit="1" customWidth="1"/>
    <col min="3092" max="3092" width="13.5703125" style="2" bestFit="1" customWidth="1"/>
    <col min="3093" max="3094" width="12.5703125" style="2" bestFit="1" customWidth="1"/>
    <col min="3095" max="3096" width="12.42578125" style="2" bestFit="1" customWidth="1"/>
    <col min="3097" max="3097" width="13.85546875" style="2" customWidth="1"/>
    <col min="3098" max="3101" width="12.42578125" style="2" customWidth="1"/>
    <col min="3102" max="3102" width="11.5703125" style="2" bestFit="1" customWidth="1"/>
    <col min="3103" max="3103" width="15.140625" style="2" bestFit="1" customWidth="1"/>
    <col min="3104" max="3328" width="11.42578125" style="2"/>
    <col min="3329" max="3329" width="2.42578125" style="2" customWidth="1"/>
    <col min="3330" max="3330" width="40" style="2" customWidth="1"/>
    <col min="3331" max="3340" width="13.42578125" style="2" customWidth="1"/>
    <col min="3341" max="3341" width="13.140625" style="2" customWidth="1"/>
    <col min="3342" max="3342" width="13.7109375" style="2" customWidth="1"/>
    <col min="3343" max="3343" width="12.7109375" style="2" customWidth="1"/>
    <col min="3344" max="3344" width="3.7109375" style="2" customWidth="1"/>
    <col min="3345" max="3345" width="4.140625" style="2" customWidth="1"/>
    <col min="3346" max="3346" width="33.5703125" style="2" customWidth="1"/>
    <col min="3347" max="3347" width="12.5703125" style="2" bestFit="1" customWidth="1"/>
    <col min="3348" max="3348" width="13.5703125" style="2" bestFit="1" customWidth="1"/>
    <col min="3349" max="3350" width="12.5703125" style="2" bestFit="1" customWidth="1"/>
    <col min="3351" max="3352" width="12.42578125" style="2" bestFit="1" customWidth="1"/>
    <col min="3353" max="3353" width="13.85546875" style="2" customWidth="1"/>
    <col min="3354" max="3357" width="12.42578125" style="2" customWidth="1"/>
    <col min="3358" max="3358" width="11.5703125" style="2" bestFit="1" customWidth="1"/>
    <col min="3359" max="3359" width="15.140625" style="2" bestFit="1" customWidth="1"/>
    <col min="3360" max="3584" width="11.42578125" style="2"/>
    <col min="3585" max="3585" width="2.42578125" style="2" customWidth="1"/>
    <col min="3586" max="3586" width="40" style="2" customWidth="1"/>
    <col min="3587" max="3596" width="13.42578125" style="2" customWidth="1"/>
    <col min="3597" max="3597" width="13.140625" style="2" customWidth="1"/>
    <col min="3598" max="3598" width="13.7109375" style="2" customWidth="1"/>
    <col min="3599" max="3599" width="12.7109375" style="2" customWidth="1"/>
    <col min="3600" max="3600" width="3.7109375" style="2" customWidth="1"/>
    <col min="3601" max="3601" width="4.140625" style="2" customWidth="1"/>
    <col min="3602" max="3602" width="33.5703125" style="2" customWidth="1"/>
    <col min="3603" max="3603" width="12.5703125" style="2" bestFit="1" customWidth="1"/>
    <col min="3604" max="3604" width="13.5703125" style="2" bestFit="1" customWidth="1"/>
    <col min="3605" max="3606" width="12.5703125" style="2" bestFit="1" customWidth="1"/>
    <col min="3607" max="3608" width="12.42578125" style="2" bestFit="1" customWidth="1"/>
    <col min="3609" max="3609" width="13.85546875" style="2" customWidth="1"/>
    <col min="3610" max="3613" width="12.42578125" style="2" customWidth="1"/>
    <col min="3614" max="3614" width="11.5703125" style="2" bestFit="1" customWidth="1"/>
    <col min="3615" max="3615" width="15.140625" style="2" bestFit="1" customWidth="1"/>
    <col min="3616" max="3840" width="11.42578125" style="2"/>
    <col min="3841" max="3841" width="2.42578125" style="2" customWidth="1"/>
    <col min="3842" max="3842" width="40" style="2" customWidth="1"/>
    <col min="3843" max="3852" width="13.42578125" style="2" customWidth="1"/>
    <col min="3853" max="3853" width="13.140625" style="2" customWidth="1"/>
    <col min="3854" max="3854" width="13.7109375" style="2" customWidth="1"/>
    <col min="3855" max="3855" width="12.7109375" style="2" customWidth="1"/>
    <col min="3856" max="3856" width="3.7109375" style="2" customWidth="1"/>
    <col min="3857" max="3857" width="4.140625" style="2" customWidth="1"/>
    <col min="3858" max="3858" width="33.5703125" style="2" customWidth="1"/>
    <col min="3859" max="3859" width="12.5703125" style="2" bestFit="1" customWidth="1"/>
    <col min="3860" max="3860" width="13.5703125" style="2" bestFit="1" customWidth="1"/>
    <col min="3861" max="3862" width="12.5703125" style="2" bestFit="1" customWidth="1"/>
    <col min="3863" max="3864" width="12.42578125" style="2" bestFit="1" customWidth="1"/>
    <col min="3865" max="3865" width="13.85546875" style="2" customWidth="1"/>
    <col min="3866" max="3869" width="12.42578125" style="2" customWidth="1"/>
    <col min="3870" max="3870" width="11.5703125" style="2" bestFit="1" customWidth="1"/>
    <col min="3871" max="3871" width="15.140625" style="2" bestFit="1" customWidth="1"/>
    <col min="3872" max="4096" width="11.42578125" style="2"/>
    <col min="4097" max="4097" width="2.42578125" style="2" customWidth="1"/>
    <col min="4098" max="4098" width="40" style="2" customWidth="1"/>
    <col min="4099" max="4108" width="13.42578125" style="2" customWidth="1"/>
    <col min="4109" max="4109" width="13.140625" style="2" customWidth="1"/>
    <col min="4110" max="4110" width="13.7109375" style="2" customWidth="1"/>
    <col min="4111" max="4111" width="12.7109375" style="2" customWidth="1"/>
    <col min="4112" max="4112" width="3.7109375" style="2" customWidth="1"/>
    <col min="4113" max="4113" width="4.140625" style="2" customWidth="1"/>
    <col min="4114" max="4114" width="33.5703125" style="2" customWidth="1"/>
    <col min="4115" max="4115" width="12.5703125" style="2" bestFit="1" customWidth="1"/>
    <col min="4116" max="4116" width="13.5703125" style="2" bestFit="1" customWidth="1"/>
    <col min="4117" max="4118" width="12.5703125" style="2" bestFit="1" customWidth="1"/>
    <col min="4119" max="4120" width="12.42578125" style="2" bestFit="1" customWidth="1"/>
    <col min="4121" max="4121" width="13.85546875" style="2" customWidth="1"/>
    <col min="4122" max="4125" width="12.42578125" style="2" customWidth="1"/>
    <col min="4126" max="4126" width="11.5703125" style="2" bestFit="1" customWidth="1"/>
    <col min="4127" max="4127" width="15.140625" style="2" bestFit="1" customWidth="1"/>
    <col min="4128" max="4352" width="11.42578125" style="2"/>
    <col min="4353" max="4353" width="2.42578125" style="2" customWidth="1"/>
    <col min="4354" max="4354" width="40" style="2" customWidth="1"/>
    <col min="4355" max="4364" width="13.42578125" style="2" customWidth="1"/>
    <col min="4365" max="4365" width="13.140625" style="2" customWidth="1"/>
    <col min="4366" max="4366" width="13.7109375" style="2" customWidth="1"/>
    <col min="4367" max="4367" width="12.7109375" style="2" customWidth="1"/>
    <col min="4368" max="4368" width="3.7109375" style="2" customWidth="1"/>
    <col min="4369" max="4369" width="4.140625" style="2" customWidth="1"/>
    <col min="4370" max="4370" width="33.5703125" style="2" customWidth="1"/>
    <col min="4371" max="4371" width="12.5703125" style="2" bestFit="1" customWidth="1"/>
    <col min="4372" max="4372" width="13.5703125" style="2" bestFit="1" customWidth="1"/>
    <col min="4373" max="4374" width="12.5703125" style="2" bestFit="1" customWidth="1"/>
    <col min="4375" max="4376" width="12.42578125" style="2" bestFit="1" customWidth="1"/>
    <col min="4377" max="4377" width="13.85546875" style="2" customWidth="1"/>
    <col min="4378" max="4381" width="12.42578125" style="2" customWidth="1"/>
    <col min="4382" max="4382" width="11.5703125" style="2" bestFit="1" customWidth="1"/>
    <col min="4383" max="4383" width="15.140625" style="2" bestFit="1" customWidth="1"/>
    <col min="4384" max="4608" width="11.42578125" style="2"/>
    <col min="4609" max="4609" width="2.42578125" style="2" customWidth="1"/>
    <col min="4610" max="4610" width="40" style="2" customWidth="1"/>
    <col min="4611" max="4620" width="13.42578125" style="2" customWidth="1"/>
    <col min="4621" max="4621" width="13.140625" style="2" customWidth="1"/>
    <col min="4622" max="4622" width="13.7109375" style="2" customWidth="1"/>
    <col min="4623" max="4623" width="12.7109375" style="2" customWidth="1"/>
    <col min="4624" max="4624" width="3.7109375" style="2" customWidth="1"/>
    <col min="4625" max="4625" width="4.140625" style="2" customWidth="1"/>
    <col min="4626" max="4626" width="33.5703125" style="2" customWidth="1"/>
    <col min="4627" max="4627" width="12.5703125" style="2" bestFit="1" customWidth="1"/>
    <col min="4628" max="4628" width="13.5703125" style="2" bestFit="1" customWidth="1"/>
    <col min="4629" max="4630" width="12.5703125" style="2" bestFit="1" customWidth="1"/>
    <col min="4631" max="4632" width="12.42578125" style="2" bestFit="1" customWidth="1"/>
    <col min="4633" max="4633" width="13.85546875" style="2" customWidth="1"/>
    <col min="4634" max="4637" width="12.42578125" style="2" customWidth="1"/>
    <col min="4638" max="4638" width="11.5703125" style="2" bestFit="1" customWidth="1"/>
    <col min="4639" max="4639" width="15.140625" style="2" bestFit="1" customWidth="1"/>
    <col min="4640" max="4864" width="11.42578125" style="2"/>
    <col min="4865" max="4865" width="2.42578125" style="2" customWidth="1"/>
    <col min="4866" max="4866" width="40" style="2" customWidth="1"/>
    <col min="4867" max="4876" width="13.42578125" style="2" customWidth="1"/>
    <col min="4877" max="4877" width="13.140625" style="2" customWidth="1"/>
    <col min="4878" max="4878" width="13.7109375" style="2" customWidth="1"/>
    <col min="4879" max="4879" width="12.7109375" style="2" customWidth="1"/>
    <col min="4880" max="4880" width="3.7109375" style="2" customWidth="1"/>
    <col min="4881" max="4881" width="4.140625" style="2" customWidth="1"/>
    <col min="4882" max="4882" width="33.5703125" style="2" customWidth="1"/>
    <col min="4883" max="4883" width="12.5703125" style="2" bestFit="1" customWidth="1"/>
    <col min="4884" max="4884" width="13.5703125" style="2" bestFit="1" customWidth="1"/>
    <col min="4885" max="4886" width="12.5703125" style="2" bestFit="1" customWidth="1"/>
    <col min="4887" max="4888" width="12.42578125" style="2" bestFit="1" customWidth="1"/>
    <col min="4889" max="4889" width="13.85546875" style="2" customWidth="1"/>
    <col min="4890" max="4893" width="12.42578125" style="2" customWidth="1"/>
    <col min="4894" max="4894" width="11.5703125" style="2" bestFit="1" customWidth="1"/>
    <col min="4895" max="4895" width="15.140625" style="2" bestFit="1" customWidth="1"/>
    <col min="4896" max="5120" width="11.42578125" style="2"/>
    <col min="5121" max="5121" width="2.42578125" style="2" customWidth="1"/>
    <col min="5122" max="5122" width="40" style="2" customWidth="1"/>
    <col min="5123" max="5132" width="13.42578125" style="2" customWidth="1"/>
    <col min="5133" max="5133" width="13.140625" style="2" customWidth="1"/>
    <col min="5134" max="5134" width="13.7109375" style="2" customWidth="1"/>
    <col min="5135" max="5135" width="12.7109375" style="2" customWidth="1"/>
    <col min="5136" max="5136" width="3.7109375" style="2" customWidth="1"/>
    <col min="5137" max="5137" width="4.140625" style="2" customWidth="1"/>
    <col min="5138" max="5138" width="33.5703125" style="2" customWidth="1"/>
    <col min="5139" max="5139" width="12.5703125" style="2" bestFit="1" customWidth="1"/>
    <col min="5140" max="5140" width="13.5703125" style="2" bestFit="1" customWidth="1"/>
    <col min="5141" max="5142" width="12.5703125" style="2" bestFit="1" customWidth="1"/>
    <col min="5143" max="5144" width="12.42578125" style="2" bestFit="1" customWidth="1"/>
    <col min="5145" max="5145" width="13.85546875" style="2" customWidth="1"/>
    <col min="5146" max="5149" width="12.42578125" style="2" customWidth="1"/>
    <col min="5150" max="5150" width="11.5703125" style="2" bestFit="1" customWidth="1"/>
    <col min="5151" max="5151" width="15.140625" style="2" bestFit="1" customWidth="1"/>
    <col min="5152" max="5376" width="11.42578125" style="2"/>
    <col min="5377" max="5377" width="2.42578125" style="2" customWidth="1"/>
    <col min="5378" max="5378" width="40" style="2" customWidth="1"/>
    <col min="5379" max="5388" width="13.42578125" style="2" customWidth="1"/>
    <col min="5389" max="5389" width="13.140625" style="2" customWidth="1"/>
    <col min="5390" max="5390" width="13.7109375" style="2" customWidth="1"/>
    <col min="5391" max="5391" width="12.7109375" style="2" customWidth="1"/>
    <col min="5392" max="5392" width="3.7109375" style="2" customWidth="1"/>
    <col min="5393" max="5393" width="4.140625" style="2" customWidth="1"/>
    <col min="5394" max="5394" width="33.5703125" style="2" customWidth="1"/>
    <col min="5395" max="5395" width="12.5703125" style="2" bestFit="1" customWidth="1"/>
    <col min="5396" max="5396" width="13.5703125" style="2" bestFit="1" customWidth="1"/>
    <col min="5397" max="5398" width="12.5703125" style="2" bestFit="1" customWidth="1"/>
    <col min="5399" max="5400" width="12.42578125" style="2" bestFit="1" customWidth="1"/>
    <col min="5401" max="5401" width="13.85546875" style="2" customWidth="1"/>
    <col min="5402" max="5405" width="12.42578125" style="2" customWidth="1"/>
    <col min="5406" max="5406" width="11.5703125" style="2" bestFit="1" customWidth="1"/>
    <col min="5407" max="5407" width="15.140625" style="2" bestFit="1" customWidth="1"/>
    <col min="5408" max="5632" width="11.42578125" style="2"/>
    <col min="5633" max="5633" width="2.42578125" style="2" customWidth="1"/>
    <col min="5634" max="5634" width="40" style="2" customWidth="1"/>
    <col min="5635" max="5644" width="13.42578125" style="2" customWidth="1"/>
    <col min="5645" max="5645" width="13.140625" style="2" customWidth="1"/>
    <col min="5646" max="5646" width="13.7109375" style="2" customWidth="1"/>
    <col min="5647" max="5647" width="12.7109375" style="2" customWidth="1"/>
    <col min="5648" max="5648" width="3.7109375" style="2" customWidth="1"/>
    <col min="5649" max="5649" width="4.140625" style="2" customWidth="1"/>
    <col min="5650" max="5650" width="33.5703125" style="2" customWidth="1"/>
    <col min="5651" max="5651" width="12.5703125" style="2" bestFit="1" customWidth="1"/>
    <col min="5652" max="5652" width="13.5703125" style="2" bestFit="1" customWidth="1"/>
    <col min="5653" max="5654" width="12.5703125" style="2" bestFit="1" customWidth="1"/>
    <col min="5655" max="5656" width="12.42578125" style="2" bestFit="1" customWidth="1"/>
    <col min="5657" max="5657" width="13.85546875" style="2" customWidth="1"/>
    <col min="5658" max="5661" width="12.42578125" style="2" customWidth="1"/>
    <col min="5662" max="5662" width="11.5703125" style="2" bestFit="1" customWidth="1"/>
    <col min="5663" max="5663" width="15.140625" style="2" bestFit="1" customWidth="1"/>
    <col min="5664" max="5888" width="11.42578125" style="2"/>
    <col min="5889" max="5889" width="2.42578125" style="2" customWidth="1"/>
    <col min="5890" max="5890" width="40" style="2" customWidth="1"/>
    <col min="5891" max="5900" width="13.42578125" style="2" customWidth="1"/>
    <col min="5901" max="5901" width="13.140625" style="2" customWidth="1"/>
    <col min="5902" max="5902" width="13.7109375" style="2" customWidth="1"/>
    <col min="5903" max="5903" width="12.7109375" style="2" customWidth="1"/>
    <col min="5904" max="5904" width="3.7109375" style="2" customWidth="1"/>
    <col min="5905" max="5905" width="4.140625" style="2" customWidth="1"/>
    <col min="5906" max="5906" width="33.5703125" style="2" customWidth="1"/>
    <col min="5907" max="5907" width="12.5703125" style="2" bestFit="1" customWidth="1"/>
    <col min="5908" max="5908" width="13.5703125" style="2" bestFit="1" customWidth="1"/>
    <col min="5909" max="5910" width="12.5703125" style="2" bestFit="1" customWidth="1"/>
    <col min="5911" max="5912" width="12.42578125" style="2" bestFit="1" customWidth="1"/>
    <col min="5913" max="5913" width="13.85546875" style="2" customWidth="1"/>
    <col min="5914" max="5917" width="12.42578125" style="2" customWidth="1"/>
    <col min="5918" max="5918" width="11.5703125" style="2" bestFit="1" customWidth="1"/>
    <col min="5919" max="5919" width="15.140625" style="2" bestFit="1" customWidth="1"/>
    <col min="5920" max="6144" width="11.42578125" style="2"/>
    <col min="6145" max="6145" width="2.42578125" style="2" customWidth="1"/>
    <col min="6146" max="6146" width="40" style="2" customWidth="1"/>
    <col min="6147" max="6156" width="13.42578125" style="2" customWidth="1"/>
    <col min="6157" max="6157" width="13.140625" style="2" customWidth="1"/>
    <col min="6158" max="6158" width="13.7109375" style="2" customWidth="1"/>
    <col min="6159" max="6159" width="12.7109375" style="2" customWidth="1"/>
    <col min="6160" max="6160" width="3.7109375" style="2" customWidth="1"/>
    <col min="6161" max="6161" width="4.140625" style="2" customWidth="1"/>
    <col min="6162" max="6162" width="33.5703125" style="2" customWidth="1"/>
    <col min="6163" max="6163" width="12.5703125" style="2" bestFit="1" customWidth="1"/>
    <col min="6164" max="6164" width="13.5703125" style="2" bestFit="1" customWidth="1"/>
    <col min="6165" max="6166" width="12.5703125" style="2" bestFit="1" customWidth="1"/>
    <col min="6167" max="6168" width="12.42578125" style="2" bestFit="1" customWidth="1"/>
    <col min="6169" max="6169" width="13.85546875" style="2" customWidth="1"/>
    <col min="6170" max="6173" width="12.42578125" style="2" customWidth="1"/>
    <col min="6174" max="6174" width="11.5703125" style="2" bestFit="1" customWidth="1"/>
    <col min="6175" max="6175" width="15.140625" style="2" bestFit="1" customWidth="1"/>
    <col min="6176" max="6400" width="11.42578125" style="2"/>
    <col min="6401" max="6401" width="2.42578125" style="2" customWidth="1"/>
    <col min="6402" max="6402" width="40" style="2" customWidth="1"/>
    <col min="6403" max="6412" width="13.42578125" style="2" customWidth="1"/>
    <col min="6413" max="6413" width="13.140625" style="2" customWidth="1"/>
    <col min="6414" max="6414" width="13.7109375" style="2" customWidth="1"/>
    <col min="6415" max="6415" width="12.7109375" style="2" customWidth="1"/>
    <col min="6416" max="6416" width="3.7109375" style="2" customWidth="1"/>
    <col min="6417" max="6417" width="4.140625" style="2" customWidth="1"/>
    <col min="6418" max="6418" width="33.5703125" style="2" customWidth="1"/>
    <col min="6419" max="6419" width="12.5703125" style="2" bestFit="1" customWidth="1"/>
    <col min="6420" max="6420" width="13.5703125" style="2" bestFit="1" customWidth="1"/>
    <col min="6421" max="6422" width="12.5703125" style="2" bestFit="1" customWidth="1"/>
    <col min="6423" max="6424" width="12.42578125" style="2" bestFit="1" customWidth="1"/>
    <col min="6425" max="6425" width="13.85546875" style="2" customWidth="1"/>
    <col min="6426" max="6429" width="12.42578125" style="2" customWidth="1"/>
    <col min="6430" max="6430" width="11.5703125" style="2" bestFit="1" customWidth="1"/>
    <col min="6431" max="6431" width="15.140625" style="2" bestFit="1" customWidth="1"/>
    <col min="6432" max="6656" width="11.42578125" style="2"/>
    <col min="6657" max="6657" width="2.42578125" style="2" customWidth="1"/>
    <col min="6658" max="6658" width="40" style="2" customWidth="1"/>
    <col min="6659" max="6668" width="13.42578125" style="2" customWidth="1"/>
    <col min="6669" max="6669" width="13.140625" style="2" customWidth="1"/>
    <col min="6670" max="6670" width="13.7109375" style="2" customWidth="1"/>
    <col min="6671" max="6671" width="12.7109375" style="2" customWidth="1"/>
    <col min="6672" max="6672" width="3.7109375" style="2" customWidth="1"/>
    <col min="6673" max="6673" width="4.140625" style="2" customWidth="1"/>
    <col min="6674" max="6674" width="33.5703125" style="2" customWidth="1"/>
    <col min="6675" max="6675" width="12.5703125" style="2" bestFit="1" customWidth="1"/>
    <col min="6676" max="6676" width="13.5703125" style="2" bestFit="1" customWidth="1"/>
    <col min="6677" max="6678" width="12.5703125" style="2" bestFit="1" customWidth="1"/>
    <col min="6679" max="6680" width="12.42578125" style="2" bestFit="1" customWidth="1"/>
    <col min="6681" max="6681" width="13.85546875" style="2" customWidth="1"/>
    <col min="6682" max="6685" width="12.42578125" style="2" customWidth="1"/>
    <col min="6686" max="6686" width="11.5703125" style="2" bestFit="1" customWidth="1"/>
    <col min="6687" max="6687" width="15.140625" style="2" bestFit="1" customWidth="1"/>
    <col min="6688" max="6912" width="11.42578125" style="2"/>
    <col min="6913" max="6913" width="2.42578125" style="2" customWidth="1"/>
    <col min="6914" max="6914" width="40" style="2" customWidth="1"/>
    <col min="6915" max="6924" width="13.42578125" style="2" customWidth="1"/>
    <col min="6925" max="6925" width="13.140625" style="2" customWidth="1"/>
    <col min="6926" max="6926" width="13.7109375" style="2" customWidth="1"/>
    <col min="6927" max="6927" width="12.7109375" style="2" customWidth="1"/>
    <col min="6928" max="6928" width="3.7109375" style="2" customWidth="1"/>
    <col min="6929" max="6929" width="4.140625" style="2" customWidth="1"/>
    <col min="6930" max="6930" width="33.5703125" style="2" customWidth="1"/>
    <col min="6931" max="6931" width="12.5703125" style="2" bestFit="1" customWidth="1"/>
    <col min="6932" max="6932" width="13.5703125" style="2" bestFit="1" customWidth="1"/>
    <col min="6933" max="6934" width="12.5703125" style="2" bestFit="1" customWidth="1"/>
    <col min="6935" max="6936" width="12.42578125" style="2" bestFit="1" customWidth="1"/>
    <col min="6937" max="6937" width="13.85546875" style="2" customWidth="1"/>
    <col min="6938" max="6941" width="12.42578125" style="2" customWidth="1"/>
    <col min="6942" max="6942" width="11.5703125" style="2" bestFit="1" customWidth="1"/>
    <col min="6943" max="6943" width="15.140625" style="2" bestFit="1" customWidth="1"/>
    <col min="6944" max="7168" width="11.42578125" style="2"/>
    <col min="7169" max="7169" width="2.42578125" style="2" customWidth="1"/>
    <col min="7170" max="7170" width="40" style="2" customWidth="1"/>
    <col min="7171" max="7180" width="13.42578125" style="2" customWidth="1"/>
    <col min="7181" max="7181" width="13.140625" style="2" customWidth="1"/>
    <col min="7182" max="7182" width="13.7109375" style="2" customWidth="1"/>
    <col min="7183" max="7183" width="12.7109375" style="2" customWidth="1"/>
    <col min="7184" max="7184" width="3.7109375" style="2" customWidth="1"/>
    <col min="7185" max="7185" width="4.140625" style="2" customWidth="1"/>
    <col min="7186" max="7186" width="33.5703125" style="2" customWidth="1"/>
    <col min="7187" max="7187" width="12.5703125" style="2" bestFit="1" customWidth="1"/>
    <col min="7188" max="7188" width="13.5703125" style="2" bestFit="1" customWidth="1"/>
    <col min="7189" max="7190" width="12.5703125" style="2" bestFit="1" customWidth="1"/>
    <col min="7191" max="7192" width="12.42578125" style="2" bestFit="1" customWidth="1"/>
    <col min="7193" max="7193" width="13.85546875" style="2" customWidth="1"/>
    <col min="7194" max="7197" width="12.42578125" style="2" customWidth="1"/>
    <col min="7198" max="7198" width="11.5703125" style="2" bestFit="1" customWidth="1"/>
    <col min="7199" max="7199" width="15.140625" style="2" bestFit="1" customWidth="1"/>
    <col min="7200" max="7424" width="11.42578125" style="2"/>
    <col min="7425" max="7425" width="2.42578125" style="2" customWidth="1"/>
    <col min="7426" max="7426" width="40" style="2" customWidth="1"/>
    <col min="7427" max="7436" width="13.42578125" style="2" customWidth="1"/>
    <col min="7437" max="7437" width="13.140625" style="2" customWidth="1"/>
    <col min="7438" max="7438" width="13.7109375" style="2" customWidth="1"/>
    <col min="7439" max="7439" width="12.7109375" style="2" customWidth="1"/>
    <col min="7440" max="7440" width="3.7109375" style="2" customWidth="1"/>
    <col min="7441" max="7441" width="4.140625" style="2" customWidth="1"/>
    <col min="7442" max="7442" width="33.5703125" style="2" customWidth="1"/>
    <col min="7443" max="7443" width="12.5703125" style="2" bestFit="1" customWidth="1"/>
    <col min="7444" max="7444" width="13.5703125" style="2" bestFit="1" customWidth="1"/>
    <col min="7445" max="7446" width="12.5703125" style="2" bestFit="1" customWidth="1"/>
    <col min="7447" max="7448" width="12.42578125" style="2" bestFit="1" customWidth="1"/>
    <col min="7449" max="7449" width="13.85546875" style="2" customWidth="1"/>
    <col min="7450" max="7453" width="12.42578125" style="2" customWidth="1"/>
    <col min="7454" max="7454" width="11.5703125" style="2" bestFit="1" customWidth="1"/>
    <col min="7455" max="7455" width="15.140625" style="2" bestFit="1" customWidth="1"/>
    <col min="7456" max="7680" width="11.42578125" style="2"/>
    <col min="7681" max="7681" width="2.42578125" style="2" customWidth="1"/>
    <col min="7682" max="7682" width="40" style="2" customWidth="1"/>
    <col min="7683" max="7692" width="13.42578125" style="2" customWidth="1"/>
    <col min="7693" max="7693" width="13.140625" style="2" customWidth="1"/>
    <col min="7694" max="7694" width="13.7109375" style="2" customWidth="1"/>
    <col min="7695" max="7695" width="12.7109375" style="2" customWidth="1"/>
    <col min="7696" max="7696" width="3.7109375" style="2" customWidth="1"/>
    <col min="7697" max="7697" width="4.140625" style="2" customWidth="1"/>
    <col min="7698" max="7698" width="33.5703125" style="2" customWidth="1"/>
    <col min="7699" max="7699" width="12.5703125" style="2" bestFit="1" customWidth="1"/>
    <col min="7700" max="7700" width="13.5703125" style="2" bestFit="1" customWidth="1"/>
    <col min="7701" max="7702" width="12.5703125" style="2" bestFit="1" customWidth="1"/>
    <col min="7703" max="7704" width="12.42578125" style="2" bestFit="1" customWidth="1"/>
    <col min="7705" max="7705" width="13.85546875" style="2" customWidth="1"/>
    <col min="7706" max="7709" width="12.42578125" style="2" customWidth="1"/>
    <col min="7710" max="7710" width="11.5703125" style="2" bestFit="1" customWidth="1"/>
    <col min="7711" max="7711" width="15.140625" style="2" bestFit="1" customWidth="1"/>
    <col min="7712" max="7936" width="11.42578125" style="2"/>
    <col min="7937" max="7937" width="2.42578125" style="2" customWidth="1"/>
    <col min="7938" max="7938" width="40" style="2" customWidth="1"/>
    <col min="7939" max="7948" width="13.42578125" style="2" customWidth="1"/>
    <col min="7949" max="7949" width="13.140625" style="2" customWidth="1"/>
    <col min="7950" max="7950" width="13.7109375" style="2" customWidth="1"/>
    <col min="7951" max="7951" width="12.7109375" style="2" customWidth="1"/>
    <col min="7952" max="7952" width="3.7109375" style="2" customWidth="1"/>
    <col min="7953" max="7953" width="4.140625" style="2" customWidth="1"/>
    <col min="7954" max="7954" width="33.5703125" style="2" customWidth="1"/>
    <col min="7955" max="7955" width="12.5703125" style="2" bestFit="1" customWidth="1"/>
    <col min="7956" max="7956" width="13.5703125" style="2" bestFit="1" customWidth="1"/>
    <col min="7957" max="7958" width="12.5703125" style="2" bestFit="1" customWidth="1"/>
    <col min="7959" max="7960" width="12.42578125" style="2" bestFit="1" customWidth="1"/>
    <col min="7961" max="7961" width="13.85546875" style="2" customWidth="1"/>
    <col min="7962" max="7965" width="12.42578125" style="2" customWidth="1"/>
    <col min="7966" max="7966" width="11.5703125" style="2" bestFit="1" customWidth="1"/>
    <col min="7967" max="7967" width="15.140625" style="2" bestFit="1" customWidth="1"/>
    <col min="7968" max="8192" width="11.42578125" style="2"/>
    <col min="8193" max="8193" width="2.42578125" style="2" customWidth="1"/>
    <col min="8194" max="8194" width="40" style="2" customWidth="1"/>
    <col min="8195" max="8204" width="13.42578125" style="2" customWidth="1"/>
    <col min="8205" max="8205" width="13.140625" style="2" customWidth="1"/>
    <col min="8206" max="8206" width="13.7109375" style="2" customWidth="1"/>
    <col min="8207" max="8207" width="12.7109375" style="2" customWidth="1"/>
    <col min="8208" max="8208" width="3.7109375" style="2" customWidth="1"/>
    <col min="8209" max="8209" width="4.140625" style="2" customWidth="1"/>
    <col min="8210" max="8210" width="33.5703125" style="2" customWidth="1"/>
    <col min="8211" max="8211" width="12.5703125" style="2" bestFit="1" customWidth="1"/>
    <col min="8212" max="8212" width="13.5703125" style="2" bestFit="1" customWidth="1"/>
    <col min="8213" max="8214" width="12.5703125" style="2" bestFit="1" customWidth="1"/>
    <col min="8215" max="8216" width="12.42578125" style="2" bestFit="1" customWidth="1"/>
    <col min="8217" max="8217" width="13.85546875" style="2" customWidth="1"/>
    <col min="8218" max="8221" width="12.42578125" style="2" customWidth="1"/>
    <col min="8222" max="8222" width="11.5703125" style="2" bestFit="1" customWidth="1"/>
    <col min="8223" max="8223" width="15.140625" style="2" bestFit="1" customWidth="1"/>
    <col min="8224" max="8448" width="11.42578125" style="2"/>
    <col min="8449" max="8449" width="2.42578125" style="2" customWidth="1"/>
    <col min="8450" max="8450" width="40" style="2" customWidth="1"/>
    <col min="8451" max="8460" width="13.42578125" style="2" customWidth="1"/>
    <col min="8461" max="8461" width="13.140625" style="2" customWidth="1"/>
    <col min="8462" max="8462" width="13.7109375" style="2" customWidth="1"/>
    <col min="8463" max="8463" width="12.7109375" style="2" customWidth="1"/>
    <col min="8464" max="8464" width="3.7109375" style="2" customWidth="1"/>
    <col min="8465" max="8465" width="4.140625" style="2" customWidth="1"/>
    <col min="8466" max="8466" width="33.5703125" style="2" customWidth="1"/>
    <col min="8467" max="8467" width="12.5703125" style="2" bestFit="1" customWidth="1"/>
    <col min="8468" max="8468" width="13.5703125" style="2" bestFit="1" customWidth="1"/>
    <col min="8469" max="8470" width="12.5703125" style="2" bestFit="1" customWidth="1"/>
    <col min="8471" max="8472" width="12.42578125" style="2" bestFit="1" customWidth="1"/>
    <col min="8473" max="8473" width="13.85546875" style="2" customWidth="1"/>
    <col min="8474" max="8477" width="12.42578125" style="2" customWidth="1"/>
    <col min="8478" max="8478" width="11.5703125" style="2" bestFit="1" customWidth="1"/>
    <col min="8479" max="8479" width="15.140625" style="2" bestFit="1" customWidth="1"/>
    <col min="8480" max="8704" width="11.42578125" style="2"/>
    <col min="8705" max="8705" width="2.42578125" style="2" customWidth="1"/>
    <col min="8706" max="8706" width="40" style="2" customWidth="1"/>
    <col min="8707" max="8716" width="13.42578125" style="2" customWidth="1"/>
    <col min="8717" max="8717" width="13.140625" style="2" customWidth="1"/>
    <col min="8718" max="8718" width="13.7109375" style="2" customWidth="1"/>
    <col min="8719" max="8719" width="12.7109375" style="2" customWidth="1"/>
    <col min="8720" max="8720" width="3.7109375" style="2" customWidth="1"/>
    <col min="8721" max="8721" width="4.140625" style="2" customWidth="1"/>
    <col min="8722" max="8722" width="33.5703125" style="2" customWidth="1"/>
    <col min="8723" max="8723" width="12.5703125" style="2" bestFit="1" customWidth="1"/>
    <col min="8724" max="8724" width="13.5703125" style="2" bestFit="1" customWidth="1"/>
    <col min="8725" max="8726" width="12.5703125" style="2" bestFit="1" customWidth="1"/>
    <col min="8727" max="8728" width="12.42578125" style="2" bestFit="1" customWidth="1"/>
    <col min="8729" max="8729" width="13.85546875" style="2" customWidth="1"/>
    <col min="8730" max="8733" width="12.42578125" style="2" customWidth="1"/>
    <col min="8734" max="8734" width="11.5703125" style="2" bestFit="1" customWidth="1"/>
    <col min="8735" max="8735" width="15.140625" style="2" bestFit="1" customWidth="1"/>
    <col min="8736" max="8960" width="11.42578125" style="2"/>
    <col min="8961" max="8961" width="2.42578125" style="2" customWidth="1"/>
    <col min="8962" max="8962" width="40" style="2" customWidth="1"/>
    <col min="8963" max="8972" width="13.42578125" style="2" customWidth="1"/>
    <col min="8973" max="8973" width="13.140625" style="2" customWidth="1"/>
    <col min="8974" max="8974" width="13.7109375" style="2" customWidth="1"/>
    <col min="8975" max="8975" width="12.7109375" style="2" customWidth="1"/>
    <col min="8976" max="8976" width="3.7109375" style="2" customWidth="1"/>
    <col min="8977" max="8977" width="4.140625" style="2" customWidth="1"/>
    <col min="8978" max="8978" width="33.5703125" style="2" customWidth="1"/>
    <col min="8979" max="8979" width="12.5703125" style="2" bestFit="1" customWidth="1"/>
    <col min="8980" max="8980" width="13.5703125" style="2" bestFit="1" customWidth="1"/>
    <col min="8981" max="8982" width="12.5703125" style="2" bestFit="1" customWidth="1"/>
    <col min="8983" max="8984" width="12.42578125" style="2" bestFit="1" customWidth="1"/>
    <col min="8985" max="8985" width="13.85546875" style="2" customWidth="1"/>
    <col min="8986" max="8989" width="12.42578125" style="2" customWidth="1"/>
    <col min="8990" max="8990" width="11.5703125" style="2" bestFit="1" customWidth="1"/>
    <col min="8991" max="8991" width="15.140625" style="2" bestFit="1" customWidth="1"/>
    <col min="8992" max="9216" width="11.42578125" style="2"/>
    <col min="9217" max="9217" width="2.42578125" style="2" customWidth="1"/>
    <col min="9218" max="9218" width="40" style="2" customWidth="1"/>
    <col min="9219" max="9228" width="13.42578125" style="2" customWidth="1"/>
    <col min="9229" max="9229" width="13.140625" style="2" customWidth="1"/>
    <col min="9230" max="9230" width="13.7109375" style="2" customWidth="1"/>
    <col min="9231" max="9231" width="12.7109375" style="2" customWidth="1"/>
    <col min="9232" max="9232" width="3.7109375" style="2" customWidth="1"/>
    <col min="9233" max="9233" width="4.140625" style="2" customWidth="1"/>
    <col min="9234" max="9234" width="33.5703125" style="2" customWidth="1"/>
    <col min="9235" max="9235" width="12.5703125" style="2" bestFit="1" customWidth="1"/>
    <col min="9236" max="9236" width="13.5703125" style="2" bestFit="1" customWidth="1"/>
    <col min="9237" max="9238" width="12.5703125" style="2" bestFit="1" customWidth="1"/>
    <col min="9239" max="9240" width="12.42578125" style="2" bestFit="1" customWidth="1"/>
    <col min="9241" max="9241" width="13.85546875" style="2" customWidth="1"/>
    <col min="9242" max="9245" width="12.42578125" style="2" customWidth="1"/>
    <col min="9246" max="9246" width="11.5703125" style="2" bestFit="1" customWidth="1"/>
    <col min="9247" max="9247" width="15.140625" style="2" bestFit="1" customWidth="1"/>
    <col min="9248" max="9472" width="11.42578125" style="2"/>
    <col min="9473" max="9473" width="2.42578125" style="2" customWidth="1"/>
    <col min="9474" max="9474" width="40" style="2" customWidth="1"/>
    <col min="9475" max="9484" width="13.42578125" style="2" customWidth="1"/>
    <col min="9485" max="9485" width="13.140625" style="2" customWidth="1"/>
    <col min="9486" max="9486" width="13.7109375" style="2" customWidth="1"/>
    <col min="9487" max="9487" width="12.7109375" style="2" customWidth="1"/>
    <col min="9488" max="9488" width="3.7109375" style="2" customWidth="1"/>
    <col min="9489" max="9489" width="4.140625" style="2" customWidth="1"/>
    <col min="9490" max="9490" width="33.5703125" style="2" customWidth="1"/>
    <col min="9491" max="9491" width="12.5703125" style="2" bestFit="1" customWidth="1"/>
    <col min="9492" max="9492" width="13.5703125" style="2" bestFit="1" customWidth="1"/>
    <col min="9493" max="9494" width="12.5703125" style="2" bestFit="1" customWidth="1"/>
    <col min="9495" max="9496" width="12.42578125" style="2" bestFit="1" customWidth="1"/>
    <col min="9497" max="9497" width="13.85546875" style="2" customWidth="1"/>
    <col min="9498" max="9501" width="12.42578125" style="2" customWidth="1"/>
    <col min="9502" max="9502" width="11.5703125" style="2" bestFit="1" customWidth="1"/>
    <col min="9503" max="9503" width="15.140625" style="2" bestFit="1" customWidth="1"/>
    <col min="9504" max="9728" width="11.42578125" style="2"/>
    <col min="9729" max="9729" width="2.42578125" style="2" customWidth="1"/>
    <col min="9730" max="9730" width="40" style="2" customWidth="1"/>
    <col min="9731" max="9740" width="13.42578125" style="2" customWidth="1"/>
    <col min="9741" max="9741" width="13.140625" style="2" customWidth="1"/>
    <col min="9742" max="9742" width="13.7109375" style="2" customWidth="1"/>
    <col min="9743" max="9743" width="12.7109375" style="2" customWidth="1"/>
    <col min="9744" max="9744" width="3.7109375" style="2" customWidth="1"/>
    <col min="9745" max="9745" width="4.140625" style="2" customWidth="1"/>
    <col min="9746" max="9746" width="33.5703125" style="2" customWidth="1"/>
    <col min="9747" max="9747" width="12.5703125" style="2" bestFit="1" customWidth="1"/>
    <col min="9748" max="9748" width="13.5703125" style="2" bestFit="1" customWidth="1"/>
    <col min="9749" max="9750" width="12.5703125" style="2" bestFit="1" customWidth="1"/>
    <col min="9751" max="9752" width="12.42578125" style="2" bestFit="1" customWidth="1"/>
    <col min="9753" max="9753" width="13.85546875" style="2" customWidth="1"/>
    <col min="9754" max="9757" width="12.42578125" style="2" customWidth="1"/>
    <col min="9758" max="9758" width="11.5703125" style="2" bestFit="1" customWidth="1"/>
    <col min="9759" max="9759" width="15.140625" style="2" bestFit="1" customWidth="1"/>
    <col min="9760" max="9984" width="11.42578125" style="2"/>
    <col min="9985" max="9985" width="2.42578125" style="2" customWidth="1"/>
    <col min="9986" max="9986" width="40" style="2" customWidth="1"/>
    <col min="9987" max="9996" width="13.42578125" style="2" customWidth="1"/>
    <col min="9997" max="9997" width="13.140625" style="2" customWidth="1"/>
    <col min="9998" max="9998" width="13.7109375" style="2" customWidth="1"/>
    <col min="9999" max="9999" width="12.7109375" style="2" customWidth="1"/>
    <col min="10000" max="10000" width="3.7109375" style="2" customWidth="1"/>
    <col min="10001" max="10001" width="4.140625" style="2" customWidth="1"/>
    <col min="10002" max="10002" width="33.5703125" style="2" customWidth="1"/>
    <col min="10003" max="10003" width="12.5703125" style="2" bestFit="1" customWidth="1"/>
    <col min="10004" max="10004" width="13.5703125" style="2" bestFit="1" customWidth="1"/>
    <col min="10005" max="10006" width="12.5703125" style="2" bestFit="1" customWidth="1"/>
    <col min="10007" max="10008" width="12.42578125" style="2" bestFit="1" customWidth="1"/>
    <col min="10009" max="10009" width="13.85546875" style="2" customWidth="1"/>
    <col min="10010" max="10013" width="12.42578125" style="2" customWidth="1"/>
    <col min="10014" max="10014" width="11.5703125" style="2" bestFit="1" customWidth="1"/>
    <col min="10015" max="10015" width="15.140625" style="2" bestFit="1" customWidth="1"/>
    <col min="10016" max="10240" width="11.42578125" style="2"/>
    <col min="10241" max="10241" width="2.42578125" style="2" customWidth="1"/>
    <col min="10242" max="10242" width="40" style="2" customWidth="1"/>
    <col min="10243" max="10252" width="13.42578125" style="2" customWidth="1"/>
    <col min="10253" max="10253" width="13.140625" style="2" customWidth="1"/>
    <col min="10254" max="10254" width="13.7109375" style="2" customWidth="1"/>
    <col min="10255" max="10255" width="12.7109375" style="2" customWidth="1"/>
    <col min="10256" max="10256" width="3.7109375" style="2" customWidth="1"/>
    <col min="10257" max="10257" width="4.140625" style="2" customWidth="1"/>
    <col min="10258" max="10258" width="33.5703125" style="2" customWidth="1"/>
    <col min="10259" max="10259" width="12.5703125" style="2" bestFit="1" customWidth="1"/>
    <col min="10260" max="10260" width="13.5703125" style="2" bestFit="1" customWidth="1"/>
    <col min="10261" max="10262" width="12.5703125" style="2" bestFit="1" customWidth="1"/>
    <col min="10263" max="10264" width="12.42578125" style="2" bestFit="1" customWidth="1"/>
    <col min="10265" max="10265" width="13.85546875" style="2" customWidth="1"/>
    <col min="10266" max="10269" width="12.42578125" style="2" customWidth="1"/>
    <col min="10270" max="10270" width="11.5703125" style="2" bestFit="1" customWidth="1"/>
    <col min="10271" max="10271" width="15.140625" style="2" bestFit="1" customWidth="1"/>
    <col min="10272" max="10496" width="11.42578125" style="2"/>
    <col min="10497" max="10497" width="2.42578125" style="2" customWidth="1"/>
    <col min="10498" max="10498" width="40" style="2" customWidth="1"/>
    <col min="10499" max="10508" width="13.42578125" style="2" customWidth="1"/>
    <col min="10509" max="10509" width="13.140625" style="2" customWidth="1"/>
    <col min="10510" max="10510" width="13.7109375" style="2" customWidth="1"/>
    <col min="10511" max="10511" width="12.7109375" style="2" customWidth="1"/>
    <col min="10512" max="10512" width="3.7109375" style="2" customWidth="1"/>
    <col min="10513" max="10513" width="4.140625" style="2" customWidth="1"/>
    <col min="10514" max="10514" width="33.5703125" style="2" customWidth="1"/>
    <col min="10515" max="10515" width="12.5703125" style="2" bestFit="1" customWidth="1"/>
    <col min="10516" max="10516" width="13.5703125" style="2" bestFit="1" customWidth="1"/>
    <col min="10517" max="10518" width="12.5703125" style="2" bestFit="1" customWidth="1"/>
    <col min="10519" max="10520" width="12.42578125" style="2" bestFit="1" customWidth="1"/>
    <col min="10521" max="10521" width="13.85546875" style="2" customWidth="1"/>
    <col min="10522" max="10525" width="12.42578125" style="2" customWidth="1"/>
    <col min="10526" max="10526" width="11.5703125" style="2" bestFit="1" customWidth="1"/>
    <col min="10527" max="10527" width="15.140625" style="2" bestFit="1" customWidth="1"/>
    <col min="10528" max="10752" width="11.42578125" style="2"/>
    <col min="10753" max="10753" width="2.42578125" style="2" customWidth="1"/>
    <col min="10754" max="10754" width="40" style="2" customWidth="1"/>
    <col min="10755" max="10764" width="13.42578125" style="2" customWidth="1"/>
    <col min="10765" max="10765" width="13.140625" style="2" customWidth="1"/>
    <col min="10766" max="10766" width="13.7109375" style="2" customWidth="1"/>
    <col min="10767" max="10767" width="12.7109375" style="2" customWidth="1"/>
    <col min="10768" max="10768" width="3.7109375" style="2" customWidth="1"/>
    <col min="10769" max="10769" width="4.140625" style="2" customWidth="1"/>
    <col min="10770" max="10770" width="33.5703125" style="2" customWidth="1"/>
    <col min="10771" max="10771" width="12.5703125" style="2" bestFit="1" customWidth="1"/>
    <col min="10772" max="10772" width="13.5703125" style="2" bestFit="1" customWidth="1"/>
    <col min="10773" max="10774" width="12.5703125" style="2" bestFit="1" customWidth="1"/>
    <col min="10775" max="10776" width="12.42578125" style="2" bestFit="1" customWidth="1"/>
    <col min="10777" max="10777" width="13.85546875" style="2" customWidth="1"/>
    <col min="10778" max="10781" width="12.42578125" style="2" customWidth="1"/>
    <col min="10782" max="10782" width="11.5703125" style="2" bestFit="1" customWidth="1"/>
    <col min="10783" max="10783" width="15.140625" style="2" bestFit="1" customWidth="1"/>
    <col min="10784" max="11008" width="11.42578125" style="2"/>
    <col min="11009" max="11009" width="2.42578125" style="2" customWidth="1"/>
    <col min="11010" max="11010" width="40" style="2" customWidth="1"/>
    <col min="11011" max="11020" width="13.42578125" style="2" customWidth="1"/>
    <col min="11021" max="11021" width="13.140625" style="2" customWidth="1"/>
    <col min="11022" max="11022" width="13.7109375" style="2" customWidth="1"/>
    <col min="11023" max="11023" width="12.7109375" style="2" customWidth="1"/>
    <col min="11024" max="11024" width="3.7109375" style="2" customWidth="1"/>
    <col min="11025" max="11025" width="4.140625" style="2" customWidth="1"/>
    <col min="11026" max="11026" width="33.5703125" style="2" customWidth="1"/>
    <col min="11027" max="11027" width="12.5703125" style="2" bestFit="1" customWidth="1"/>
    <col min="11028" max="11028" width="13.5703125" style="2" bestFit="1" customWidth="1"/>
    <col min="11029" max="11030" width="12.5703125" style="2" bestFit="1" customWidth="1"/>
    <col min="11031" max="11032" width="12.42578125" style="2" bestFit="1" customWidth="1"/>
    <col min="11033" max="11033" width="13.85546875" style="2" customWidth="1"/>
    <col min="11034" max="11037" width="12.42578125" style="2" customWidth="1"/>
    <col min="11038" max="11038" width="11.5703125" style="2" bestFit="1" customWidth="1"/>
    <col min="11039" max="11039" width="15.140625" style="2" bestFit="1" customWidth="1"/>
    <col min="11040" max="11264" width="11.42578125" style="2"/>
    <col min="11265" max="11265" width="2.42578125" style="2" customWidth="1"/>
    <col min="11266" max="11266" width="40" style="2" customWidth="1"/>
    <col min="11267" max="11276" width="13.42578125" style="2" customWidth="1"/>
    <col min="11277" max="11277" width="13.140625" style="2" customWidth="1"/>
    <col min="11278" max="11278" width="13.7109375" style="2" customWidth="1"/>
    <col min="11279" max="11279" width="12.7109375" style="2" customWidth="1"/>
    <col min="11280" max="11280" width="3.7109375" style="2" customWidth="1"/>
    <col min="11281" max="11281" width="4.140625" style="2" customWidth="1"/>
    <col min="11282" max="11282" width="33.5703125" style="2" customWidth="1"/>
    <col min="11283" max="11283" width="12.5703125" style="2" bestFit="1" customWidth="1"/>
    <col min="11284" max="11284" width="13.5703125" style="2" bestFit="1" customWidth="1"/>
    <col min="11285" max="11286" width="12.5703125" style="2" bestFit="1" customWidth="1"/>
    <col min="11287" max="11288" width="12.42578125" style="2" bestFit="1" customWidth="1"/>
    <col min="11289" max="11289" width="13.85546875" style="2" customWidth="1"/>
    <col min="11290" max="11293" width="12.42578125" style="2" customWidth="1"/>
    <col min="11294" max="11294" width="11.5703125" style="2" bestFit="1" customWidth="1"/>
    <col min="11295" max="11295" width="15.140625" style="2" bestFit="1" customWidth="1"/>
    <col min="11296" max="11520" width="11.42578125" style="2"/>
    <col min="11521" max="11521" width="2.42578125" style="2" customWidth="1"/>
    <col min="11522" max="11522" width="40" style="2" customWidth="1"/>
    <col min="11523" max="11532" width="13.42578125" style="2" customWidth="1"/>
    <col min="11533" max="11533" width="13.140625" style="2" customWidth="1"/>
    <col min="11534" max="11534" width="13.7109375" style="2" customWidth="1"/>
    <col min="11535" max="11535" width="12.7109375" style="2" customWidth="1"/>
    <col min="11536" max="11536" width="3.7109375" style="2" customWidth="1"/>
    <col min="11537" max="11537" width="4.140625" style="2" customWidth="1"/>
    <col min="11538" max="11538" width="33.5703125" style="2" customWidth="1"/>
    <col min="11539" max="11539" width="12.5703125" style="2" bestFit="1" customWidth="1"/>
    <col min="11540" max="11540" width="13.5703125" style="2" bestFit="1" customWidth="1"/>
    <col min="11541" max="11542" width="12.5703125" style="2" bestFit="1" customWidth="1"/>
    <col min="11543" max="11544" width="12.42578125" style="2" bestFit="1" customWidth="1"/>
    <col min="11545" max="11545" width="13.85546875" style="2" customWidth="1"/>
    <col min="11546" max="11549" width="12.42578125" style="2" customWidth="1"/>
    <col min="11550" max="11550" width="11.5703125" style="2" bestFit="1" customWidth="1"/>
    <col min="11551" max="11551" width="15.140625" style="2" bestFit="1" customWidth="1"/>
    <col min="11552" max="11776" width="11.42578125" style="2"/>
    <col min="11777" max="11777" width="2.42578125" style="2" customWidth="1"/>
    <col min="11778" max="11778" width="40" style="2" customWidth="1"/>
    <col min="11779" max="11788" width="13.42578125" style="2" customWidth="1"/>
    <col min="11789" max="11789" width="13.140625" style="2" customWidth="1"/>
    <col min="11790" max="11790" width="13.7109375" style="2" customWidth="1"/>
    <col min="11791" max="11791" width="12.7109375" style="2" customWidth="1"/>
    <col min="11792" max="11792" width="3.7109375" style="2" customWidth="1"/>
    <col min="11793" max="11793" width="4.140625" style="2" customWidth="1"/>
    <col min="11794" max="11794" width="33.5703125" style="2" customWidth="1"/>
    <col min="11795" max="11795" width="12.5703125" style="2" bestFit="1" customWidth="1"/>
    <col min="11796" max="11796" width="13.5703125" style="2" bestFit="1" customWidth="1"/>
    <col min="11797" max="11798" width="12.5703125" style="2" bestFit="1" customWidth="1"/>
    <col min="11799" max="11800" width="12.42578125" style="2" bestFit="1" customWidth="1"/>
    <col min="11801" max="11801" width="13.85546875" style="2" customWidth="1"/>
    <col min="11802" max="11805" width="12.42578125" style="2" customWidth="1"/>
    <col min="11806" max="11806" width="11.5703125" style="2" bestFit="1" customWidth="1"/>
    <col min="11807" max="11807" width="15.140625" style="2" bestFit="1" customWidth="1"/>
    <col min="11808" max="12032" width="11.42578125" style="2"/>
    <col min="12033" max="12033" width="2.42578125" style="2" customWidth="1"/>
    <col min="12034" max="12034" width="40" style="2" customWidth="1"/>
    <col min="12035" max="12044" width="13.42578125" style="2" customWidth="1"/>
    <col min="12045" max="12045" width="13.140625" style="2" customWidth="1"/>
    <col min="12046" max="12046" width="13.7109375" style="2" customWidth="1"/>
    <col min="12047" max="12047" width="12.7109375" style="2" customWidth="1"/>
    <col min="12048" max="12048" width="3.7109375" style="2" customWidth="1"/>
    <col min="12049" max="12049" width="4.140625" style="2" customWidth="1"/>
    <col min="12050" max="12050" width="33.5703125" style="2" customWidth="1"/>
    <col min="12051" max="12051" width="12.5703125" style="2" bestFit="1" customWidth="1"/>
    <col min="12052" max="12052" width="13.5703125" style="2" bestFit="1" customWidth="1"/>
    <col min="12053" max="12054" width="12.5703125" style="2" bestFit="1" customWidth="1"/>
    <col min="12055" max="12056" width="12.42578125" style="2" bestFit="1" customWidth="1"/>
    <col min="12057" max="12057" width="13.85546875" style="2" customWidth="1"/>
    <col min="12058" max="12061" width="12.42578125" style="2" customWidth="1"/>
    <col min="12062" max="12062" width="11.5703125" style="2" bestFit="1" customWidth="1"/>
    <col min="12063" max="12063" width="15.140625" style="2" bestFit="1" customWidth="1"/>
    <col min="12064" max="12288" width="11.42578125" style="2"/>
    <col min="12289" max="12289" width="2.42578125" style="2" customWidth="1"/>
    <col min="12290" max="12290" width="40" style="2" customWidth="1"/>
    <col min="12291" max="12300" width="13.42578125" style="2" customWidth="1"/>
    <col min="12301" max="12301" width="13.140625" style="2" customWidth="1"/>
    <col min="12302" max="12302" width="13.7109375" style="2" customWidth="1"/>
    <col min="12303" max="12303" width="12.7109375" style="2" customWidth="1"/>
    <col min="12304" max="12304" width="3.7109375" style="2" customWidth="1"/>
    <col min="12305" max="12305" width="4.140625" style="2" customWidth="1"/>
    <col min="12306" max="12306" width="33.5703125" style="2" customWidth="1"/>
    <col min="12307" max="12307" width="12.5703125" style="2" bestFit="1" customWidth="1"/>
    <col min="12308" max="12308" width="13.5703125" style="2" bestFit="1" customWidth="1"/>
    <col min="12309" max="12310" width="12.5703125" style="2" bestFit="1" customWidth="1"/>
    <col min="12311" max="12312" width="12.42578125" style="2" bestFit="1" customWidth="1"/>
    <col min="12313" max="12313" width="13.85546875" style="2" customWidth="1"/>
    <col min="12314" max="12317" width="12.42578125" style="2" customWidth="1"/>
    <col min="12318" max="12318" width="11.5703125" style="2" bestFit="1" customWidth="1"/>
    <col min="12319" max="12319" width="15.140625" style="2" bestFit="1" customWidth="1"/>
    <col min="12320" max="12544" width="11.42578125" style="2"/>
    <col min="12545" max="12545" width="2.42578125" style="2" customWidth="1"/>
    <col min="12546" max="12546" width="40" style="2" customWidth="1"/>
    <col min="12547" max="12556" width="13.42578125" style="2" customWidth="1"/>
    <col min="12557" max="12557" width="13.140625" style="2" customWidth="1"/>
    <col min="12558" max="12558" width="13.7109375" style="2" customWidth="1"/>
    <col min="12559" max="12559" width="12.7109375" style="2" customWidth="1"/>
    <col min="12560" max="12560" width="3.7109375" style="2" customWidth="1"/>
    <col min="12561" max="12561" width="4.140625" style="2" customWidth="1"/>
    <col min="12562" max="12562" width="33.5703125" style="2" customWidth="1"/>
    <col min="12563" max="12563" width="12.5703125" style="2" bestFit="1" customWidth="1"/>
    <col min="12564" max="12564" width="13.5703125" style="2" bestFit="1" customWidth="1"/>
    <col min="12565" max="12566" width="12.5703125" style="2" bestFit="1" customWidth="1"/>
    <col min="12567" max="12568" width="12.42578125" style="2" bestFit="1" customWidth="1"/>
    <col min="12569" max="12569" width="13.85546875" style="2" customWidth="1"/>
    <col min="12570" max="12573" width="12.42578125" style="2" customWidth="1"/>
    <col min="12574" max="12574" width="11.5703125" style="2" bestFit="1" customWidth="1"/>
    <col min="12575" max="12575" width="15.140625" style="2" bestFit="1" customWidth="1"/>
    <col min="12576" max="12800" width="11.42578125" style="2"/>
    <col min="12801" max="12801" width="2.42578125" style="2" customWidth="1"/>
    <col min="12802" max="12802" width="40" style="2" customWidth="1"/>
    <col min="12803" max="12812" width="13.42578125" style="2" customWidth="1"/>
    <col min="12813" max="12813" width="13.140625" style="2" customWidth="1"/>
    <col min="12814" max="12814" width="13.7109375" style="2" customWidth="1"/>
    <col min="12815" max="12815" width="12.7109375" style="2" customWidth="1"/>
    <col min="12816" max="12816" width="3.7109375" style="2" customWidth="1"/>
    <col min="12817" max="12817" width="4.140625" style="2" customWidth="1"/>
    <col min="12818" max="12818" width="33.5703125" style="2" customWidth="1"/>
    <col min="12819" max="12819" width="12.5703125" style="2" bestFit="1" customWidth="1"/>
    <col min="12820" max="12820" width="13.5703125" style="2" bestFit="1" customWidth="1"/>
    <col min="12821" max="12822" width="12.5703125" style="2" bestFit="1" customWidth="1"/>
    <col min="12823" max="12824" width="12.42578125" style="2" bestFit="1" customWidth="1"/>
    <col min="12825" max="12825" width="13.85546875" style="2" customWidth="1"/>
    <col min="12826" max="12829" width="12.42578125" style="2" customWidth="1"/>
    <col min="12830" max="12830" width="11.5703125" style="2" bestFit="1" customWidth="1"/>
    <col min="12831" max="12831" width="15.140625" style="2" bestFit="1" customWidth="1"/>
    <col min="12832" max="13056" width="11.42578125" style="2"/>
    <col min="13057" max="13057" width="2.42578125" style="2" customWidth="1"/>
    <col min="13058" max="13058" width="40" style="2" customWidth="1"/>
    <col min="13059" max="13068" width="13.42578125" style="2" customWidth="1"/>
    <col min="13069" max="13069" width="13.140625" style="2" customWidth="1"/>
    <col min="13070" max="13070" width="13.7109375" style="2" customWidth="1"/>
    <col min="13071" max="13071" width="12.7109375" style="2" customWidth="1"/>
    <col min="13072" max="13072" width="3.7109375" style="2" customWidth="1"/>
    <col min="13073" max="13073" width="4.140625" style="2" customWidth="1"/>
    <col min="13074" max="13074" width="33.5703125" style="2" customWidth="1"/>
    <col min="13075" max="13075" width="12.5703125" style="2" bestFit="1" customWidth="1"/>
    <col min="13076" max="13076" width="13.5703125" style="2" bestFit="1" customWidth="1"/>
    <col min="13077" max="13078" width="12.5703125" style="2" bestFit="1" customWidth="1"/>
    <col min="13079" max="13080" width="12.42578125" style="2" bestFit="1" customWidth="1"/>
    <col min="13081" max="13081" width="13.85546875" style="2" customWidth="1"/>
    <col min="13082" max="13085" width="12.42578125" style="2" customWidth="1"/>
    <col min="13086" max="13086" width="11.5703125" style="2" bestFit="1" customWidth="1"/>
    <col min="13087" max="13087" width="15.140625" style="2" bestFit="1" customWidth="1"/>
    <col min="13088" max="13312" width="11.42578125" style="2"/>
    <col min="13313" max="13313" width="2.42578125" style="2" customWidth="1"/>
    <col min="13314" max="13314" width="40" style="2" customWidth="1"/>
    <col min="13315" max="13324" width="13.42578125" style="2" customWidth="1"/>
    <col min="13325" max="13325" width="13.140625" style="2" customWidth="1"/>
    <col min="13326" max="13326" width="13.7109375" style="2" customWidth="1"/>
    <col min="13327" max="13327" width="12.7109375" style="2" customWidth="1"/>
    <col min="13328" max="13328" width="3.7109375" style="2" customWidth="1"/>
    <col min="13329" max="13329" width="4.140625" style="2" customWidth="1"/>
    <col min="13330" max="13330" width="33.5703125" style="2" customWidth="1"/>
    <col min="13331" max="13331" width="12.5703125" style="2" bestFit="1" customWidth="1"/>
    <col min="13332" max="13332" width="13.5703125" style="2" bestFit="1" customWidth="1"/>
    <col min="13333" max="13334" width="12.5703125" style="2" bestFit="1" customWidth="1"/>
    <col min="13335" max="13336" width="12.42578125" style="2" bestFit="1" customWidth="1"/>
    <col min="13337" max="13337" width="13.85546875" style="2" customWidth="1"/>
    <col min="13338" max="13341" width="12.42578125" style="2" customWidth="1"/>
    <col min="13342" max="13342" width="11.5703125" style="2" bestFit="1" customWidth="1"/>
    <col min="13343" max="13343" width="15.140625" style="2" bestFit="1" customWidth="1"/>
    <col min="13344" max="13568" width="11.42578125" style="2"/>
    <col min="13569" max="13569" width="2.42578125" style="2" customWidth="1"/>
    <col min="13570" max="13570" width="40" style="2" customWidth="1"/>
    <col min="13571" max="13580" width="13.42578125" style="2" customWidth="1"/>
    <col min="13581" max="13581" width="13.140625" style="2" customWidth="1"/>
    <col min="13582" max="13582" width="13.7109375" style="2" customWidth="1"/>
    <col min="13583" max="13583" width="12.7109375" style="2" customWidth="1"/>
    <col min="13584" max="13584" width="3.7109375" style="2" customWidth="1"/>
    <col min="13585" max="13585" width="4.140625" style="2" customWidth="1"/>
    <col min="13586" max="13586" width="33.5703125" style="2" customWidth="1"/>
    <col min="13587" max="13587" width="12.5703125" style="2" bestFit="1" customWidth="1"/>
    <col min="13588" max="13588" width="13.5703125" style="2" bestFit="1" customWidth="1"/>
    <col min="13589" max="13590" width="12.5703125" style="2" bestFit="1" customWidth="1"/>
    <col min="13591" max="13592" width="12.42578125" style="2" bestFit="1" customWidth="1"/>
    <col min="13593" max="13593" width="13.85546875" style="2" customWidth="1"/>
    <col min="13594" max="13597" width="12.42578125" style="2" customWidth="1"/>
    <col min="13598" max="13598" width="11.5703125" style="2" bestFit="1" customWidth="1"/>
    <col min="13599" max="13599" width="15.140625" style="2" bestFit="1" customWidth="1"/>
    <col min="13600" max="13824" width="11.42578125" style="2"/>
    <col min="13825" max="13825" width="2.42578125" style="2" customWidth="1"/>
    <col min="13826" max="13826" width="40" style="2" customWidth="1"/>
    <col min="13827" max="13836" width="13.42578125" style="2" customWidth="1"/>
    <col min="13837" max="13837" width="13.140625" style="2" customWidth="1"/>
    <col min="13838" max="13838" width="13.7109375" style="2" customWidth="1"/>
    <col min="13839" max="13839" width="12.7109375" style="2" customWidth="1"/>
    <col min="13840" max="13840" width="3.7109375" style="2" customWidth="1"/>
    <col min="13841" max="13841" width="4.140625" style="2" customWidth="1"/>
    <col min="13842" max="13842" width="33.5703125" style="2" customWidth="1"/>
    <col min="13843" max="13843" width="12.5703125" style="2" bestFit="1" customWidth="1"/>
    <col min="13844" max="13844" width="13.5703125" style="2" bestFit="1" customWidth="1"/>
    <col min="13845" max="13846" width="12.5703125" style="2" bestFit="1" customWidth="1"/>
    <col min="13847" max="13848" width="12.42578125" style="2" bestFit="1" customWidth="1"/>
    <col min="13849" max="13849" width="13.85546875" style="2" customWidth="1"/>
    <col min="13850" max="13853" width="12.42578125" style="2" customWidth="1"/>
    <col min="13854" max="13854" width="11.5703125" style="2" bestFit="1" customWidth="1"/>
    <col min="13855" max="13855" width="15.140625" style="2" bestFit="1" customWidth="1"/>
    <col min="13856" max="14080" width="11.42578125" style="2"/>
    <col min="14081" max="14081" width="2.42578125" style="2" customWidth="1"/>
    <col min="14082" max="14082" width="40" style="2" customWidth="1"/>
    <col min="14083" max="14092" width="13.42578125" style="2" customWidth="1"/>
    <col min="14093" max="14093" width="13.140625" style="2" customWidth="1"/>
    <col min="14094" max="14094" width="13.7109375" style="2" customWidth="1"/>
    <col min="14095" max="14095" width="12.7109375" style="2" customWidth="1"/>
    <col min="14096" max="14096" width="3.7109375" style="2" customWidth="1"/>
    <col min="14097" max="14097" width="4.140625" style="2" customWidth="1"/>
    <col min="14098" max="14098" width="33.5703125" style="2" customWidth="1"/>
    <col min="14099" max="14099" width="12.5703125" style="2" bestFit="1" customWidth="1"/>
    <col min="14100" max="14100" width="13.5703125" style="2" bestFit="1" customWidth="1"/>
    <col min="14101" max="14102" width="12.5703125" style="2" bestFit="1" customWidth="1"/>
    <col min="14103" max="14104" width="12.42578125" style="2" bestFit="1" customWidth="1"/>
    <col min="14105" max="14105" width="13.85546875" style="2" customWidth="1"/>
    <col min="14106" max="14109" width="12.42578125" style="2" customWidth="1"/>
    <col min="14110" max="14110" width="11.5703125" style="2" bestFit="1" customWidth="1"/>
    <col min="14111" max="14111" width="15.140625" style="2" bestFit="1" customWidth="1"/>
    <col min="14112" max="14336" width="11.42578125" style="2"/>
    <col min="14337" max="14337" width="2.42578125" style="2" customWidth="1"/>
    <col min="14338" max="14338" width="40" style="2" customWidth="1"/>
    <col min="14339" max="14348" width="13.42578125" style="2" customWidth="1"/>
    <col min="14349" max="14349" width="13.140625" style="2" customWidth="1"/>
    <col min="14350" max="14350" width="13.7109375" style="2" customWidth="1"/>
    <col min="14351" max="14351" width="12.7109375" style="2" customWidth="1"/>
    <col min="14352" max="14352" width="3.7109375" style="2" customWidth="1"/>
    <col min="14353" max="14353" width="4.140625" style="2" customWidth="1"/>
    <col min="14354" max="14354" width="33.5703125" style="2" customWidth="1"/>
    <col min="14355" max="14355" width="12.5703125" style="2" bestFit="1" customWidth="1"/>
    <col min="14356" max="14356" width="13.5703125" style="2" bestFit="1" customWidth="1"/>
    <col min="14357" max="14358" width="12.5703125" style="2" bestFit="1" customWidth="1"/>
    <col min="14359" max="14360" width="12.42578125" style="2" bestFit="1" customWidth="1"/>
    <col min="14361" max="14361" width="13.85546875" style="2" customWidth="1"/>
    <col min="14362" max="14365" width="12.42578125" style="2" customWidth="1"/>
    <col min="14366" max="14366" width="11.5703125" style="2" bestFit="1" customWidth="1"/>
    <col min="14367" max="14367" width="15.140625" style="2" bestFit="1" customWidth="1"/>
    <col min="14368" max="14592" width="11.42578125" style="2"/>
    <col min="14593" max="14593" width="2.42578125" style="2" customWidth="1"/>
    <col min="14594" max="14594" width="40" style="2" customWidth="1"/>
    <col min="14595" max="14604" width="13.42578125" style="2" customWidth="1"/>
    <col min="14605" max="14605" width="13.140625" style="2" customWidth="1"/>
    <col min="14606" max="14606" width="13.7109375" style="2" customWidth="1"/>
    <col min="14607" max="14607" width="12.7109375" style="2" customWidth="1"/>
    <col min="14608" max="14608" width="3.7109375" style="2" customWidth="1"/>
    <col min="14609" max="14609" width="4.140625" style="2" customWidth="1"/>
    <col min="14610" max="14610" width="33.5703125" style="2" customWidth="1"/>
    <col min="14611" max="14611" width="12.5703125" style="2" bestFit="1" customWidth="1"/>
    <col min="14612" max="14612" width="13.5703125" style="2" bestFit="1" customWidth="1"/>
    <col min="14613" max="14614" width="12.5703125" style="2" bestFit="1" customWidth="1"/>
    <col min="14615" max="14616" width="12.42578125" style="2" bestFit="1" customWidth="1"/>
    <col min="14617" max="14617" width="13.85546875" style="2" customWidth="1"/>
    <col min="14618" max="14621" width="12.42578125" style="2" customWidth="1"/>
    <col min="14622" max="14622" width="11.5703125" style="2" bestFit="1" customWidth="1"/>
    <col min="14623" max="14623" width="15.140625" style="2" bestFit="1" customWidth="1"/>
    <col min="14624" max="14848" width="11.42578125" style="2"/>
    <col min="14849" max="14849" width="2.42578125" style="2" customWidth="1"/>
    <col min="14850" max="14850" width="40" style="2" customWidth="1"/>
    <col min="14851" max="14860" width="13.42578125" style="2" customWidth="1"/>
    <col min="14861" max="14861" width="13.140625" style="2" customWidth="1"/>
    <col min="14862" max="14862" width="13.7109375" style="2" customWidth="1"/>
    <col min="14863" max="14863" width="12.7109375" style="2" customWidth="1"/>
    <col min="14864" max="14864" width="3.7109375" style="2" customWidth="1"/>
    <col min="14865" max="14865" width="4.140625" style="2" customWidth="1"/>
    <col min="14866" max="14866" width="33.5703125" style="2" customWidth="1"/>
    <col min="14867" max="14867" width="12.5703125" style="2" bestFit="1" customWidth="1"/>
    <col min="14868" max="14868" width="13.5703125" style="2" bestFit="1" customWidth="1"/>
    <col min="14869" max="14870" width="12.5703125" style="2" bestFit="1" customWidth="1"/>
    <col min="14871" max="14872" width="12.42578125" style="2" bestFit="1" customWidth="1"/>
    <col min="14873" max="14873" width="13.85546875" style="2" customWidth="1"/>
    <col min="14874" max="14877" width="12.42578125" style="2" customWidth="1"/>
    <col min="14878" max="14878" width="11.5703125" style="2" bestFit="1" customWidth="1"/>
    <col min="14879" max="14879" width="15.140625" style="2" bestFit="1" customWidth="1"/>
    <col min="14880" max="15104" width="11.42578125" style="2"/>
    <col min="15105" max="15105" width="2.42578125" style="2" customWidth="1"/>
    <col min="15106" max="15106" width="40" style="2" customWidth="1"/>
    <col min="15107" max="15116" width="13.42578125" style="2" customWidth="1"/>
    <col min="15117" max="15117" width="13.140625" style="2" customWidth="1"/>
    <col min="15118" max="15118" width="13.7109375" style="2" customWidth="1"/>
    <col min="15119" max="15119" width="12.7109375" style="2" customWidth="1"/>
    <col min="15120" max="15120" width="3.7109375" style="2" customWidth="1"/>
    <col min="15121" max="15121" width="4.140625" style="2" customWidth="1"/>
    <col min="15122" max="15122" width="33.5703125" style="2" customWidth="1"/>
    <col min="15123" max="15123" width="12.5703125" style="2" bestFit="1" customWidth="1"/>
    <col min="15124" max="15124" width="13.5703125" style="2" bestFit="1" customWidth="1"/>
    <col min="15125" max="15126" width="12.5703125" style="2" bestFit="1" customWidth="1"/>
    <col min="15127" max="15128" width="12.42578125" style="2" bestFit="1" customWidth="1"/>
    <col min="15129" max="15129" width="13.85546875" style="2" customWidth="1"/>
    <col min="15130" max="15133" width="12.42578125" style="2" customWidth="1"/>
    <col min="15134" max="15134" width="11.5703125" style="2" bestFit="1" customWidth="1"/>
    <col min="15135" max="15135" width="15.140625" style="2" bestFit="1" customWidth="1"/>
    <col min="15136" max="15360" width="11.42578125" style="2"/>
    <col min="15361" max="15361" width="2.42578125" style="2" customWidth="1"/>
    <col min="15362" max="15362" width="40" style="2" customWidth="1"/>
    <col min="15363" max="15372" width="13.42578125" style="2" customWidth="1"/>
    <col min="15373" max="15373" width="13.140625" style="2" customWidth="1"/>
    <col min="15374" max="15374" width="13.7109375" style="2" customWidth="1"/>
    <col min="15375" max="15375" width="12.7109375" style="2" customWidth="1"/>
    <col min="15376" max="15376" width="3.7109375" style="2" customWidth="1"/>
    <col min="15377" max="15377" width="4.140625" style="2" customWidth="1"/>
    <col min="15378" max="15378" width="33.5703125" style="2" customWidth="1"/>
    <col min="15379" max="15379" width="12.5703125" style="2" bestFit="1" customWidth="1"/>
    <col min="15380" max="15380" width="13.5703125" style="2" bestFit="1" customWidth="1"/>
    <col min="15381" max="15382" width="12.5703125" style="2" bestFit="1" customWidth="1"/>
    <col min="15383" max="15384" width="12.42578125" style="2" bestFit="1" customWidth="1"/>
    <col min="15385" max="15385" width="13.85546875" style="2" customWidth="1"/>
    <col min="15386" max="15389" width="12.42578125" style="2" customWidth="1"/>
    <col min="15390" max="15390" width="11.5703125" style="2" bestFit="1" customWidth="1"/>
    <col min="15391" max="15391" width="15.140625" style="2" bestFit="1" customWidth="1"/>
    <col min="15392" max="15616" width="11.42578125" style="2"/>
    <col min="15617" max="15617" width="2.42578125" style="2" customWidth="1"/>
    <col min="15618" max="15618" width="40" style="2" customWidth="1"/>
    <col min="15619" max="15628" width="13.42578125" style="2" customWidth="1"/>
    <col min="15629" max="15629" width="13.140625" style="2" customWidth="1"/>
    <col min="15630" max="15630" width="13.7109375" style="2" customWidth="1"/>
    <col min="15631" max="15631" width="12.7109375" style="2" customWidth="1"/>
    <col min="15632" max="15632" width="3.7109375" style="2" customWidth="1"/>
    <col min="15633" max="15633" width="4.140625" style="2" customWidth="1"/>
    <col min="15634" max="15634" width="33.5703125" style="2" customWidth="1"/>
    <col min="15635" max="15635" width="12.5703125" style="2" bestFit="1" customWidth="1"/>
    <col min="15636" max="15636" width="13.5703125" style="2" bestFit="1" customWidth="1"/>
    <col min="15637" max="15638" width="12.5703125" style="2" bestFit="1" customWidth="1"/>
    <col min="15639" max="15640" width="12.42578125" style="2" bestFit="1" customWidth="1"/>
    <col min="15641" max="15641" width="13.85546875" style="2" customWidth="1"/>
    <col min="15642" max="15645" width="12.42578125" style="2" customWidth="1"/>
    <col min="15646" max="15646" width="11.5703125" style="2" bestFit="1" customWidth="1"/>
    <col min="15647" max="15647" width="15.140625" style="2" bestFit="1" customWidth="1"/>
    <col min="15648" max="15872" width="11.42578125" style="2"/>
    <col min="15873" max="15873" width="2.42578125" style="2" customWidth="1"/>
    <col min="15874" max="15874" width="40" style="2" customWidth="1"/>
    <col min="15875" max="15884" width="13.42578125" style="2" customWidth="1"/>
    <col min="15885" max="15885" width="13.140625" style="2" customWidth="1"/>
    <col min="15886" max="15886" width="13.7109375" style="2" customWidth="1"/>
    <col min="15887" max="15887" width="12.7109375" style="2" customWidth="1"/>
    <col min="15888" max="15888" width="3.7109375" style="2" customWidth="1"/>
    <col min="15889" max="15889" width="4.140625" style="2" customWidth="1"/>
    <col min="15890" max="15890" width="33.5703125" style="2" customWidth="1"/>
    <col min="15891" max="15891" width="12.5703125" style="2" bestFit="1" customWidth="1"/>
    <col min="15892" max="15892" width="13.5703125" style="2" bestFit="1" customWidth="1"/>
    <col min="15893" max="15894" width="12.5703125" style="2" bestFit="1" customWidth="1"/>
    <col min="15895" max="15896" width="12.42578125" style="2" bestFit="1" customWidth="1"/>
    <col min="15897" max="15897" width="13.85546875" style="2" customWidth="1"/>
    <col min="15898" max="15901" width="12.42578125" style="2" customWidth="1"/>
    <col min="15902" max="15902" width="11.5703125" style="2" bestFit="1" customWidth="1"/>
    <col min="15903" max="15903" width="15.140625" style="2" bestFit="1" customWidth="1"/>
    <col min="15904" max="16128" width="11.42578125" style="2"/>
    <col min="16129" max="16129" width="2.42578125" style="2" customWidth="1"/>
    <col min="16130" max="16130" width="40" style="2" customWidth="1"/>
    <col min="16131" max="16140" width="13.42578125" style="2" customWidth="1"/>
    <col min="16141" max="16141" width="13.140625" style="2" customWidth="1"/>
    <col min="16142" max="16142" width="13.7109375" style="2" customWidth="1"/>
    <col min="16143" max="16143" width="12.7109375" style="2" customWidth="1"/>
    <col min="16144" max="16144" width="3.7109375" style="2" customWidth="1"/>
    <col min="16145" max="16145" width="4.140625" style="2" customWidth="1"/>
    <col min="16146" max="16146" width="33.5703125" style="2" customWidth="1"/>
    <col min="16147" max="16147" width="12.5703125" style="2" bestFit="1" customWidth="1"/>
    <col min="16148" max="16148" width="13.5703125" style="2" bestFit="1" customWidth="1"/>
    <col min="16149" max="16150" width="12.5703125" style="2" bestFit="1" customWidth="1"/>
    <col min="16151" max="16152" width="12.42578125" style="2" bestFit="1" customWidth="1"/>
    <col min="16153" max="16153" width="13.85546875" style="2" customWidth="1"/>
    <col min="16154" max="16157" width="12.42578125" style="2" customWidth="1"/>
    <col min="16158" max="16158" width="11.5703125" style="2" bestFit="1" customWidth="1"/>
    <col min="16159" max="16159" width="15.140625" style="2" bestFit="1" customWidth="1"/>
    <col min="16160" max="16384" width="11.42578125" style="2"/>
  </cols>
  <sheetData>
    <row r="1" spans="1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1">
      <c r="B2" s="249" t="s">
        <v>131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 R.L. - (Sistema Las Misiones)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1:31">
      <c r="B3" s="122" t="str">
        <f>+'Cre-SanIgnacio'!B3</f>
        <v>CONSOLIDADO - con IVA</v>
      </c>
      <c r="C3" s="216"/>
      <c r="D3" s="216"/>
      <c r="E3" s="216"/>
      <c r="F3" s="216"/>
      <c r="G3" s="216"/>
      <c r="H3" s="5"/>
      <c r="I3" s="5"/>
      <c r="J3" s="5"/>
      <c r="K3" s="5"/>
      <c r="L3" s="5"/>
      <c r="M3" s="5"/>
      <c r="N3" s="5"/>
      <c r="O3" s="5"/>
      <c r="R3" s="122" t="str">
        <f>+'Cre-SanIgnacio'!R3</f>
        <v>CONSOLIDADO - sin IVA</v>
      </c>
      <c r="S3" s="216"/>
      <c r="T3" s="216"/>
      <c r="U3" s="216"/>
      <c r="V3" s="216"/>
      <c r="W3" s="6"/>
      <c r="X3" s="6"/>
      <c r="Y3" s="6"/>
      <c r="Z3" s="6"/>
      <c r="AA3" s="6"/>
      <c r="AB3" s="6"/>
      <c r="AC3" s="6"/>
      <c r="AD3" s="6"/>
      <c r="AE3" s="5"/>
    </row>
    <row r="4" spans="1:31">
      <c r="B4" s="122" t="str">
        <f>+'Cre-SanIgnacio'!B4</f>
        <v>ESTADÍSTICAS GESTIÓN 2025</v>
      </c>
      <c r="C4" s="216"/>
      <c r="D4" s="216"/>
      <c r="E4" s="216"/>
      <c r="F4" s="216"/>
      <c r="G4" s="7"/>
      <c r="H4" s="5"/>
      <c r="I4" s="5"/>
      <c r="J4" s="5"/>
      <c r="K4" s="5"/>
      <c r="L4" s="5"/>
      <c r="M4" s="5"/>
      <c r="N4" s="5"/>
      <c r="O4" s="5"/>
      <c r="R4" s="122" t="str">
        <f>+'Cre-SanIgnacio'!R4</f>
        <v>ESTADÍSTICAS GESTIÓN 2025</v>
      </c>
      <c r="S4" s="216"/>
      <c r="T4" s="216"/>
      <c r="U4" s="216"/>
      <c r="V4" s="216"/>
      <c r="W4" s="6"/>
      <c r="X4" s="6"/>
      <c r="Y4" s="6"/>
      <c r="Z4" s="6"/>
      <c r="AA4" s="6"/>
      <c r="AB4" s="6"/>
      <c r="AC4" s="6"/>
      <c r="AD4" s="6"/>
      <c r="AE4" s="5"/>
    </row>
    <row r="5" spans="1:31" ht="5.25" customHeight="1"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11" t="s">
        <v>1</v>
      </c>
      <c r="S8" s="12" t="s">
        <v>2</v>
      </c>
      <c r="T8" s="13" t="s">
        <v>3</v>
      </c>
      <c r="U8" s="13" t="s">
        <v>4</v>
      </c>
      <c r="V8" s="13" t="s">
        <v>5</v>
      </c>
      <c r="W8" s="13" t="s">
        <v>6</v>
      </c>
      <c r="X8" s="13" t="s">
        <v>7</v>
      </c>
      <c r="Y8" s="13" t="s">
        <v>8</v>
      </c>
      <c r="Z8" s="13" t="s">
        <v>9</v>
      </c>
      <c r="AA8" s="13" t="s">
        <v>10</v>
      </c>
      <c r="AB8" s="13" t="s">
        <v>11</v>
      </c>
      <c r="AC8" s="13" t="s">
        <v>12</v>
      </c>
      <c r="AD8" s="13" t="s">
        <v>13</v>
      </c>
      <c r="AE8" s="14" t="s">
        <v>14</v>
      </c>
    </row>
    <row r="9" spans="1:31">
      <c r="B9" s="15" t="s">
        <v>15</v>
      </c>
      <c r="C9" s="1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7"/>
      <c r="R9" s="15" t="s">
        <v>15</v>
      </c>
      <c r="S9" s="16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8"/>
    </row>
    <row r="10" spans="1:31">
      <c r="A10" s="19"/>
      <c r="B10" s="20" t="s">
        <v>16</v>
      </c>
      <c r="C10" s="21" t="s">
        <v>177</v>
      </c>
      <c r="D10" s="21" t="s">
        <v>177</v>
      </c>
      <c r="E10" s="21" t="s">
        <v>177</v>
      </c>
      <c r="F10" s="21" t="s">
        <v>177</v>
      </c>
      <c r="G10" s="21" t="s">
        <v>177</v>
      </c>
      <c r="H10" s="21" t="s">
        <v>177</v>
      </c>
      <c r="I10" s="21" t="s">
        <v>177</v>
      </c>
      <c r="J10" s="21" t="s">
        <v>177</v>
      </c>
      <c r="K10" s="21" t="s">
        <v>177</v>
      </c>
      <c r="L10" s="21" t="s">
        <v>177</v>
      </c>
      <c r="M10" s="21" t="s">
        <v>177</v>
      </c>
      <c r="N10" s="21" t="s">
        <v>177</v>
      </c>
      <c r="O10" s="22" t="str">
        <f>E10</f>
        <v>-</v>
      </c>
      <c r="R10" s="20" t="s">
        <v>16</v>
      </c>
      <c r="S10" s="24" t="str">
        <f>+C10</f>
        <v>-</v>
      </c>
      <c r="T10" s="24" t="str">
        <f t="shared" ref="T10:AD14" si="0">+D10</f>
        <v>-</v>
      </c>
      <c r="U10" s="24" t="str">
        <f t="shared" si="0"/>
        <v>-</v>
      </c>
      <c r="V10" s="24" t="str">
        <f t="shared" si="0"/>
        <v>-</v>
      </c>
      <c r="W10" s="24" t="str">
        <f t="shared" si="0"/>
        <v>-</v>
      </c>
      <c r="X10" s="24" t="str">
        <f t="shared" si="0"/>
        <v>-</v>
      </c>
      <c r="Y10" s="24" t="str">
        <f t="shared" si="0"/>
        <v>-</v>
      </c>
      <c r="Z10" s="24" t="str">
        <f t="shared" si="0"/>
        <v>-</v>
      </c>
      <c r="AA10" s="24" t="str">
        <f t="shared" si="0"/>
        <v>-</v>
      </c>
      <c r="AB10" s="24" t="str">
        <f t="shared" si="0"/>
        <v>-</v>
      </c>
      <c r="AC10" s="24" t="str">
        <f t="shared" si="0"/>
        <v>-</v>
      </c>
      <c r="AD10" s="24" t="str">
        <f t="shared" si="0"/>
        <v>-</v>
      </c>
      <c r="AE10" s="23" t="str">
        <f>+AD10</f>
        <v>-</v>
      </c>
    </row>
    <row r="11" spans="1:31">
      <c r="A11" s="19"/>
      <c r="B11" s="20" t="s">
        <v>17</v>
      </c>
      <c r="C11" s="21" t="s">
        <v>177</v>
      </c>
      <c r="D11" s="21" t="s">
        <v>177</v>
      </c>
      <c r="E11" s="21" t="s">
        <v>177</v>
      </c>
      <c r="F11" s="21" t="s">
        <v>177</v>
      </c>
      <c r="G11" s="21" t="s">
        <v>177</v>
      </c>
      <c r="H11" s="21" t="s">
        <v>177</v>
      </c>
      <c r="I11" s="21" t="s">
        <v>177</v>
      </c>
      <c r="J11" s="21" t="s">
        <v>177</v>
      </c>
      <c r="K11" s="21" t="s">
        <v>177</v>
      </c>
      <c r="L11" s="21" t="s">
        <v>177</v>
      </c>
      <c r="M11" s="21" t="s">
        <v>177</v>
      </c>
      <c r="N11" s="21" t="s">
        <v>177</v>
      </c>
      <c r="O11" s="22" t="str">
        <f t="shared" ref="O11:O14" si="1">E11</f>
        <v>-</v>
      </c>
      <c r="R11" s="20" t="s">
        <v>17</v>
      </c>
      <c r="S11" s="24" t="str">
        <f t="shared" ref="S11:S14" si="2">+C11</f>
        <v>-</v>
      </c>
      <c r="T11" s="24" t="str">
        <f t="shared" si="0"/>
        <v>-</v>
      </c>
      <c r="U11" s="24" t="str">
        <f t="shared" si="0"/>
        <v>-</v>
      </c>
      <c r="V11" s="24" t="str">
        <f t="shared" si="0"/>
        <v>-</v>
      </c>
      <c r="W11" s="24" t="str">
        <f t="shared" si="0"/>
        <v>-</v>
      </c>
      <c r="X11" s="24" t="str">
        <f t="shared" si="0"/>
        <v>-</v>
      </c>
      <c r="Y11" s="24" t="str">
        <f t="shared" si="0"/>
        <v>-</v>
      </c>
      <c r="Z11" s="24" t="str">
        <f t="shared" si="0"/>
        <v>-</v>
      </c>
      <c r="AA11" s="24" t="str">
        <f t="shared" si="0"/>
        <v>-</v>
      </c>
      <c r="AB11" s="24" t="str">
        <f t="shared" si="0"/>
        <v>-</v>
      </c>
      <c r="AC11" s="24" t="str">
        <f t="shared" si="0"/>
        <v>-</v>
      </c>
      <c r="AD11" s="24" t="str">
        <f t="shared" si="0"/>
        <v>-</v>
      </c>
      <c r="AE11" s="23" t="str">
        <f t="shared" ref="AE11:AE14" si="3">+AD11</f>
        <v>-</v>
      </c>
    </row>
    <row r="12" spans="1:31">
      <c r="A12" s="19"/>
      <c r="B12" s="20" t="s">
        <v>18</v>
      </c>
      <c r="C12" s="21" t="s">
        <v>177</v>
      </c>
      <c r="D12" s="21" t="s">
        <v>177</v>
      </c>
      <c r="E12" s="21" t="s">
        <v>177</v>
      </c>
      <c r="F12" s="21" t="s">
        <v>177</v>
      </c>
      <c r="G12" s="21" t="s">
        <v>177</v>
      </c>
      <c r="H12" s="21" t="s">
        <v>177</v>
      </c>
      <c r="I12" s="21" t="s">
        <v>177</v>
      </c>
      <c r="J12" s="21" t="s">
        <v>177</v>
      </c>
      <c r="K12" s="21" t="s">
        <v>177</v>
      </c>
      <c r="L12" s="21" t="s">
        <v>177</v>
      </c>
      <c r="M12" s="21" t="s">
        <v>177</v>
      </c>
      <c r="N12" s="21" t="s">
        <v>177</v>
      </c>
      <c r="O12" s="22" t="str">
        <f t="shared" si="1"/>
        <v>-</v>
      </c>
      <c r="R12" s="20" t="s">
        <v>18</v>
      </c>
      <c r="S12" s="24" t="str">
        <f t="shared" si="2"/>
        <v>-</v>
      </c>
      <c r="T12" s="24" t="str">
        <f t="shared" si="0"/>
        <v>-</v>
      </c>
      <c r="U12" s="24" t="str">
        <f t="shared" si="0"/>
        <v>-</v>
      </c>
      <c r="V12" s="24" t="str">
        <f t="shared" si="0"/>
        <v>-</v>
      </c>
      <c r="W12" s="24" t="str">
        <f t="shared" si="0"/>
        <v>-</v>
      </c>
      <c r="X12" s="24" t="str">
        <f t="shared" si="0"/>
        <v>-</v>
      </c>
      <c r="Y12" s="24" t="str">
        <f t="shared" si="0"/>
        <v>-</v>
      </c>
      <c r="Z12" s="24" t="str">
        <f t="shared" si="0"/>
        <v>-</v>
      </c>
      <c r="AA12" s="24" t="str">
        <f t="shared" si="0"/>
        <v>-</v>
      </c>
      <c r="AB12" s="24" t="str">
        <f t="shared" si="0"/>
        <v>-</v>
      </c>
      <c r="AC12" s="24" t="str">
        <f t="shared" si="0"/>
        <v>-</v>
      </c>
      <c r="AD12" s="24" t="str">
        <f t="shared" si="0"/>
        <v>-</v>
      </c>
      <c r="AE12" s="23" t="str">
        <f t="shared" si="3"/>
        <v>-</v>
      </c>
    </row>
    <row r="13" spans="1:31">
      <c r="A13" s="19"/>
      <c r="B13" s="20" t="s">
        <v>19</v>
      </c>
      <c r="C13" s="21" t="s">
        <v>177</v>
      </c>
      <c r="D13" s="21" t="s">
        <v>177</v>
      </c>
      <c r="E13" s="21" t="s">
        <v>177</v>
      </c>
      <c r="F13" s="21" t="s">
        <v>177</v>
      </c>
      <c r="G13" s="21" t="s">
        <v>177</v>
      </c>
      <c r="H13" s="21" t="s">
        <v>177</v>
      </c>
      <c r="I13" s="21" t="s">
        <v>177</v>
      </c>
      <c r="J13" s="21" t="s">
        <v>177</v>
      </c>
      <c r="K13" s="21" t="s">
        <v>177</v>
      </c>
      <c r="L13" s="21" t="s">
        <v>177</v>
      </c>
      <c r="M13" s="21" t="s">
        <v>177</v>
      </c>
      <c r="N13" s="21" t="s">
        <v>177</v>
      </c>
      <c r="O13" s="22" t="str">
        <f t="shared" si="1"/>
        <v>-</v>
      </c>
      <c r="R13" s="20" t="s">
        <v>19</v>
      </c>
      <c r="S13" s="24" t="str">
        <f t="shared" si="2"/>
        <v>-</v>
      </c>
      <c r="T13" s="24" t="str">
        <f t="shared" si="0"/>
        <v>-</v>
      </c>
      <c r="U13" s="24" t="str">
        <f t="shared" si="0"/>
        <v>-</v>
      </c>
      <c r="V13" s="24" t="str">
        <f t="shared" si="0"/>
        <v>-</v>
      </c>
      <c r="W13" s="24" t="str">
        <f t="shared" si="0"/>
        <v>-</v>
      </c>
      <c r="X13" s="24" t="str">
        <f t="shared" si="0"/>
        <v>-</v>
      </c>
      <c r="Y13" s="24" t="str">
        <f t="shared" si="0"/>
        <v>-</v>
      </c>
      <c r="Z13" s="24" t="str">
        <f t="shared" si="0"/>
        <v>-</v>
      </c>
      <c r="AA13" s="24" t="str">
        <f t="shared" si="0"/>
        <v>-</v>
      </c>
      <c r="AB13" s="24" t="str">
        <f t="shared" si="0"/>
        <v>-</v>
      </c>
      <c r="AC13" s="24" t="str">
        <f t="shared" si="0"/>
        <v>-</v>
      </c>
      <c r="AD13" s="24" t="str">
        <f t="shared" si="0"/>
        <v>-</v>
      </c>
      <c r="AE13" s="23" t="str">
        <f t="shared" si="3"/>
        <v>-</v>
      </c>
    </row>
    <row r="14" spans="1:31">
      <c r="A14" s="4"/>
      <c r="B14" s="25" t="s">
        <v>20</v>
      </c>
      <c r="C14" s="21" t="s">
        <v>177</v>
      </c>
      <c r="D14" s="21" t="s">
        <v>177</v>
      </c>
      <c r="E14" s="21" t="s">
        <v>177</v>
      </c>
      <c r="F14" s="21" t="s">
        <v>177</v>
      </c>
      <c r="G14" s="21" t="s">
        <v>177</v>
      </c>
      <c r="H14" s="21" t="s">
        <v>177</v>
      </c>
      <c r="I14" s="21" t="s">
        <v>177</v>
      </c>
      <c r="J14" s="21" t="s">
        <v>177</v>
      </c>
      <c r="K14" s="21" t="s">
        <v>177</v>
      </c>
      <c r="L14" s="21" t="s">
        <v>177</v>
      </c>
      <c r="M14" s="21" t="s">
        <v>177</v>
      </c>
      <c r="N14" s="21" t="s">
        <v>177</v>
      </c>
      <c r="O14" s="22" t="str">
        <f t="shared" si="1"/>
        <v>-</v>
      </c>
      <c r="R14" s="25" t="s">
        <v>20</v>
      </c>
      <c r="S14" s="24" t="str">
        <f t="shared" si="2"/>
        <v>-</v>
      </c>
      <c r="T14" s="24" t="str">
        <f t="shared" si="0"/>
        <v>-</v>
      </c>
      <c r="U14" s="24" t="str">
        <f t="shared" si="0"/>
        <v>-</v>
      </c>
      <c r="V14" s="24" t="str">
        <f t="shared" si="0"/>
        <v>-</v>
      </c>
      <c r="W14" s="24" t="str">
        <f t="shared" si="0"/>
        <v>-</v>
      </c>
      <c r="X14" s="24" t="str">
        <f t="shared" si="0"/>
        <v>-</v>
      </c>
      <c r="Y14" s="24" t="str">
        <f t="shared" si="0"/>
        <v>-</v>
      </c>
      <c r="Z14" s="24" t="str">
        <f t="shared" si="0"/>
        <v>-</v>
      </c>
      <c r="AA14" s="24" t="str">
        <f t="shared" si="0"/>
        <v>-</v>
      </c>
      <c r="AB14" s="24" t="str">
        <f t="shared" si="0"/>
        <v>-</v>
      </c>
      <c r="AC14" s="24" t="str">
        <f t="shared" si="0"/>
        <v>-</v>
      </c>
      <c r="AD14" s="24" t="str">
        <f t="shared" si="0"/>
        <v>-</v>
      </c>
      <c r="AE14" s="23" t="str">
        <f t="shared" si="3"/>
        <v>-</v>
      </c>
    </row>
    <row r="15" spans="1:31">
      <c r="B15" s="26" t="s">
        <v>14</v>
      </c>
      <c r="C15" s="28">
        <f t="shared" ref="C15:O15" si="4">SUM(C10:C14)</f>
        <v>0</v>
      </c>
      <c r="D15" s="28">
        <f t="shared" ref="D15:N15" si="5">SUM(D10:D14)</f>
        <v>0</v>
      </c>
      <c r="E15" s="28">
        <f t="shared" si="5"/>
        <v>0</v>
      </c>
      <c r="F15" s="28">
        <f t="shared" si="5"/>
        <v>0</v>
      </c>
      <c r="G15" s="28">
        <f t="shared" si="5"/>
        <v>0</v>
      </c>
      <c r="H15" s="28">
        <f t="shared" si="5"/>
        <v>0</v>
      </c>
      <c r="I15" s="28">
        <f t="shared" si="5"/>
        <v>0</v>
      </c>
      <c r="J15" s="28">
        <f t="shared" si="5"/>
        <v>0</v>
      </c>
      <c r="K15" s="28">
        <f t="shared" si="5"/>
        <v>0</v>
      </c>
      <c r="L15" s="28">
        <f t="shared" si="5"/>
        <v>0</v>
      </c>
      <c r="M15" s="28">
        <f t="shared" si="5"/>
        <v>0</v>
      </c>
      <c r="N15" s="28">
        <f t="shared" si="5"/>
        <v>0</v>
      </c>
      <c r="O15" s="30">
        <f t="shared" si="4"/>
        <v>0</v>
      </c>
      <c r="R15" s="26" t="s">
        <v>14</v>
      </c>
      <c r="S15" s="27">
        <f t="shared" ref="S15:AE15" si="6">SUM(S10:S14)</f>
        <v>0</v>
      </c>
      <c r="T15" s="29">
        <f t="shared" si="6"/>
        <v>0</v>
      </c>
      <c r="U15" s="29">
        <f t="shared" si="6"/>
        <v>0</v>
      </c>
      <c r="V15" s="29">
        <f t="shared" si="6"/>
        <v>0</v>
      </c>
      <c r="W15" s="29">
        <f t="shared" si="6"/>
        <v>0</v>
      </c>
      <c r="X15" s="29">
        <f t="shared" si="6"/>
        <v>0</v>
      </c>
      <c r="Y15" s="29">
        <f t="shared" si="6"/>
        <v>0</v>
      </c>
      <c r="Z15" s="29">
        <f t="shared" si="6"/>
        <v>0</v>
      </c>
      <c r="AA15" s="29">
        <f t="shared" si="6"/>
        <v>0</v>
      </c>
      <c r="AB15" s="29">
        <f t="shared" si="6"/>
        <v>0</v>
      </c>
      <c r="AC15" s="29">
        <f t="shared" si="6"/>
        <v>0</v>
      </c>
      <c r="AD15" s="29">
        <f t="shared" si="6"/>
        <v>0</v>
      </c>
      <c r="AE15" s="28">
        <f t="shared" si="6"/>
        <v>0</v>
      </c>
    </row>
    <row r="16" spans="1:31">
      <c r="C16" s="9"/>
      <c r="D16" s="9"/>
      <c r="E16" s="9"/>
      <c r="F16" s="9"/>
      <c r="G16" s="9"/>
      <c r="H16" s="9"/>
      <c r="I16" s="9"/>
      <c r="J16" s="9"/>
      <c r="K16" s="9"/>
      <c r="L16" s="76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32" t="s">
        <v>1</v>
      </c>
      <c r="C19" s="12" t="s">
        <v>2</v>
      </c>
      <c r="D19" s="13" t="s">
        <v>3</v>
      </c>
      <c r="E19" s="13" t="s">
        <v>4</v>
      </c>
      <c r="F19" s="33" t="s">
        <v>5</v>
      </c>
      <c r="G19" s="33" t="s">
        <v>6</v>
      </c>
      <c r="H19" s="33" t="s">
        <v>7</v>
      </c>
      <c r="I19" s="33" t="s">
        <v>8</v>
      </c>
      <c r="J19" s="33" t="s">
        <v>9</v>
      </c>
      <c r="K19" s="33" t="s">
        <v>10</v>
      </c>
      <c r="L19" s="33" t="s">
        <v>11</v>
      </c>
      <c r="M19" s="33" t="s">
        <v>12</v>
      </c>
      <c r="N19" s="33" t="s">
        <v>13</v>
      </c>
      <c r="O19" s="34" t="s">
        <v>22</v>
      </c>
      <c r="R19" s="32" t="s">
        <v>1</v>
      </c>
      <c r="S19" s="35" t="s">
        <v>2</v>
      </c>
      <c r="T19" s="33" t="s">
        <v>3</v>
      </c>
      <c r="U19" s="33" t="s">
        <v>4</v>
      </c>
      <c r="V19" s="33" t="s">
        <v>5</v>
      </c>
      <c r="W19" s="33" t="s">
        <v>6</v>
      </c>
      <c r="X19" s="33" t="s">
        <v>7</v>
      </c>
      <c r="Y19" s="33" t="s">
        <v>8</v>
      </c>
      <c r="Z19" s="33" t="s">
        <v>9</v>
      </c>
      <c r="AA19" s="33" t="s">
        <v>10</v>
      </c>
      <c r="AB19" s="33" t="s">
        <v>11</v>
      </c>
      <c r="AC19" s="33" t="s">
        <v>12</v>
      </c>
      <c r="AD19" s="33" t="s">
        <v>13</v>
      </c>
      <c r="AE19" s="34" t="s">
        <v>14</v>
      </c>
    </row>
    <row r="20" spans="2:31">
      <c r="B20" s="36" t="s">
        <v>15</v>
      </c>
      <c r="C20" s="37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9"/>
      <c r="R20" s="36" t="s">
        <v>15</v>
      </c>
      <c r="S20" s="16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18"/>
    </row>
    <row r="21" spans="2:31">
      <c r="B21" s="20" t="s">
        <v>16</v>
      </c>
      <c r="C21" s="84" t="s">
        <v>177</v>
      </c>
      <c r="D21" s="84" t="s">
        <v>177</v>
      </c>
      <c r="E21" s="84" t="s">
        <v>177</v>
      </c>
      <c r="F21" s="84" t="s">
        <v>177</v>
      </c>
      <c r="G21" s="84" t="s">
        <v>177</v>
      </c>
      <c r="H21" s="84" t="s">
        <v>177</v>
      </c>
      <c r="I21" s="84" t="s">
        <v>177</v>
      </c>
      <c r="J21" s="84" t="s">
        <v>177</v>
      </c>
      <c r="K21" s="84" t="s">
        <v>177</v>
      </c>
      <c r="L21" s="84" t="s">
        <v>177</v>
      </c>
      <c r="M21" s="84" t="s">
        <v>177</v>
      </c>
      <c r="N21" s="84" t="s">
        <v>177</v>
      </c>
      <c r="O21" s="85">
        <f>SUM(C21:N21)</f>
        <v>0</v>
      </c>
      <c r="P21" s="43"/>
      <c r="Q21" s="43"/>
      <c r="R21" s="20" t="s">
        <v>16</v>
      </c>
      <c r="S21" s="86" t="str">
        <f>+C21</f>
        <v>-</v>
      </c>
      <c r="T21" s="86" t="str">
        <f>+D21</f>
        <v>-</v>
      </c>
      <c r="U21" s="86" t="str">
        <f>+E21</f>
        <v>-</v>
      </c>
      <c r="V21" s="86" t="str">
        <f t="shared" ref="V21:AD25" si="7">+F21</f>
        <v>-</v>
      </c>
      <c r="W21" s="86" t="str">
        <f t="shared" si="7"/>
        <v>-</v>
      </c>
      <c r="X21" s="86" t="str">
        <f t="shared" si="7"/>
        <v>-</v>
      </c>
      <c r="Y21" s="86" t="str">
        <f t="shared" si="7"/>
        <v>-</v>
      </c>
      <c r="Z21" s="86" t="str">
        <f t="shared" si="7"/>
        <v>-</v>
      </c>
      <c r="AA21" s="86" t="str">
        <f t="shared" si="7"/>
        <v>-</v>
      </c>
      <c r="AB21" s="86" t="str">
        <f t="shared" si="7"/>
        <v>-</v>
      </c>
      <c r="AC21" s="86" t="str">
        <f t="shared" si="7"/>
        <v>-</v>
      </c>
      <c r="AD21" s="86" t="str">
        <f t="shared" si="7"/>
        <v>-</v>
      </c>
      <c r="AE21" s="85">
        <f>SUM(S21:AD21)</f>
        <v>0</v>
      </c>
    </row>
    <row r="22" spans="2:31">
      <c r="B22" s="20" t="s">
        <v>17</v>
      </c>
      <c r="C22" s="84" t="s">
        <v>177</v>
      </c>
      <c r="D22" s="84" t="s">
        <v>177</v>
      </c>
      <c r="E22" s="84" t="s">
        <v>177</v>
      </c>
      <c r="F22" s="84" t="s">
        <v>177</v>
      </c>
      <c r="G22" s="84" t="s">
        <v>177</v>
      </c>
      <c r="H22" s="84" t="s">
        <v>177</v>
      </c>
      <c r="I22" s="84" t="s">
        <v>177</v>
      </c>
      <c r="J22" s="84" t="s">
        <v>177</v>
      </c>
      <c r="K22" s="84" t="s">
        <v>177</v>
      </c>
      <c r="L22" s="84" t="s">
        <v>177</v>
      </c>
      <c r="M22" s="84" t="s">
        <v>177</v>
      </c>
      <c r="N22" s="84" t="s">
        <v>177</v>
      </c>
      <c r="O22" s="85">
        <f t="shared" ref="O22:O25" si="8">SUM(C22:N22)</f>
        <v>0</v>
      </c>
      <c r="P22" s="43"/>
      <c r="Q22" s="43"/>
      <c r="R22" s="20" t="s">
        <v>17</v>
      </c>
      <c r="S22" s="86" t="str">
        <f t="shared" ref="S22:U25" si="9">+C22</f>
        <v>-</v>
      </c>
      <c r="T22" s="86" t="str">
        <f t="shared" si="9"/>
        <v>-</v>
      </c>
      <c r="U22" s="86" t="str">
        <f>+E22</f>
        <v>-</v>
      </c>
      <c r="V22" s="86" t="str">
        <f t="shared" si="7"/>
        <v>-</v>
      </c>
      <c r="W22" s="86" t="str">
        <f t="shared" si="7"/>
        <v>-</v>
      </c>
      <c r="X22" s="86" t="str">
        <f t="shared" si="7"/>
        <v>-</v>
      </c>
      <c r="Y22" s="86" t="str">
        <f t="shared" si="7"/>
        <v>-</v>
      </c>
      <c r="Z22" s="86" t="str">
        <f t="shared" si="7"/>
        <v>-</v>
      </c>
      <c r="AA22" s="86" t="str">
        <f t="shared" si="7"/>
        <v>-</v>
      </c>
      <c r="AB22" s="86" t="str">
        <f t="shared" si="7"/>
        <v>-</v>
      </c>
      <c r="AC22" s="86" t="str">
        <f t="shared" si="7"/>
        <v>-</v>
      </c>
      <c r="AD22" s="86" t="str">
        <f t="shared" si="7"/>
        <v>-</v>
      </c>
      <c r="AE22" s="85">
        <f t="shared" ref="AE22:AE25" si="10">SUM(S22:AD22)</f>
        <v>0</v>
      </c>
    </row>
    <row r="23" spans="2:31">
      <c r="B23" s="20" t="s">
        <v>18</v>
      </c>
      <c r="C23" s="84" t="s">
        <v>177</v>
      </c>
      <c r="D23" s="84" t="s">
        <v>177</v>
      </c>
      <c r="E23" s="84" t="s">
        <v>177</v>
      </c>
      <c r="F23" s="84" t="s">
        <v>177</v>
      </c>
      <c r="G23" s="84" t="s">
        <v>177</v>
      </c>
      <c r="H23" s="84" t="s">
        <v>177</v>
      </c>
      <c r="I23" s="84" t="s">
        <v>177</v>
      </c>
      <c r="J23" s="84" t="s">
        <v>177</v>
      </c>
      <c r="K23" s="84" t="s">
        <v>177</v>
      </c>
      <c r="L23" s="84" t="s">
        <v>177</v>
      </c>
      <c r="M23" s="84" t="s">
        <v>177</v>
      </c>
      <c r="N23" s="84" t="s">
        <v>177</v>
      </c>
      <c r="O23" s="85">
        <f t="shared" si="8"/>
        <v>0</v>
      </c>
      <c r="P23" s="43"/>
      <c r="Q23" s="43"/>
      <c r="R23" s="20" t="s">
        <v>18</v>
      </c>
      <c r="S23" s="86" t="str">
        <f t="shared" si="9"/>
        <v>-</v>
      </c>
      <c r="T23" s="86" t="str">
        <f t="shared" si="9"/>
        <v>-</v>
      </c>
      <c r="U23" s="86" t="str">
        <f t="shared" si="9"/>
        <v>-</v>
      </c>
      <c r="V23" s="86" t="str">
        <f t="shared" si="7"/>
        <v>-</v>
      </c>
      <c r="W23" s="86" t="str">
        <f t="shared" si="7"/>
        <v>-</v>
      </c>
      <c r="X23" s="86" t="str">
        <f t="shared" si="7"/>
        <v>-</v>
      </c>
      <c r="Y23" s="86" t="str">
        <f t="shared" si="7"/>
        <v>-</v>
      </c>
      <c r="Z23" s="86" t="str">
        <f t="shared" si="7"/>
        <v>-</v>
      </c>
      <c r="AA23" s="86" t="str">
        <f t="shared" si="7"/>
        <v>-</v>
      </c>
      <c r="AB23" s="86" t="str">
        <f t="shared" si="7"/>
        <v>-</v>
      </c>
      <c r="AC23" s="86" t="str">
        <f t="shared" si="7"/>
        <v>-</v>
      </c>
      <c r="AD23" s="86" t="str">
        <f t="shared" si="7"/>
        <v>-</v>
      </c>
      <c r="AE23" s="85">
        <f t="shared" si="10"/>
        <v>0</v>
      </c>
    </row>
    <row r="24" spans="2:31">
      <c r="B24" s="20" t="s">
        <v>19</v>
      </c>
      <c r="C24" s="84" t="s">
        <v>177</v>
      </c>
      <c r="D24" s="84" t="s">
        <v>177</v>
      </c>
      <c r="E24" s="84" t="s">
        <v>177</v>
      </c>
      <c r="F24" s="84" t="s">
        <v>177</v>
      </c>
      <c r="G24" s="84" t="s">
        <v>177</v>
      </c>
      <c r="H24" s="84" t="s">
        <v>177</v>
      </c>
      <c r="I24" s="84" t="s">
        <v>177</v>
      </c>
      <c r="J24" s="84" t="s">
        <v>177</v>
      </c>
      <c r="K24" s="84" t="s">
        <v>177</v>
      </c>
      <c r="L24" s="84" t="s">
        <v>177</v>
      </c>
      <c r="M24" s="84" t="s">
        <v>177</v>
      </c>
      <c r="N24" s="84" t="s">
        <v>177</v>
      </c>
      <c r="O24" s="85">
        <f t="shared" si="8"/>
        <v>0</v>
      </c>
      <c r="P24" s="43"/>
      <c r="Q24" s="43"/>
      <c r="R24" s="20" t="s">
        <v>19</v>
      </c>
      <c r="S24" s="86" t="str">
        <f t="shared" si="9"/>
        <v>-</v>
      </c>
      <c r="T24" s="86" t="str">
        <f t="shared" si="9"/>
        <v>-</v>
      </c>
      <c r="U24" s="86" t="str">
        <f t="shared" si="9"/>
        <v>-</v>
      </c>
      <c r="V24" s="86" t="str">
        <f t="shared" si="7"/>
        <v>-</v>
      </c>
      <c r="W24" s="86" t="str">
        <f t="shared" si="7"/>
        <v>-</v>
      </c>
      <c r="X24" s="86" t="str">
        <f t="shared" si="7"/>
        <v>-</v>
      </c>
      <c r="Y24" s="86" t="str">
        <f t="shared" si="7"/>
        <v>-</v>
      </c>
      <c r="Z24" s="86" t="str">
        <f t="shared" si="7"/>
        <v>-</v>
      </c>
      <c r="AA24" s="86" t="str">
        <f t="shared" si="7"/>
        <v>-</v>
      </c>
      <c r="AB24" s="86" t="str">
        <f t="shared" si="7"/>
        <v>-</v>
      </c>
      <c r="AC24" s="86" t="str">
        <f t="shared" si="7"/>
        <v>-</v>
      </c>
      <c r="AD24" s="86" t="str">
        <f t="shared" si="7"/>
        <v>-</v>
      </c>
      <c r="AE24" s="85">
        <f t="shared" si="10"/>
        <v>0</v>
      </c>
    </row>
    <row r="25" spans="2:31">
      <c r="B25" s="25" t="s">
        <v>20</v>
      </c>
      <c r="C25" s="84" t="s">
        <v>177</v>
      </c>
      <c r="D25" s="84" t="s">
        <v>177</v>
      </c>
      <c r="E25" s="84" t="s">
        <v>177</v>
      </c>
      <c r="F25" s="84" t="s">
        <v>177</v>
      </c>
      <c r="G25" s="84" t="s">
        <v>177</v>
      </c>
      <c r="H25" s="84" t="s">
        <v>177</v>
      </c>
      <c r="I25" s="84" t="s">
        <v>177</v>
      </c>
      <c r="J25" s="84" t="s">
        <v>177</v>
      </c>
      <c r="K25" s="84" t="s">
        <v>177</v>
      </c>
      <c r="L25" s="84" t="s">
        <v>177</v>
      </c>
      <c r="M25" s="84" t="s">
        <v>177</v>
      </c>
      <c r="N25" s="84" t="s">
        <v>177</v>
      </c>
      <c r="O25" s="85">
        <f t="shared" si="8"/>
        <v>0</v>
      </c>
      <c r="P25" s="43"/>
      <c r="Q25" s="43"/>
      <c r="R25" s="25" t="s">
        <v>20</v>
      </c>
      <c r="S25" s="86" t="str">
        <f t="shared" si="9"/>
        <v>-</v>
      </c>
      <c r="T25" s="86" t="str">
        <f t="shared" si="9"/>
        <v>-</v>
      </c>
      <c r="U25" s="86" t="str">
        <f t="shared" si="9"/>
        <v>-</v>
      </c>
      <c r="V25" s="86" t="str">
        <f t="shared" si="7"/>
        <v>-</v>
      </c>
      <c r="W25" s="86" t="str">
        <f t="shared" si="7"/>
        <v>-</v>
      </c>
      <c r="X25" s="86" t="str">
        <f t="shared" si="7"/>
        <v>-</v>
      </c>
      <c r="Y25" s="86" t="str">
        <f t="shared" si="7"/>
        <v>-</v>
      </c>
      <c r="Z25" s="86" t="str">
        <f t="shared" si="7"/>
        <v>-</v>
      </c>
      <c r="AA25" s="86" t="str">
        <f t="shared" si="7"/>
        <v>-</v>
      </c>
      <c r="AB25" s="86" t="str">
        <f t="shared" si="7"/>
        <v>-</v>
      </c>
      <c r="AC25" s="86" t="str">
        <f t="shared" si="7"/>
        <v>-</v>
      </c>
      <c r="AD25" s="86" t="str">
        <f t="shared" si="7"/>
        <v>-</v>
      </c>
      <c r="AE25" s="85">
        <f t="shared" si="10"/>
        <v>0</v>
      </c>
    </row>
    <row r="26" spans="2:31">
      <c r="B26" s="45" t="s">
        <v>14</v>
      </c>
      <c r="C26" s="87">
        <f>SUM(C21:C25)</f>
        <v>0</v>
      </c>
      <c r="D26" s="87">
        <f t="shared" ref="D26:N26" si="11">SUM(D21:D25)</f>
        <v>0</v>
      </c>
      <c r="E26" s="87">
        <f t="shared" si="11"/>
        <v>0</v>
      </c>
      <c r="F26" s="87">
        <f t="shared" si="11"/>
        <v>0</v>
      </c>
      <c r="G26" s="87">
        <f t="shared" si="11"/>
        <v>0</v>
      </c>
      <c r="H26" s="87">
        <f t="shared" si="11"/>
        <v>0</v>
      </c>
      <c r="I26" s="87">
        <f t="shared" si="11"/>
        <v>0</v>
      </c>
      <c r="J26" s="87">
        <f t="shared" si="11"/>
        <v>0</v>
      </c>
      <c r="K26" s="87">
        <f t="shared" si="11"/>
        <v>0</v>
      </c>
      <c r="L26" s="87">
        <f t="shared" si="11"/>
        <v>0</v>
      </c>
      <c r="M26" s="87">
        <f t="shared" si="11"/>
        <v>0</v>
      </c>
      <c r="N26" s="87">
        <f t="shared" si="11"/>
        <v>0</v>
      </c>
      <c r="O26" s="87">
        <f>SUM(C26:N26)</f>
        <v>0</v>
      </c>
      <c r="P26" s="43"/>
      <c r="Q26" s="43"/>
      <c r="R26" s="45" t="s">
        <v>14</v>
      </c>
      <c r="S26" s="88">
        <f t="shared" ref="S26:AD26" si="12">SUM(S21:S25)</f>
        <v>0</v>
      </c>
      <c r="T26" s="89">
        <f t="shared" si="12"/>
        <v>0</v>
      </c>
      <c r="U26" s="89">
        <f t="shared" si="12"/>
        <v>0</v>
      </c>
      <c r="V26" s="89">
        <f t="shared" si="12"/>
        <v>0</v>
      </c>
      <c r="W26" s="89">
        <f t="shared" si="12"/>
        <v>0</v>
      </c>
      <c r="X26" s="89">
        <f t="shared" si="12"/>
        <v>0</v>
      </c>
      <c r="Y26" s="89">
        <f t="shared" si="12"/>
        <v>0</v>
      </c>
      <c r="Z26" s="89">
        <f t="shared" si="12"/>
        <v>0</v>
      </c>
      <c r="AA26" s="89">
        <f t="shared" si="12"/>
        <v>0</v>
      </c>
      <c r="AB26" s="89">
        <f t="shared" si="12"/>
        <v>0</v>
      </c>
      <c r="AC26" s="89">
        <f t="shared" si="12"/>
        <v>0</v>
      </c>
      <c r="AD26" s="89">
        <f t="shared" si="12"/>
        <v>0</v>
      </c>
      <c r="AE26" s="87">
        <f>SUM(S26:AD26)</f>
        <v>0</v>
      </c>
    </row>
    <row r="27" spans="2:31"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43"/>
      <c r="Q27" s="43"/>
      <c r="S27" s="43"/>
      <c r="T27" s="43"/>
      <c r="U27" s="43"/>
      <c r="V27" s="52"/>
      <c r="W27" s="43"/>
      <c r="X27" s="43"/>
      <c r="Y27" s="43"/>
      <c r="Z27" s="43"/>
      <c r="AA27" s="43"/>
      <c r="AB27" s="43"/>
      <c r="AC27" s="43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54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32" t="s">
        <v>1</v>
      </c>
      <c r="C30" s="12" t="s">
        <v>2</v>
      </c>
      <c r="D30" s="13" t="s">
        <v>3</v>
      </c>
      <c r="E30" s="13" t="s">
        <v>4</v>
      </c>
      <c r="F30" s="33" t="s">
        <v>5</v>
      </c>
      <c r="G30" s="33" t="s">
        <v>6</v>
      </c>
      <c r="H30" s="33" t="s">
        <v>7</v>
      </c>
      <c r="I30" s="33" t="s">
        <v>8</v>
      </c>
      <c r="J30" s="33" t="s">
        <v>9</v>
      </c>
      <c r="K30" s="33" t="s">
        <v>10</v>
      </c>
      <c r="L30" s="33" t="s">
        <v>11</v>
      </c>
      <c r="M30" s="33" t="s">
        <v>12</v>
      </c>
      <c r="N30" s="33" t="s">
        <v>13</v>
      </c>
      <c r="O30" s="34" t="s">
        <v>14</v>
      </c>
      <c r="Q30" s="43"/>
      <c r="R30" s="32" t="s">
        <v>1</v>
      </c>
      <c r="S30" s="35" t="s">
        <v>2</v>
      </c>
      <c r="T30" s="33" t="s">
        <v>3</v>
      </c>
      <c r="U30" s="33" t="s">
        <v>4</v>
      </c>
      <c r="V30" s="33" t="s">
        <v>5</v>
      </c>
      <c r="W30" s="33" t="s">
        <v>6</v>
      </c>
      <c r="X30" s="33" t="s">
        <v>7</v>
      </c>
      <c r="Y30" s="33" t="s">
        <v>8</v>
      </c>
      <c r="Z30" s="33" t="s">
        <v>9</v>
      </c>
      <c r="AA30" s="33" t="s">
        <v>10</v>
      </c>
      <c r="AB30" s="33" t="s">
        <v>11</v>
      </c>
      <c r="AC30" s="33" t="s">
        <v>12</v>
      </c>
      <c r="AD30" s="33" t="s">
        <v>13</v>
      </c>
      <c r="AE30" s="34" t="s">
        <v>14</v>
      </c>
    </row>
    <row r="31" spans="2:31">
      <c r="B31" s="36"/>
      <c r="C31" s="37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9"/>
      <c r="P31" s="52"/>
      <c r="Q31" s="43"/>
      <c r="R31" s="36"/>
      <c r="S31" s="16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18"/>
    </row>
    <row r="32" spans="2:31">
      <c r="B32" s="20" t="s">
        <v>16</v>
      </c>
      <c r="C32" s="84" t="s">
        <v>177</v>
      </c>
      <c r="D32" s="84" t="s">
        <v>177</v>
      </c>
      <c r="E32" s="84" t="s">
        <v>177</v>
      </c>
      <c r="F32" s="84" t="s">
        <v>177</v>
      </c>
      <c r="G32" s="84" t="s">
        <v>177</v>
      </c>
      <c r="H32" s="84" t="s">
        <v>177</v>
      </c>
      <c r="I32" s="84" t="s">
        <v>177</v>
      </c>
      <c r="J32" s="84" t="s">
        <v>177</v>
      </c>
      <c r="K32" s="84" t="s">
        <v>177</v>
      </c>
      <c r="L32" s="84" t="s">
        <v>177</v>
      </c>
      <c r="M32" s="84" t="s">
        <v>177</v>
      </c>
      <c r="N32" s="84" t="s">
        <v>177</v>
      </c>
      <c r="O32" s="85">
        <f>SUM(C32:N32)</f>
        <v>0</v>
      </c>
      <c r="P32" s="52"/>
      <c r="Q32" s="43"/>
      <c r="R32" s="20" t="s">
        <v>16</v>
      </c>
      <c r="S32" s="86" t="e">
        <f>+C32*0.87</f>
        <v>#VALUE!</v>
      </c>
      <c r="T32" s="86" t="e">
        <f>+D32*0.87</f>
        <v>#VALUE!</v>
      </c>
      <c r="U32" s="86" t="e">
        <f>+E32*0.87</f>
        <v>#VALUE!</v>
      </c>
      <c r="V32" s="86" t="e">
        <f t="shared" ref="V32:AD36" si="13">+F32*0.87</f>
        <v>#VALUE!</v>
      </c>
      <c r="W32" s="86" t="e">
        <f t="shared" si="13"/>
        <v>#VALUE!</v>
      </c>
      <c r="X32" s="86" t="e">
        <f t="shared" si="13"/>
        <v>#VALUE!</v>
      </c>
      <c r="Y32" s="86" t="e">
        <f t="shared" si="13"/>
        <v>#VALUE!</v>
      </c>
      <c r="Z32" s="86" t="e">
        <f t="shared" si="13"/>
        <v>#VALUE!</v>
      </c>
      <c r="AA32" s="86" t="e">
        <f t="shared" si="13"/>
        <v>#VALUE!</v>
      </c>
      <c r="AB32" s="86" t="e">
        <f t="shared" si="13"/>
        <v>#VALUE!</v>
      </c>
      <c r="AC32" s="86" t="e">
        <f t="shared" si="13"/>
        <v>#VALUE!</v>
      </c>
      <c r="AD32" s="86" t="e">
        <f t="shared" si="13"/>
        <v>#VALUE!</v>
      </c>
      <c r="AE32" s="85" t="e">
        <f t="shared" ref="AE32:AE36" si="14">SUM(S32:AD32)</f>
        <v>#VALUE!</v>
      </c>
    </row>
    <row r="33" spans="2:33">
      <c r="B33" s="20" t="s">
        <v>17</v>
      </c>
      <c r="C33" s="84" t="s">
        <v>177</v>
      </c>
      <c r="D33" s="84" t="s">
        <v>177</v>
      </c>
      <c r="E33" s="84" t="s">
        <v>177</v>
      </c>
      <c r="F33" s="84" t="s">
        <v>177</v>
      </c>
      <c r="G33" s="84" t="s">
        <v>177</v>
      </c>
      <c r="H33" s="84" t="s">
        <v>177</v>
      </c>
      <c r="I33" s="84" t="s">
        <v>177</v>
      </c>
      <c r="J33" s="84" t="s">
        <v>177</v>
      </c>
      <c r="K33" s="84" t="s">
        <v>177</v>
      </c>
      <c r="L33" s="84" t="s">
        <v>177</v>
      </c>
      <c r="M33" s="84" t="s">
        <v>177</v>
      </c>
      <c r="N33" s="84" t="s">
        <v>177</v>
      </c>
      <c r="O33" s="85">
        <f t="shared" ref="O33:O36" si="15">SUM(C33:N33)</f>
        <v>0</v>
      </c>
      <c r="P33" s="52"/>
      <c r="Q33" s="43"/>
      <c r="R33" s="20" t="s">
        <v>17</v>
      </c>
      <c r="S33" s="86" t="e">
        <f t="shared" ref="S33:T36" si="16">+C33*0.87</f>
        <v>#VALUE!</v>
      </c>
      <c r="T33" s="86" t="e">
        <f>+D33*0.87</f>
        <v>#VALUE!</v>
      </c>
      <c r="U33" s="86" t="e">
        <f t="shared" ref="U33:U36" si="17">+E33*0.87</f>
        <v>#VALUE!</v>
      </c>
      <c r="V33" s="86" t="e">
        <f t="shared" si="13"/>
        <v>#VALUE!</v>
      </c>
      <c r="W33" s="86" t="e">
        <f t="shared" si="13"/>
        <v>#VALUE!</v>
      </c>
      <c r="X33" s="86" t="e">
        <f t="shared" si="13"/>
        <v>#VALUE!</v>
      </c>
      <c r="Y33" s="86" t="e">
        <f t="shared" si="13"/>
        <v>#VALUE!</v>
      </c>
      <c r="Z33" s="86" t="e">
        <f t="shared" si="13"/>
        <v>#VALUE!</v>
      </c>
      <c r="AA33" s="86" t="e">
        <f t="shared" si="13"/>
        <v>#VALUE!</v>
      </c>
      <c r="AB33" s="86" t="e">
        <f t="shared" si="13"/>
        <v>#VALUE!</v>
      </c>
      <c r="AC33" s="86" t="e">
        <f t="shared" si="13"/>
        <v>#VALUE!</v>
      </c>
      <c r="AD33" s="86" t="e">
        <f t="shared" si="13"/>
        <v>#VALUE!</v>
      </c>
      <c r="AE33" s="85" t="e">
        <f t="shared" si="14"/>
        <v>#VALUE!</v>
      </c>
    </row>
    <row r="34" spans="2:33">
      <c r="B34" s="20" t="s">
        <v>18</v>
      </c>
      <c r="C34" s="84" t="s">
        <v>177</v>
      </c>
      <c r="D34" s="84" t="s">
        <v>177</v>
      </c>
      <c r="E34" s="84" t="s">
        <v>177</v>
      </c>
      <c r="F34" s="84" t="s">
        <v>177</v>
      </c>
      <c r="G34" s="84" t="s">
        <v>177</v>
      </c>
      <c r="H34" s="84" t="s">
        <v>177</v>
      </c>
      <c r="I34" s="84" t="s">
        <v>177</v>
      </c>
      <c r="J34" s="84" t="s">
        <v>177</v>
      </c>
      <c r="K34" s="84" t="s">
        <v>177</v>
      </c>
      <c r="L34" s="84" t="s">
        <v>177</v>
      </c>
      <c r="M34" s="84" t="s">
        <v>177</v>
      </c>
      <c r="N34" s="84" t="s">
        <v>177</v>
      </c>
      <c r="O34" s="85">
        <f t="shared" si="15"/>
        <v>0</v>
      </c>
      <c r="P34" s="52"/>
      <c r="Q34" s="43"/>
      <c r="R34" s="20" t="s">
        <v>18</v>
      </c>
      <c r="S34" s="86" t="e">
        <f t="shared" si="16"/>
        <v>#VALUE!</v>
      </c>
      <c r="T34" s="86" t="e">
        <f t="shared" si="16"/>
        <v>#VALUE!</v>
      </c>
      <c r="U34" s="86" t="e">
        <f t="shared" si="17"/>
        <v>#VALUE!</v>
      </c>
      <c r="V34" s="86" t="e">
        <f t="shared" si="13"/>
        <v>#VALUE!</v>
      </c>
      <c r="W34" s="86" t="e">
        <f t="shared" si="13"/>
        <v>#VALUE!</v>
      </c>
      <c r="X34" s="86" t="e">
        <f t="shared" si="13"/>
        <v>#VALUE!</v>
      </c>
      <c r="Y34" s="86" t="e">
        <f t="shared" si="13"/>
        <v>#VALUE!</v>
      </c>
      <c r="Z34" s="86" t="e">
        <f t="shared" si="13"/>
        <v>#VALUE!</v>
      </c>
      <c r="AA34" s="86" t="e">
        <f t="shared" si="13"/>
        <v>#VALUE!</v>
      </c>
      <c r="AB34" s="86" t="e">
        <f t="shared" si="13"/>
        <v>#VALUE!</v>
      </c>
      <c r="AC34" s="86" t="e">
        <f t="shared" si="13"/>
        <v>#VALUE!</v>
      </c>
      <c r="AD34" s="86" t="e">
        <f t="shared" si="13"/>
        <v>#VALUE!</v>
      </c>
      <c r="AE34" s="85" t="e">
        <f t="shared" si="14"/>
        <v>#VALUE!</v>
      </c>
    </row>
    <row r="35" spans="2:33">
      <c r="B35" s="20" t="s">
        <v>19</v>
      </c>
      <c r="C35" s="84" t="s">
        <v>177</v>
      </c>
      <c r="D35" s="84" t="s">
        <v>177</v>
      </c>
      <c r="E35" s="84" t="s">
        <v>177</v>
      </c>
      <c r="F35" s="84" t="s">
        <v>177</v>
      </c>
      <c r="G35" s="84" t="s">
        <v>177</v>
      </c>
      <c r="H35" s="84" t="s">
        <v>177</v>
      </c>
      <c r="I35" s="84" t="s">
        <v>177</v>
      </c>
      <c r="J35" s="84" t="s">
        <v>177</v>
      </c>
      <c r="K35" s="84" t="s">
        <v>177</v>
      </c>
      <c r="L35" s="84" t="s">
        <v>177</v>
      </c>
      <c r="M35" s="84" t="s">
        <v>177</v>
      </c>
      <c r="N35" s="84" t="s">
        <v>177</v>
      </c>
      <c r="O35" s="85">
        <f t="shared" si="15"/>
        <v>0</v>
      </c>
      <c r="P35" s="52"/>
      <c r="Q35" s="43"/>
      <c r="R35" s="20" t="s">
        <v>19</v>
      </c>
      <c r="S35" s="86" t="e">
        <f t="shared" si="16"/>
        <v>#VALUE!</v>
      </c>
      <c r="T35" s="86" t="e">
        <f t="shared" si="16"/>
        <v>#VALUE!</v>
      </c>
      <c r="U35" s="86" t="e">
        <f t="shared" si="17"/>
        <v>#VALUE!</v>
      </c>
      <c r="V35" s="86" t="e">
        <f t="shared" si="13"/>
        <v>#VALUE!</v>
      </c>
      <c r="W35" s="86" t="e">
        <f t="shared" si="13"/>
        <v>#VALUE!</v>
      </c>
      <c r="X35" s="86" t="e">
        <f t="shared" si="13"/>
        <v>#VALUE!</v>
      </c>
      <c r="Y35" s="86" t="e">
        <f t="shared" si="13"/>
        <v>#VALUE!</v>
      </c>
      <c r="Z35" s="86" t="e">
        <f t="shared" si="13"/>
        <v>#VALUE!</v>
      </c>
      <c r="AA35" s="86" t="e">
        <f t="shared" si="13"/>
        <v>#VALUE!</v>
      </c>
      <c r="AB35" s="86" t="e">
        <f t="shared" si="13"/>
        <v>#VALUE!</v>
      </c>
      <c r="AC35" s="86" t="e">
        <f t="shared" si="13"/>
        <v>#VALUE!</v>
      </c>
      <c r="AD35" s="86" t="e">
        <f t="shared" si="13"/>
        <v>#VALUE!</v>
      </c>
      <c r="AE35" s="85" t="e">
        <f t="shared" si="14"/>
        <v>#VALUE!</v>
      </c>
    </row>
    <row r="36" spans="2:33">
      <c r="B36" s="25" t="s">
        <v>20</v>
      </c>
      <c r="C36" s="84" t="s">
        <v>177</v>
      </c>
      <c r="D36" s="84" t="s">
        <v>177</v>
      </c>
      <c r="E36" s="84" t="s">
        <v>177</v>
      </c>
      <c r="F36" s="84" t="s">
        <v>177</v>
      </c>
      <c r="G36" s="84" t="s">
        <v>177</v>
      </c>
      <c r="H36" s="84" t="s">
        <v>177</v>
      </c>
      <c r="I36" s="84" t="s">
        <v>177</v>
      </c>
      <c r="J36" s="84" t="s">
        <v>177</v>
      </c>
      <c r="K36" s="84" t="s">
        <v>177</v>
      </c>
      <c r="L36" s="84" t="s">
        <v>177</v>
      </c>
      <c r="M36" s="84" t="s">
        <v>177</v>
      </c>
      <c r="N36" s="84" t="s">
        <v>177</v>
      </c>
      <c r="O36" s="85">
        <f t="shared" si="15"/>
        <v>0</v>
      </c>
      <c r="P36" s="52"/>
      <c r="Q36" s="43"/>
      <c r="R36" s="25" t="s">
        <v>20</v>
      </c>
      <c r="S36" s="86" t="e">
        <f t="shared" si="16"/>
        <v>#VALUE!</v>
      </c>
      <c r="T36" s="86" t="e">
        <f t="shared" si="16"/>
        <v>#VALUE!</v>
      </c>
      <c r="U36" s="86" t="e">
        <f t="shared" si="17"/>
        <v>#VALUE!</v>
      </c>
      <c r="V36" s="86" t="e">
        <f t="shared" si="13"/>
        <v>#VALUE!</v>
      </c>
      <c r="W36" s="86" t="e">
        <f t="shared" si="13"/>
        <v>#VALUE!</v>
      </c>
      <c r="X36" s="86" t="e">
        <f t="shared" si="13"/>
        <v>#VALUE!</v>
      </c>
      <c r="Y36" s="86" t="e">
        <f t="shared" si="13"/>
        <v>#VALUE!</v>
      </c>
      <c r="Z36" s="86" t="e">
        <f t="shared" si="13"/>
        <v>#VALUE!</v>
      </c>
      <c r="AA36" s="86" t="e">
        <f t="shared" si="13"/>
        <v>#VALUE!</v>
      </c>
      <c r="AB36" s="86" t="e">
        <f t="shared" si="13"/>
        <v>#VALUE!</v>
      </c>
      <c r="AC36" s="86" t="e">
        <f t="shared" si="13"/>
        <v>#VALUE!</v>
      </c>
      <c r="AD36" s="86" t="e">
        <f t="shared" si="13"/>
        <v>#VALUE!</v>
      </c>
      <c r="AE36" s="85" t="e">
        <f t="shared" si="14"/>
        <v>#VALUE!</v>
      </c>
    </row>
    <row r="37" spans="2:33">
      <c r="B37" s="45" t="s">
        <v>14</v>
      </c>
      <c r="C37" s="87">
        <f>SUM(C32:C36)</f>
        <v>0</v>
      </c>
      <c r="D37" s="87">
        <f t="shared" ref="D37:N37" si="18">SUM(D32:D36)</f>
        <v>0</v>
      </c>
      <c r="E37" s="87">
        <f t="shared" si="18"/>
        <v>0</v>
      </c>
      <c r="F37" s="87">
        <f t="shared" si="18"/>
        <v>0</v>
      </c>
      <c r="G37" s="87">
        <f t="shared" si="18"/>
        <v>0</v>
      </c>
      <c r="H37" s="87">
        <f t="shared" si="18"/>
        <v>0</v>
      </c>
      <c r="I37" s="87">
        <f t="shared" si="18"/>
        <v>0</v>
      </c>
      <c r="J37" s="87">
        <f t="shared" si="18"/>
        <v>0</v>
      </c>
      <c r="K37" s="87">
        <f t="shared" si="18"/>
        <v>0</v>
      </c>
      <c r="L37" s="87">
        <f t="shared" si="18"/>
        <v>0</v>
      </c>
      <c r="M37" s="87">
        <f t="shared" si="18"/>
        <v>0</v>
      </c>
      <c r="N37" s="87">
        <f t="shared" si="18"/>
        <v>0</v>
      </c>
      <c r="O37" s="87">
        <f>SUM(C37:N37)</f>
        <v>0</v>
      </c>
      <c r="P37" s="52"/>
      <c r="Q37" s="43"/>
      <c r="R37" s="45" t="s">
        <v>14</v>
      </c>
      <c r="S37" s="88" t="e">
        <f t="shared" ref="S37:AD37" si="19">SUM(S32:S36)</f>
        <v>#VALUE!</v>
      </c>
      <c r="T37" s="89" t="e">
        <f t="shared" si="19"/>
        <v>#VALUE!</v>
      </c>
      <c r="U37" s="89" t="e">
        <f t="shared" si="19"/>
        <v>#VALUE!</v>
      </c>
      <c r="V37" s="89" t="e">
        <f t="shared" si="19"/>
        <v>#VALUE!</v>
      </c>
      <c r="W37" s="89" t="e">
        <f t="shared" si="19"/>
        <v>#VALUE!</v>
      </c>
      <c r="X37" s="89" t="e">
        <f t="shared" si="19"/>
        <v>#VALUE!</v>
      </c>
      <c r="Y37" s="89" t="e">
        <f t="shared" si="19"/>
        <v>#VALUE!</v>
      </c>
      <c r="Z37" s="89" t="e">
        <f t="shared" si="19"/>
        <v>#VALUE!</v>
      </c>
      <c r="AA37" s="89" t="e">
        <f t="shared" si="19"/>
        <v>#VALUE!</v>
      </c>
      <c r="AB37" s="89" t="e">
        <f t="shared" si="19"/>
        <v>#VALUE!</v>
      </c>
      <c r="AC37" s="89" t="e">
        <f t="shared" si="19"/>
        <v>#VALUE!</v>
      </c>
      <c r="AD37" s="89" t="e">
        <f t="shared" si="19"/>
        <v>#VALUE!</v>
      </c>
      <c r="AE37" s="87" t="e">
        <f>SUM(S37:AD37)</f>
        <v>#VALUE!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5" t="e">
        <f>+AE37/0.87</f>
        <v>#VALUE!</v>
      </c>
      <c r="AF38" s="56" t="e">
        <f>+AE38-O37</f>
        <v>#VALUE!</v>
      </c>
      <c r="AG38" s="3" t="s">
        <v>24</v>
      </c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15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15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8" si="20">C32/C$149*100</f>
        <v>#VALUE!</v>
      </c>
      <c r="D44" s="38" t="e">
        <f t="shared" si="20"/>
        <v>#VALUE!</v>
      </c>
      <c r="E44" s="38" t="e">
        <f t="shared" si="20"/>
        <v>#VALUE!</v>
      </c>
      <c r="F44" s="38" t="e">
        <f t="shared" si="20"/>
        <v>#VALUE!</v>
      </c>
      <c r="G44" s="38" t="e">
        <f t="shared" si="20"/>
        <v>#VALUE!</v>
      </c>
      <c r="H44" s="38" t="e">
        <f t="shared" si="20"/>
        <v>#VALUE!</v>
      </c>
      <c r="I44" s="38" t="e">
        <f t="shared" si="20"/>
        <v>#VALUE!</v>
      </c>
      <c r="J44" s="38" t="e">
        <f t="shared" si="20"/>
        <v>#VALUE!</v>
      </c>
      <c r="K44" s="38" t="e">
        <f t="shared" si="20"/>
        <v>#VALUE!</v>
      </c>
      <c r="L44" s="38" t="e">
        <f t="shared" si="20"/>
        <v>#VALUE!</v>
      </c>
      <c r="M44" s="38" t="e">
        <f t="shared" si="20"/>
        <v>#VALUE!</v>
      </c>
      <c r="N44" s="38" t="e">
        <f t="shared" si="20"/>
        <v>#VALUE!</v>
      </c>
      <c r="O44" s="42" t="e">
        <f>SUM(C44:N44)</f>
        <v>#VALUE!</v>
      </c>
      <c r="R44" s="58" t="s">
        <v>16</v>
      </c>
      <c r="S44" s="37" t="e">
        <f t="shared" ref="S44:V48" si="21">+S32/S$149*100</f>
        <v>#VALUE!</v>
      </c>
      <c r="T44" s="38" t="e">
        <f t="shared" si="21"/>
        <v>#VALUE!</v>
      </c>
      <c r="U44" s="38" t="e">
        <f t="shared" si="21"/>
        <v>#VALUE!</v>
      </c>
      <c r="V44" s="38" t="e">
        <f t="shared" si="21"/>
        <v>#VALUE!</v>
      </c>
      <c r="W44" s="38" t="e">
        <f t="shared" ref="W44:AD48" si="22">W32/W$149*100</f>
        <v>#VALUE!</v>
      </c>
      <c r="X44" s="38" t="e">
        <f t="shared" si="22"/>
        <v>#VALUE!</v>
      </c>
      <c r="Y44" s="38" t="e">
        <f t="shared" si="22"/>
        <v>#VALUE!</v>
      </c>
      <c r="Z44" s="38" t="e">
        <f t="shared" si="22"/>
        <v>#VALUE!</v>
      </c>
      <c r="AA44" s="38" t="e">
        <f t="shared" si="22"/>
        <v>#VALUE!</v>
      </c>
      <c r="AB44" s="38" t="e">
        <f t="shared" si="22"/>
        <v>#VALUE!</v>
      </c>
      <c r="AC44" s="38" t="e">
        <f t="shared" si="22"/>
        <v>#VALUE!</v>
      </c>
      <c r="AD44" s="38" t="e">
        <f t="shared" si="22"/>
        <v>#VALUE!</v>
      </c>
      <c r="AE44" s="42" t="e">
        <f t="shared" ref="AE44:AE52" si="23">SUM(S44:U44)</f>
        <v>#VALUE!</v>
      </c>
    </row>
    <row r="45" spans="2:33" hidden="1">
      <c r="B45" s="58" t="s">
        <v>29</v>
      </c>
      <c r="C45" s="37" t="e">
        <f t="shared" si="20"/>
        <v>#VALUE!</v>
      </c>
      <c r="D45" s="38" t="e">
        <f t="shared" si="20"/>
        <v>#VALUE!</v>
      </c>
      <c r="E45" s="38" t="e">
        <f t="shared" si="20"/>
        <v>#VALUE!</v>
      </c>
      <c r="F45" s="38" t="e">
        <f t="shared" si="20"/>
        <v>#VALUE!</v>
      </c>
      <c r="G45" s="38" t="e">
        <f t="shared" si="20"/>
        <v>#VALUE!</v>
      </c>
      <c r="H45" s="38" t="e">
        <f t="shared" si="20"/>
        <v>#VALUE!</v>
      </c>
      <c r="I45" s="38" t="e">
        <f t="shared" si="20"/>
        <v>#VALUE!</v>
      </c>
      <c r="J45" s="38" t="e">
        <f t="shared" si="20"/>
        <v>#VALUE!</v>
      </c>
      <c r="K45" s="38" t="e">
        <f t="shared" si="20"/>
        <v>#VALUE!</v>
      </c>
      <c r="L45" s="38" t="e">
        <f t="shared" si="20"/>
        <v>#VALUE!</v>
      </c>
      <c r="M45" s="38" t="e">
        <f t="shared" si="20"/>
        <v>#VALUE!</v>
      </c>
      <c r="N45" s="38" t="e">
        <f t="shared" si="20"/>
        <v>#VALUE!</v>
      </c>
      <c r="O45" s="42" t="e">
        <f t="shared" ref="O45:O55" si="24">SUM(C45:N45)</f>
        <v>#VALUE!</v>
      </c>
      <c r="R45" s="58" t="s">
        <v>29</v>
      </c>
      <c r="S45" s="37" t="e">
        <f t="shared" si="21"/>
        <v>#VALUE!</v>
      </c>
      <c r="T45" s="38" t="e">
        <f t="shared" si="21"/>
        <v>#VALUE!</v>
      </c>
      <c r="U45" s="38" t="e">
        <f t="shared" si="21"/>
        <v>#VALUE!</v>
      </c>
      <c r="V45" s="38" t="e">
        <f t="shared" si="21"/>
        <v>#VALUE!</v>
      </c>
      <c r="W45" s="38" t="e">
        <f t="shared" si="22"/>
        <v>#VALUE!</v>
      </c>
      <c r="X45" s="38" t="e">
        <f t="shared" si="22"/>
        <v>#VALUE!</v>
      </c>
      <c r="Y45" s="38" t="e">
        <f t="shared" si="22"/>
        <v>#VALUE!</v>
      </c>
      <c r="Z45" s="38" t="e">
        <f t="shared" si="22"/>
        <v>#VALUE!</v>
      </c>
      <c r="AA45" s="38" t="e">
        <f t="shared" si="22"/>
        <v>#VALUE!</v>
      </c>
      <c r="AB45" s="38" t="e">
        <f t="shared" si="22"/>
        <v>#VALUE!</v>
      </c>
      <c r="AC45" s="38" t="e">
        <f t="shared" si="22"/>
        <v>#VALUE!</v>
      </c>
      <c r="AD45" s="38" t="e">
        <f t="shared" si="22"/>
        <v>#VALUE!</v>
      </c>
      <c r="AE45" s="42" t="e">
        <f t="shared" si="23"/>
        <v>#VALUE!</v>
      </c>
    </row>
    <row r="46" spans="2:33" hidden="1">
      <c r="B46" s="58" t="s">
        <v>30</v>
      </c>
      <c r="C46" s="37" t="e">
        <f t="shared" si="20"/>
        <v>#VALUE!</v>
      </c>
      <c r="D46" s="38" t="e">
        <f t="shared" si="20"/>
        <v>#VALUE!</v>
      </c>
      <c r="E46" s="38" t="e">
        <f t="shared" si="20"/>
        <v>#VALUE!</v>
      </c>
      <c r="F46" s="38" t="e">
        <f t="shared" si="20"/>
        <v>#VALUE!</v>
      </c>
      <c r="G46" s="38" t="e">
        <f t="shared" si="20"/>
        <v>#VALUE!</v>
      </c>
      <c r="H46" s="38" t="e">
        <f t="shared" si="20"/>
        <v>#VALUE!</v>
      </c>
      <c r="I46" s="38" t="e">
        <f t="shared" si="20"/>
        <v>#VALUE!</v>
      </c>
      <c r="J46" s="38" t="e">
        <f t="shared" si="20"/>
        <v>#VALUE!</v>
      </c>
      <c r="K46" s="38" t="e">
        <f t="shared" si="20"/>
        <v>#VALUE!</v>
      </c>
      <c r="L46" s="38" t="e">
        <f t="shared" si="20"/>
        <v>#VALUE!</v>
      </c>
      <c r="M46" s="38" t="e">
        <f t="shared" si="20"/>
        <v>#VALUE!</v>
      </c>
      <c r="N46" s="38" t="e">
        <f t="shared" si="20"/>
        <v>#VALUE!</v>
      </c>
      <c r="O46" s="42" t="e">
        <f t="shared" si="24"/>
        <v>#VALUE!</v>
      </c>
      <c r="R46" s="58" t="s">
        <v>30</v>
      </c>
      <c r="S46" s="37" t="e">
        <f t="shared" si="21"/>
        <v>#VALUE!</v>
      </c>
      <c r="T46" s="38" t="e">
        <f t="shared" si="21"/>
        <v>#VALUE!</v>
      </c>
      <c r="U46" s="38" t="e">
        <f t="shared" si="21"/>
        <v>#VALUE!</v>
      </c>
      <c r="V46" s="38" t="e">
        <f t="shared" si="21"/>
        <v>#VALUE!</v>
      </c>
      <c r="W46" s="38" t="e">
        <f t="shared" si="22"/>
        <v>#VALUE!</v>
      </c>
      <c r="X46" s="38" t="e">
        <f t="shared" si="22"/>
        <v>#VALUE!</v>
      </c>
      <c r="Y46" s="38" t="e">
        <f t="shared" si="22"/>
        <v>#VALUE!</v>
      </c>
      <c r="Z46" s="38" t="e">
        <f t="shared" si="22"/>
        <v>#VALUE!</v>
      </c>
      <c r="AA46" s="38" t="e">
        <f t="shared" si="22"/>
        <v>#VALUE!</v>
      </c>
      <c r="AB46" s="38" t="e">
        <f t="shared" si="22"/>
        <v>#VALUE!</v>
      </c>
      <c r="AC46" s="38" t="e">
        <f t="shared" si="22"/>
        <v>#VALUE!</v>
      </c>
      <c r="AD46" s="38" t="e">
        <f t="shared" si="22"/>
        <v>#VALUE!</v>
      </c>
      <c r="AE46" s="42" t="e">
        <f t="shared" si="23"/>
        <v>#VALUE!</v>
      </c>
    </row>
    <row r="47" spans="2:33" hidden="1">
      <c r="B47" s="58" t="s">
        <v>31</v>
      </c>
      <c r="C47" s="37" t="e">
        <f t="shared" si="20"/>
        <v>#VALUE!</v>
      </c>
      <c r="D47" s="38" t="e">
        <f t="shared" si="20"/>
        <v>#VALUE!</v>
      </c>
      <c r="E47" s="38" t="e">
        <f t="shared" si="20"/>
        <v>#VALUE!</v>
      </c>
      <c r="F47" s="38" t="e">
        <f t="shared" si="20"/>
        <v>#VALUE!</v>
      </c>
      <c r="G47" s="38" t="e">
        <f t="shared" si="20"/>
        <v>#VALUE!</v>
      </c>
      <c r="H47" s="38" t="e">
        <f t="shared" si="20"/>
        <v>#VALUE!</v>
      </c>
      <c r="I47" s="38" t="e">
        <f t="shared" si="20"/>
        <v>#VALUE!</v>
      </c>
      <c r="J47" s="38" t="e">
        <f t="shared" si="20"/>
        <v>#VALUE!</v>
      </c>
      <c r="K47" s="38" t="e">
        <f t="shared" si="20"/>
        <v>#VALUE!</v>
      </c>
      <c r="L47" s="38" t="e">
        <f t="shared" si="20"/>
        <v>#VALUE!</v>
      </c>
      <c r="M47" s="38" t="e">
        <f t="shared" si="20"/>
        <v>#VALUE!</v>
      </c>
      <c r="N47" s="38" t="e">
        <f t="shared" si="20"/>
        <v>#VALUE!</v>
      </c>
      <c r="O47" s="42" t="e">
        <f t="shared" si="24"/>
        <v>#VALUE!</v>
      </c>
      <c r="R47" s="58" t="s">
        <v>31</v>
      </c>
      <c r="S47" s="37" t="e">
        <f t="shared" si="21"/>
        <v>#VALUE!</v>
      </c>
      <c r="T47" s="38" t="e">
        <f t="shared" si="21"/>
        <v>#VALUE!</v>
      </c>
      <c r="U47" s="38" t="e">
        <f t="shared" si="21"/>
        <v>#VALUE!</v>
      </c>
      <c r="V47" s="38" t="e">
        <f t="shared" si="21"/>
        <v>#VALUE!</v>
      </c>
      <c r="W47" s="38" t="e">
        <f t="shared" si="22"/>
        <v>#VALUE!</v>
      </c>
      <c r="X47" s="38" t="e">
        <f t="shared" si="22"/>
        <v>#VALUE!</v>
      </c>
      <c r="Y47" s="38" t="e">
        <f t="shared" si="22"/>
        <v>#VALUE!</v>
      </c>
      <c r="Z47" s="38" t="e">
        <f t="shared" si="22"/>
        <v>#VALUE!</v>
      </c>
      <c r="AA47" s="38" t="e">
        <f t="shared" si="22"/>
        <v>#VALUE!</v>
      </c>
      <c r="AB47" s="38" t="e">
        <f t="shared" si="22"/>
        <v>#VALUE!</v>
      </c>
      <c r="AC47" s="38" t="e">
        <f t="shared" si="22"/>
        <v>#VALUE!</v>
      </c>
      <c r="AD47" s="38" t="e">
        <f t="shared" si="22"/>
        <v>#VALUE!</v>
      </c>
      <c r="AE47" s="42" t="e">
        <f t="shared" si="23"/>
        <v>#VALUE!</v>
      </c>
    </row>
    <row r="48" spans="2:33" hidden="1">
      <c r="B48" s="58" t="s">
        <v>32</v>
      </c>
      <c r="C48" s="37" t="e">
        <f t="shared" si="20"/>
        <v>#VALUE!</v>
      </c>
      <c r="D48" s="38" t="e">
        <f t="shared" si="20"/>
        <v>#VALUE!</v>
      </c>
      <c r="E48" s="38" t="e">
        <f t="shared" si="20"/>
        <v>#VALUE!</v>
      </c>
      <c r="F48" s="38" t="e">
        <f t="shared" si="20"/>
        <v>#VALUE!</v>
      </c>
      <c r="G48" s="38" t="e">
        <f t="shared" si="20"/>
        <v>#VALUE!</v>
      </c>
      <c r="H48" s="38" t="e">
        <f t="shared" si="20"/>
        <v>#VALUE!</v>
      </c>
      <c r="I48" s="38" t="e">
        <f t="shared" si="20"/>
        <v>#VALUE!</v>
      </c>
      <c r="J48" s="38" t="e">
        <f t="shared" si="20"/>
        <v>#VALUE!</v>
      </c>
      <c r="K48" s="38" t="e">
        <f t="shared" si="20"/>
        <v>#VALUE!</v>
      </c>
      <c r="L48" s="38" t="e">
        <f t="shared" si="20"/>
        <v>#VALUE!</v>
      </c>
      <c r="M48" s="38" t="e">
        <f t="shared" si="20"/>
        <v>#VALUE!</v>
      </c>
      <c r="N48" s="38" t="e">
        <f t="shared" si="20"/>
        <v>#VALUE!</v>
      </c>
      <c r="O48" s="42" t="e">
        <f t="shared" si="24"/>
        <v>#VALUE!</v>
      </c>
      <c r="R48" s="58" t="s">
        <v>32</v>
      </c>
      <c r="S48" s="37" t="e">
        <f t="shared" si="21"/>
        <v>#VALUE!</v>
      </c>
      <c r="T48" s="38" t="e">
        <f t="shared" si="21"/>
        <v>#VALUE!</v>
      </c>
      <c r="U48" s="38" t="e">
        <f t="shared" si="21"/>
        <v>#VALUE!</v>
      </c>
      <c r="V48" s="38" t="e">
        <f t="shared" si="21"/>
        <v>#VALUE!</v>
      </c>
      <c r="W48" s="38" t="e">
        <f t="shared" si="22"/>
        <v>#VALUE!</v>
      </c>
      <c r="X48" s="38" t="e">
        <f t="shared" si="22"/>
        <v>#VALUE!</v>
      </c>
      <c r="Y48" s="38" t="e">
        <f t="shared" si="22"/>
        <v>#VALUE!</v>
      </c>
      <c r="Z48" s="38" t="e">
        <f t="shared" si="22"/>
        <v>#VALUE!</v>
      </c>
      <c r="AA48" s="38" t="e">
        <f t="shared" si="22"/>
        <v>#VALUE!</v>
      </c>
      <c r="AB48" s="38" t="e">
        <f t="shared" si="22"/>
        <v>#VALUE!</v>
      </c>
      <c r="AC48" s="38" t="e">
        <f t="shared" si="22"/>
        <v>#VALUE!</v>
      </c>
      <c r="AD48" s="38" t="e">
        <f t="shared" si="22"/>
        <v>#VALUE!</v>
      </c>
      <c r="AE48" s="42" t="e">
        <f t="shared" si="23"/>
        <v>#VALUE!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24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23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24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23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24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23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24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23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24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25">C37/C$149*100</f>
        <v>#DIV/0!</v>
      </c>
      <c r="D55" s="62" t="e">
        <f t="shared" si="25"/>
        <v>#DIV/0!</v>
      </c>
      <c r="E55" s="62" t="e">
        <f t="shared" si="25"/>
        <v>#DIV/0!</v>
      </c>
      <c r="F55" s="62" t="e">
        <f t="shared" si="25"/>
        <v>#DIV/0!</v>
      </c>
      <c r="G55" s="62" t="e">
        <f t="shared" si="25"/>
        <v>#DIV/0!</v>
      </c>
      <c r="H55" s="62" t="e">
        <f t="shared" si="25"/>
        <v>#DIV/0!</v>
      </c>
      <c r="I55" s="62" t="e">
        <f t="shared" si="25"/>
        <v>#DIV/0!</v>
      </c>
      <c r="J55" s="62" t="e">
        <f t="shared" si="25"/>
        <v>#DIV/0!</v>
      </c>
      <c r="K55" s="62" t="e">
        <f t="shared" si="25"/>
        <v>#DIV/0!</v>
      </c>
      <c r="L55" s="62" t="e">
        <f t="shared" si="25"/>
        <v>#DIV/0!</v>
      </c>
      <c r="M55" s="62" t="e">
        <f t="shared" si="25"/>
        <v>#DIV/0!</v>
      </c>
      <c r="N55" s="62" t="e">
        <f t="shared" si="25"/>
        <v>#DIV/0!</v>
      </c>
      <c r="O55" s="47" t="e">
        <f t="shared" si="24"/>
        <v>#DIV/0!</v>
      </c>
      <c r="R55" s="61" t="s">
        <v>14</v>
      </c>
      <c r="S55" s="46" t="e">
        <f>+SUM(S44:S53)</f>
        <v>#VALUE!</v>
      </c>
      <c r="T55" s="62" t="e">
        <f>+SUM(T44:T53)</f>
        <v>#VALUE!</v>
      </c>
      <c r="U55" s="62" t="e">
        <f>+SUM(U44:U53)</f>
        <v>#VALUE!</v>
      </c>
      <c r="V55" s="62" t="e">
        <f>+SUM(V44:V53)</f>
        <v>#VALUE!</v>
      </c>
      <c r="W55" s="62" t="e">
        <f t="shared" ref="W55:AD55" si="26">W37/W$149*100</f>
        <v>#VALUE!</v>
      </c>
      <c r="X55" s="62" t="e">
        <f t="shared" si="26"/>
        <v>#VALUE!</v>
      </c>
      <c r="Y55" s="62" t="e">
        <f t="shared" si="26"/>
        <v>#VALUE!</v>
      </c>
      <c r="Z55" s="62" t="e">
        <f t="shared" si="26"/>
        <v>#VALUE!</v>
      </c>
      <c r="AA55" s="62" t="e">
        <f t="shared" si="26"/>
        <v>#VALUE!</v>
      </c>
      <c r="AB55" s="62" t="e">
        <f t="shared" si="26"/>
        <v>#VALUE!</v>
      </c>
      <c r="AC55" s="62" t="e">
        <f t="shared" si="26"/>
        <v>#VALUE!</v>
      </c>
      <c r="AD55" s="62" t="e">
        <f t="shared" si="26"/>
        <v>#VALUE!</v>
      </c>
      <c r="AE55" s="47" t="e">
        <f>SUM(S55:U55)</f>
        <v>#VALUE!</v>
      </c>
    </row>
    <row r="56" spans="2:31" hidden="1"/>
    <row r="58" spans="2:31">
      <c r="B58" s="215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15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32" t="s">
        <v>1</v>
      </c>
      <c r="C60" s="12" t="s">
        <v>2</v>
      </c>
      <c r="D60" s="13" t="s">
        <v>3</v>
      </c>
      <c r="E60" s="13" t="s">
        <v>4</v>
      </c>
      <c r="F60" s="33" t="s">
        <v>5</v>
      </c>
      <c r="G60" s="33" t="s">
        <v>6</v>
      </c>
      <c r="H60" s="33" t="s">
        <v>7</v>
      </c>
      <c r="I60" s="33" t="s">
        <v>8</v>
      </c>
      <c r="J60" s="33" t="s">
        <v>9</v>
      </c>
      <c r="K60" s="33" t="s">
        <v>10</v>
      </c>
      <c r="L60" s="33" t="s">
        <v>11</v>
      </c>
      <c r="M60" s="33" t="s">
        <v>12</v>
      </c>
      <c r="N60" s="33" t="s">
        <v>13</v>
      </c>
      <c r="O60" s="34" t="s">
        <v>14</v>
      </c>
      <c r="R60" s="32" t="s">
        <v>1</v>
      </c>
      <c r="S60" s="35" t="s">
        <v>2</v>
      </c>
      <c r="T60" s="33" t="s">
        <v>3</v>
      </c>
      <c r="U60" s="33" t="s">
        <v>4</v>
      </c>
      <c r="V60" s="33" t="s">
        <v>5</v>
      </c>
      <c r="W60" s="33" t="s">
        <v>6</v>
      </c>
      <c r="X60" s="33" t="s">
        <v>7</v>
      </c>
      <c r="Y60" s="33" t="s">
        <v>8</v>
      </c>
      <c r="Z60" s="33" t="s">
        <v>9</v>
      </c>
      <c r="AA60" s="33" t="s">
        <v>10</v>
      </c>
      <c r="AB60" s="33" t="s">
        <v>11</v>
      </c>
      <c r="AC60" s="33" t="s">
        <v>12</v>
      </c>
      <c r="AD60" s="33" t="s">
        <v>13</v>
      </c>
      <c r="AE60" s="34" t="s">
        <v>14</v>
      </c>
    </row>
    <row r="61" spans="2:31">
      <c r="B61" s="36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9"/>
      <c r="R61" s="36"/>
      <c r="S61" s="37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9"/>
    </row>
    <row r="62" spans="2:31">
      <c r="B62" s="20" t="s">
        <v>16</v>
      </c>
      <c r="C62" s="84" t="e">
        <f t="shared" ref="C62:N66" si="27">C32/C$150</f>
        <v>#VALUE!</v>
      </c>
      <c r="D62" s="84" t="e">
        <f t="shared" si="27"/>
        <v>#VALUE!</v>
      </c>
      <c r="E62" s="84" t="e">
        <f t="shared" si="27"/>
        <v>#VALUE!</v>
      </c>
      <c r="F62" s="84" t="e">
        <f t="shared" si="27"/>
        <v>#VALUE!</v>
      </c>
      <c r="G62" s="84" t="e">
        <f t="shared" si="27"/>
        <v>#VALUE!</v>
      </c>
      <c r="H62" s="84" t="e">
        <f t="shared" si="27"/>
        <v>#VALUE!</v>
      </c>
      <c r="I62" s="84" t="e">
        <f t="shared" si="27"/>
        <v>#VALUE!</v>
      </c>
      <c r="J62" s="84" t="e">
        <f t="shared" si="27"/>
        <v>#VALUE!</v>
      </c>
      <c r="K62" s="84" t="e">
        <f t="shared" si="27"/>
        <v>#VALUE!</v>
      </c>
      <c r="L62" s="84" t="e">
        <f t="shared" si="27"/>
        <v>#VALUE!</v>
      </c>
      <c r="M62" s="84" t="e">
        <f t="shared" si="27"/>
        <v>#VALUE!</v>
      </c>
      <c r="N62" s="84" t="e">
        <f t="shared" si="27"/>
        <v>#VALUE!</v>
      </c>
      <c r="O62" s="85" t="e">
        <f>SUM(C62:N62)</f>
        <v>#VALUE!</v>
      </c>
      <c r="R62" s="20" t="s">
        <v>16</v>
      </c>
      <c r="S62" s="86" t="e">
        <f t="shared" ref="S62:AD66" si="28">+S32/S$150</f>
        <v>#VALUE!</v>
      </c>
      <c r="T62" s="86" t="e">
        <f t="shared" si="28"/>
        <v>#VALUE!</v>
      </c>
      <c r="U62" s="86" t="e">
        <f t="shared" si="28"/>
        <v>#VALUE!</v>
      </c>
      <c r="V62" s="86" t="e">
        <f t="shared" si="28"/>
        <v>#VALUE!</v>
      </c>
      <c r="W62" s="86" t="e">
        <f t="shared" si="28"/>
        <v>#VALUE!</v>
      </c>
      <c r="X62" s="86" t="e">
        <f t="shared" si="28"/>
        <v>#VALUE!</v>
      </c>
      <c r="Y62" s="86" t="e">
        <f t="shared" si="28"/>
        <v>#VALUE!</v>
      </c>
      <c r="Z62" s="86" t="e">
        <f t="shared" si="28"/>
        <v>#VALUE!</v>
      </c>
      <c r="AA62" s="86" t="e">
        <f t="shared" si="28"/>
        <v>#VALUE!</v>
      </c>
      <c r="AB62" s="86" t="e">
        <f t="shared" si="28"/>
        <v>#VALUE!</v>
      </c>
      <c r="AC62" s="86" t="e">
        <f t="shared" si="28"/>
        <v>#VALUE!</v>
      </c>
      <c r="AD62" s="86" t="e">
        <f t="shared" si="28"/>
        <v>#VALUE!</v>
      </c>
      <c r="AE62" s="85" t="e">
        <f t="shared" ref="AE62:AE66" si="29">SUM(S62:AD62)</f>
        <v>#VALUE!</v>
      </c>
    </row>
    <row r="63" spans="2:31">
      <c r="B63" s="20" t="s">
        <v>17</v>
      </c>
      <c r="C63" s="84" t="e">
        <f t="shared" si="27"/>
        <v>#VALUE!</v>
      </c>
      <c r="D63" s="84" t="e">
        <f t="shared" si="27"/>
        <v>#VALUE!</v>
      </c>
      <c r="E63" s="84" t="e">
        <f t="shared" si="27"/>
        <v>#VALUE!</v>
      </c>
      <c r="F63" s="84" t="e">
        <f t="shared" si="27"/>
        <v>#VALUE!</v>
      </c>
      <c r="G63" s="84" t="e">
        <f t="shared" si="27"/>
        <v>#VALUE!</v>
      </c>
      <c r="H63" s="84" t="e">
        <f t="shared" si="27"/>
        <v>#VALUE!</v>
      </c>
      <c r="I63" s="84" t="e">
        <f t="shared" si="27"/>
        <v>#VALUE!</v>
      </c>
      <c r="J63" s="84" t="e">
        <f t="shared" si="27"/>
        <v>#VALUE!</v>
      </c>
      <c r="K63" s="84" t="e">
        <f t="shared" si="27"/>
        <v>#VALUE!</v>
      </c>
      <c r="L63" s="84" t="e">
        <f t="shared" si="27"/>
        <v>#VALUE!</v>
      </c>
      <c r="M63" s="84" t="e">
        <f t="shared" si="27"/>
        <v>#VALUE!</v>
      </c>
      <c r="N63" s="84" t="e">
        <f t="shared" si="27"/>
        <v>#VALUE!</v>
      </c>
      <c r="O63" s="85" t="e">
        <f>SUM(C63:N63)</f>
        <v>#VALUE!</v>
      </c>
      <c r="R63" s="20" t="s">
        <v>17</v>
      </c>
      <c r="S63" s="86" t="e">
        <f t="shared" si="28"/>
        <v>#VALUE!</v>
      </c>
      <c r="T63" s="86" t="e">
        <f t="shared" si="28"/>
        <v>#VALUE!</v>
      </c>
      <c r="U63" s="86" t="e">
        <f t="shared" si="28"/>
        <v>#VALUE!</v>
      </c>
      <c r="V63" s="86" t="e">
        <f t="shared" si="28"/>
        <v>#VALUE!</v>
      </c>
      <c r="W63" s="86" t="e">
        <f t="shared" si="28"/>
        <v>#VALUE!</v>
      </c>
      <c r="X63" s="86" t="e">
        <f t="shared" si="28"/>
        <v>#VALUE!</v>
      </c>
      <c r="Y63" s="86" t="e">
        <f t="shared" si="28"/>
        <v>#VALUE!</v>
      </c>
      <c r="Z63" s="86" t="e">
        <f t="shared" si="28"/>
        <v>#VALUE!</v>
      </c>
      <c r="AA63" s="86" t="e">
        <f t="shared" si="28"/>
        <v>#VALUE!</v>
      </c>
      <c r="AB63" s="86" t="e">
        <f t="shared" si="28"/>
        <v>#VALUE!</v>
      </c>
      <c r="AC63" s="86" t="e">
        <f t="shared" si="28"/>
        <v>#VALUE!</v>
      </c>
      <c r="AD63" s="86" t="e">
        <f t="shared" si="28"/>
        <v>#VALUE!</v>
      </c>
      <c r="AE63" s="85" t="e">
        <f t="shared" si="29"/>
        <v>#VALUE!</v>
      </c>
    </row>
    <row r="64" spans="2:31">
      <c r="B64" s="20" t="s">
        <v>18</v>
      </c>
      <c r="C64" s="84" t="e">
        <f t="shared" si="27"/>
        <v>#VALUE!</v>
      </c>
      <c r="D64" s="84" t="e">
        <f t="shared" si="27"/>
        <v>#VALUE!</v>
      </c>
      <c r="E64" s="84" t="e">
        <f t="shared" si="27"/>
        <v>#VALUE!</v>
      </c>
      <c r="F64" s="84" t="e">
        <f t="shared" si="27"/>
        <v>#VALUE!</v>
      </c>
      <c r="G64" s="84" t="e">
        <f t="shared" si="27"/>
        <v>#VALUE!</v>
      </c>
      <c r="H64" s="84" t="e">
        <f t="shared" si="27"/>
        <v>#VALUE!</v>
      </c>
      <c r="I64" s="84" t="e">
        <f t="shared" si="27"/>
        <v>#VALUE!</v>
      </c>
      <c r="J64" s="84" t="e">
        <f t="shared" si="27"/>
        <v>#VALUE!</v>
      </c>
      <c r="K64" s="84" t="e">
        <f t="shared" si="27"/>
        <v>#VALUE!</v>
      </c>
      <c r="L64" s="84" t="e">
        <f t="shared" si="27"/>
        <v>#VALUE!</v>
      </c>
      <c r="M64" s="84" t="e">
        <f t="shared" si="27"/>
        <v>#VALUE!</v>
      </c>
      <c r="N64" s="84" t="e">
        <f t="shared" si="27"/>
        <v>#VALUE!</v>
      </c>
      <c r="O64" s="85" t="e">
        <f t="shared" ref="O64:O66" si="30">SUM(C64:N64)</f>
        <v>#VALUE!</v>
      </c>
      <c r="R64" s="20" t="s">
        <v>18</v>
      </c>
      <c r="S64" s="86" t="e">
        <f t="shared" si="28"/>
        <v>#VALUE!</v>
      </c>
      <c r="T64" s="86" t="e">
        <f t="shared" si="28"/>
        <v>#VALUE!</v>
      </c>
      <c r="U64" s="86" t="e">
        <f t="shared" si="28"/>
        <v>#VALUE!</v>
      </c>
      <c r="V64" s="86" t="e">
        <f t="shared" si="28"/>
        <v>#VALUE!</v>
      </c>
      <c r="W64" s="86" t="e">
        <f t="shared" si="28"/>
        <v>#VALUE!</v>
      </c>
      <c r="X64" s="86" t="e">
        <f t="shared" si="28"/>
        <v>#VALUE!</v>
      </c>
      <c r="Y64" s="86" t="e">
        <f t="shared" si="28"/>
        <v>#VALUE!</v>
      </c>
      <c r="Z64" s="86" t="e">
        <f t="shared" si="28"/>
        <v>#VALUE!</v>
      </c>
      <c r="AA64" s="86" t="e">
        <f t="shared" si="28"/>
        <v>#VALUE!</v>
      </c>
      <c r="AB64" s="86" t="e">
        <f t="shared" si="28"/>
        <v>#VALUE!</v>
      </c>
      <c r="AC64" s="86" t="e">
        <f t="shared" si="28"/>
        <v>#VALUE!</v>
      </c>
      <c r="AD64" s="86" t="e">
        <f t="shared" si="28"/>
        <v>#VALUE!</v>
      </c>
      <c r="AE64" s="85" t="e">
        <f t="shared" si="29"/>
        <v>#VALUE!</v>
      </c>
    </row>
    <row r="65" spans="2:31">
      <c r="B65" s="20" t="s">
        <v>19</v>
      </c>
      <c r="C65" s="84" t="e">
        <f t="shared" si="27"/>
        <v>#VALUE!</v>
      </c>
      <c r="D65" s="84" t="e">
        <f t="shared" si="27"/>
        <v>#VALUE!</v>
      </c>
      <c r="E65" s="84" t="e">
        <f t="shared" si="27"/>
        <v>#VALUE!</v>
      </c>
      <c r="F65" s="84" t="e">
        <f t="shared" si="27"/>
        <v>#VALUE!</v>
      </c>
      <c r="G65" s="84" t="e">
        <f t="shared" si="27"/>
        <v>#VALUE!</v>
      </c>
      <c r="H65" s="84" t="e">
        <f t="shared" si="27"/>
        <v>#VALUE!</v>
      </c>
      <c r="I65" s="84" t="e">
        <f t="shared" si="27"/>
        <v>#VALUE!</v>
      </c>
      <c r="J65" s="84" t="e">
        <f t="shared" si="27"/>
        <v>#VALUE!</v>
      </c>
      <c r="K65" s="84" t="e">
        <f t="shared" si="27"/>
        <v>#VALUE!</v>
      </c>
      <c r="L65" s="84" t="e">
        <f t="shared" si="27"/>
        <v>#VALUE!</v>
      </c>
      <c r="M65" s="84" t="e">
        <f t="shared" si="27"/>
        <v>#VALUE!</v>
      </c>
      <c r="N65" s="84" t="e">
        <f t="shared" si="27"/>
        <v>#VALUE!</v>
      </c>
      <c r="O65" s="85" t="e">
        <f t="shared" si="30"/>
        <v>#VALUE!</v>
      </c>
      <c r="R65" s="20" t="s">
        <v>19</v>
      </c>
      <c r="S65" s="86" t="e">
        <f t="shared" si="28"/>
        <v>#VALUE!</v>
      </c>
      <c r="T65" s="86" t="e">
        <f t="shared" si="28"/>
        <v>#VALUE!</v>
      </c>
      <c r="U65" s="86" t="e">
        <f t="shared" si="28"/>
        <v>#VALUE!</v>
      </c>
      <c r="V65" s="86" t="e">
        <f t="shared" si="28"/>
        <v>#VALUE!</v>
      </c>
      <c r="W65" s="86" t="e">
        <f t="shared" si="28"/>
        <v>#VALUE!</v>
      </c>
      <c r="X65" s="86" t="e">
        <f t="shared" si="28"/>
        <v>#VALUE!</v>
      </c>
      <c r="Y65" s="86" t="e">
        <f t="shared" si="28"/>
        <v>#VALUE!</v>
      </c>
      <c r="Z65" s="86" t="e">
        <f t="shared" si="28"/>
        <v>#VALUE!</v>
      </c>
      <c r="AA65" s="86" t="e">
        <f t="shared" si="28"/>
        <v>#VALUE!</v>
      </c>
      <c r="AB65" s="86" t="e">
        <f t="shared" si="28"/>
        <v>#VALUE!</v>
      </c>
      <c r="AC65" s="86" t="e">
        <f t="shared" si="28"/>
        <v>#VALUE!</v>
      </c>
      <c r="AD65" s="86" t="e">
        <f t="shared" si="28"/>
        <v>#VALUE!</v>
      </c>
      <c r="AE65" s="85" t="e">
        <f t="shared" si="29"/>
        <v>#VALUE!</v>
      </c>
    </row>
    <row r="66" spans="2:31">
      <c r="B66" s="25" t="s">
        <v>20</v>
      </c>
      <c r="C66" s="84" t="e">
        <f t="shared" si="27"/>
        <v>#VALUE!</v>
      </c>
      <c r="D66" s="84" t="e">
        <f t="shared" si="27"/>
        <v>#VALUE!</v>
      </c>
      <c r="E66" s="84" t="e">
        <f t="shared" si="27"/>
        <v>#VALUE!</v>
      </c>
      <c r="F66" s="84" t="e">
        <f t="shared" si="27"/>
        <v>#VALUE!</v>
      </c>
      <c r="G66" s="84" t="e">
        <f t="shared" si="27"/>
        <v>#VALUE!</v>
      </c>
      <c r="H66" s="84" t="e">
        <f t="shared" si="27"/>
        <v>#VALUE!</v>
      </c>
      <c r="I66" s="84" t="e">
        <f t="shared" si="27"/>
        <v>#VALUE!</v>
      </c>
      <c r="J66" s="84" t="e">
        <f t="shared" si="27"/>
        <v>#VALUE!</v>
      </c>
      <c r="K66" s="84" t="e">
        <f t="shared" si="27"/>
        <v>#VALUE!</v>
      </c>
      <c r="L66" s="84" t="e">
        <f t="shared" si="27"/>
        <v>#VALUE!</v>
      </c>
      <c r="M66" s="84" t="e">
        <f t="shared" si="27"/>
        <v>#VALUE!</v>
      </c>
      <c r="N66" s="84" t="e">
        <f t="shared" si="27"/>
        <v>#VALUE!</v>
      </c>
      <c r="O66" s="85" t="e">
        <f t="shared" si="30"/>
        <v>#VALUE!</v>
      </c>
      <c r="R66" s="25" t="s">
        <v>20</v>
      </c>
      <c r="S66" s="86" t="e">
        <f t="shared" si="28"/>
        <v>#VALUE!</v>
      </c>
      <c r="T66" s="86" t="e">
        <f t="shared" si="28"/>
        <v>#VALUE!</v>
      </c>
      <c r="U66" s="86" t="e">
        <f t="shared" si="28"/>
        <v>#VALUE!</v>
      </c>
      <c r="V66" s="86" t="e">
        <f t="shared" si="28"/>
        <v>#VALUE!</v>
      </c>
      <c r="W66" s="86" t="e">
        <f t="shared" si="28"/>
        <v>#VALUE!</v>
      </c>
      <c r="X66" s="86" t="e">
        <f t="shared" si="28"/>
        <v>#VALUE!</v>
      </c>
      <c r="Y66" s="86" t="e">
        <f t="shared" si="28"/>
        <v>#VALUE!</v>
      </c>
      <c r="Z66" s="86" t="e">
        <f t="shared" si="28"/>
        <v>#VALUE!</v>
      </c>
      <c r="AA66" s="86" t="e">
        <f t="shared" si="28"/>
        <v>#VALUE!</v>
      </c>
      <c r="AB66" s="86" t="e">
        <f t="shared" si="28"/>
        <v>#VALUE!</v>
      </c>
      <c r="AC66" s="86" t="e">
        <f t="shared" si="28"/>
        <v>#VALUE!</v>
      </c>
      <c r="AD66" s="86" t="e">
        <f t="shared" si="28"/>
        <v>#VALUE!</v>
      </c>
      <c r="AE66" s="85" t="e">
        <f t="shared" si="29"/>
        <v>#VALUE!</v>
      </c>
    </row>
    <row r="67" spans="2:31">
      <c r="B67" s="45" t="s">
        <v>14</v>
      </c>
      <c r="C67" s="87" t="e">
        <f t="shared" ref="C67:N67" si="31">+SUM(C62:C66)</f>
        <v>#VALUE!</v>
      </c>
      <c r="D67" s="87" t="e">
        <f t="shared" si="31"/>
        <v>#VALUE!</v>
      </c>
      <c r="E67" s="87" t="e">
        <f t="shared" si="31"/>
        <v>#VALUE!</v>
      </c>
      <c r="F67" s="87" t="e">
        <f t="shared" si="31"/>
        <v>#VALUE!</v>
      </c>
      <c r="G67" s="87" t="e">
        <f t="shared" si="31"/>
        <v>#VALUE!</v>
      </c>
      <c r="H67" s="87" t="e">
        <f t="shared" si="31"/>
        <v>#VALUE!</v>
      </c>
      <c r="I67" s="87" t="e">
        <f t="shared" si="31"/>
        <v>#VALUE!</v>
      </c>
      <c r="J67" s="87" t="e">
        <f t="shared" si="31"/>
        <v>#VALUE!</v>
      </c>
      <c r="K67" s="87" t="e">
        <f t="shared" si="31"/>
        <v>#VALUE!</v>
      </c>
      <c r="L67" s="87" t="e">
        <f t="shared" si="31"/>
        <v>#VALUE!</v>
      </c>
      <c r="M67" s="87" t="e">
        <f t="shared" si="31"/>
        <v>#VALUE!</v>
      </c>
      <c r="N67" s="87" t="e">
        <f t="shared" si="31"/>
        <v>#VALUE!</v>
      </c>
      <c r="O67" s="87" t="e">
        <f>SUM(C67:N67)</f>
        <v>#VALUE!</v>
      </c>
      <c r="R67" s="45" t="s">
        <v>14</v>
      </c>
      <c r="S67" s="88" t="e">
        <f t="shared" ref="S67:AD67" si="32">+SUM(S62:S66)</f>
        <v>#VALUE!</v>
      </c>
      <c r="T67" s="89" t="e">
        <f t="shared" si="32"/>
        <v>#VALUE!</v>
      </c>
      <c r="U67" s="89" t="e">
        <f t="shared" si="32"/>
        <v>#VALUE!</v>
      </c>
      <c r="V67" s="89" t="e">
        <f t="shared" si="32"/>
        <v>#VALUE!</v>
      </c>
      <c r="W67" s="89" t="e">
        <f t="shared" si="32"/>
        <v>#VALUE!</v>
      </c>
      <c r="X67" s="89" t="e">
        <f t="shared" si="32"/>
        <v>#VALUE!</v>
      </c>
      <c r="Y67" s="89" t="e">
        <f t="shared" si="32"/>
        <v>#VALUE!</v>
      </c>
      <c r="Z67" s="89" t="e">
        <f t="shared" si="32"/>
        <v>#VALUE!</v>
      </c>
      <c r="AA67" s="89" t="e">
        <f t="shared" si="32"/>
        <v>#VALUE!</v>
      </c>
      <c r="AB67" s="89" t="e">
        <f t="shared" si="32"/>
        <v>#VALUE!</v>
      </c>
      <c r="AC67" s="89" t="e">
        <f t="shared" si="32"/>
        <v>#VALUE!</v>
      </c>
      <c r="AD67" s="89" t="e">
        <f t="shared" si="32"/>
        <v>#VALUE!</v>
      </c>
      <c r="AE67" s="87" t="e">
        <f>SUM(S67:AD67)</f>
        <v>#VALUE!</v>
      </c>
    </row>
    <row r="68" spans="2:31" hidden="1"/>
    <row r="69" spans="2:31" hidden="1"/>
    <row r="70" spans="2:31" hidden="1">
      <c r="B70" s="215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15" t="s">
        <v>38</v>
      </c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13" t="s">
        <v>2</v>
      </c>
      <c r="T72" s="13" t="s">
        <v>3</v>
      </c>
      <c r="U72" s="13" t="s">
        <v>4</v>
      </c>
      <c r="V72" s="13" t="s">
        <v>5</v>
      </c>
      <c r="W72" s="13" t="s">
        <v>6</v>
      </c>
      <c r="X72" s="13" t="s">
        <v>7</v>
      </c>
      <c r="Y72" s="13" t="s">
        <v>8</v>
      </c>
      <c r="Z72" s="13" t="s">
        <v>9</v>
      </c>
      <c r="AA72" s="13" t="s">
        <v>10</v>
      </c>
      <c r="AB72" s="13" t="s">
        <v>11</v>
      </c>
      <c r="AC72" s="13" t="s">
        <v>12</v>
      </c>
      <c r="AD72" s="13" t="s">
        <v>13</v>
      </c>
      <c r="AE72" s="13" t="s">
        <v>14</v>
      </c>
    </row>
    <row r="73" spans="2:31" hidden="1">
      <c r="B73" s="17"/>
      <c r="R73" s="17"/>
    </row>
    <row r="74" spans="2:31" hidden="1">
      <c r="B74" s="64" t="s">
        <v>39</v>
      </c>
      <c r="C74" s="31" t="e">
        <f t="shared" ref="C74:N83" si="33">+C44/C$150</f>
        <v>#VALUE!</v>
      </c>
      <c r="D74" s="31" t="e">
        <f t="shared" si="33"/>
        <v>#VALUE!</v>
      </c>
      <c r="E74" s="31" t="e">
        <f t="shared" si="33"/>
        <v>#VALUE!</v>
      </c>
      <c r="F74" s="31" t="e">
        <f t="shared" si="33"/>
        <v>#VALUE!</v>
      </c>
      <c r="G74" s="31" t="e">
        <f t="shared" si="33"/>
        <v>#VALUE!</v>
      </c>
      <c r="H74" s="31" t="e">
        <f t="shared" si="33"/>
        <v>#VALUE!</v>
      </c>
      <c r="I74" s="31" t="e">
        <f t="shared" si="33"/>
        <v>#VALUE!</v>
      </c>
      <c r="J74" s="31" t="e">
        <f t="shared" si="33"/>
        <v>#VALUE!</v>
      </c>
      <c r="K74" s="31" t="e">
        <f t="shared" si="33"/>
        <v>#VALUE!</v>
      </c>
      <c r="L74" s="31" t="e">
        <f t="shared" si="33"/>
        <v>#VALUE!</v>
      </c>
      <c r="M74" s="31" t="e">
        <f t="shared" si="33"/>
        <v>#VALUE!</v>
      </c>
      <c r="N74" s="31" t="e">
        <f t="shared" si="33"/>
        <v>#VALUE!</v>
      </c>
      <c r="O74" s="65" t="e">
        <f>SUM(C74:N74)</f>
        <v>#VALUE!</v>
      </c>
      <c r="R74" s="64" t="s">
        <v>39</v>
      </c>
      <c r="S74" s="31" t="e">
        <f t="shared" ref="S74:AD83" si="34">+S44/S$150</f>
        <v>#VALUE!</v>
      </c>
      <c r="T74" s="31" t="e">
        <f t="shared" si="34"/>
        <v>#VALUE!</v>
      </c>
      <c r="U74" s="31" t="e">
        <f t="shared" si="34"/>
        <v>#VALUE!</v>
      </c>
      <c r="V74" s="31" t="e">
        <f t="shared" si="34"/>
        <v>#VALUE!</v>
      </c>
      <c r="W74" s="31" t="e">
        <f t="shared" si="34"/>
        <v>#VALUE!</v>
      </c>
      <c r="X74" s="31" t="e">
        <f t="shared" si="34"/>
        <v>#VALUE!</v>
      </c>
      <c r="Y74" s="31" t="e">
        <f t="shared" si="34"/>
        <v>#VALUE!</v>
      </c>
      <c r="Z74" s="31" t="e">
        <f t="shared" si="34"/>
        <v>#VALUE!</v>
      </c>
      <c r="AA74" s="31" t="e">
        <f t="shared" si="34"/>
        <v>#VALUE!</v>
      </c>
      <c r="AB74" s="31" t="e">
        <f t="shared" si="34"/>
        <v>#VALUE!</v>
      </c>
      <c r="AC74" s="31" t="e">
        <f t="shared" si="34"/>
        <v>#VALUE!</v>
      </c>
      <c r="AD74" s="31" t="e">
        <f t="shared" si="34"/>
        <v>#VALUE!</v>
      </c>
      <c r="AE74" s="65" t="e">
        <f t="shared" ref="AE74:AE85" si="35">SUM(S74:U74)</f>
        <v>#VALUE!</v>
      </c>
    </row>
    <row r="75" spans="2:31" hidden="1">
      <c r="B75" s="64" t="s">
        <v>40</v>
      </c>
      <c r="C75" s="31" t="e">
        <f t="shared" si="33"/>
        <v>#VALUE!</v>
      </c>
      <c r="D75" s="31" t="e">
        <f t="shared" si="33"/>
        <v>#VALUE!</v>
      </c>
      <c r="E75" s="31" t="e">
        <f t="shared" si="33"/>
        <v>#VALUE!</v>
      </c>
      <c r="F75" s="31" t="e">
        <f t="shared" si="33"/>
        <v>#VALUE!</v>
      </c>
      <c r="G75" s="31" t="e">
        <f t="shared" si="33"/>
        <v>#VALUE!</v>
      </c>
      <c r="H75" s="31" t="e">
        <f t="shared" si="33"/>
        <v>#VALUE!</v>
      </c>
      <c r="I75" s="31" t="e">
        <f t="shared" si="33"/>
        <v>#VALUE!</v>
      </c>
      <c r="J75" s="31" t="e">
        <f t="shared" si="33"/>
        <v>#VALUE!</v>
      </c>
      <c r="K75" s="31" t="e">
        <f t="shared" si="33"/>
        <v>#VALUE!</v>
      </c>
      <c r="L75" s="31" t="e">
        <f t="shared" si="33"/>
        <v>#VALUE!</v>
      </c>
      <c r="M75" s="31" t="e">
        <f t="shared" si="33"/>
        <v>#VALUE!</v>
      </c>
      <c r="N75" s="31" t="e">
        <f t="shared" si="33"/>
        <v>#VALUE!</v>
      </c>
      <c r="O75" s="65" t="e">
        <f t="shared" ref="O75:O85" si="36">SUM(C75:N75)</f>
        <v>#VALUE!</v>
      </c>
      <c r="R75" s="64" t="s">
        <v>40</v>
      </c>
      <c r="S75" s="31" t="e">
        <f t="shared" si="34"/>
        <v>#VALUE!</v>
      </c>
      <c r="T75" s="31" t="e">
        <f t="shared" si="34"/>
        <v>#VALUE!</v>
      </c>
      <c r="U75" s="31" t="e">
        <f t="shared" si="34"/>
        <v>#VALUE!</v>
      </c>
      <c r="V75" s="31" t="e">
        <f t="shared" si="34"/>
        <v>#VALUE!</v>
      </c>
      <c r="W75" s="31" t="e">
        <f t="shared" si="34"/>
        <v>#VALUE!</v>
      </c>
      <c r="X75" s="31" t="e">
        <f t="shared" si="34"/>
        <v>#VALUE!</v>
      </c>
      <c r="Y75" s="31" t="e">
        <f t="shared" si="34"/>
        <v>#VALUE!</v>
      </c>
      <c r="Z75" s="31" t="e">
        <f t="shared" si="34"/>
        <v>#VALUE!</v>
      </c>
      <c r="AA75" s="31" t="e">
        <f t="shared" si="34"/>
        <v>#VALUE!</v>
      </c>
      <c r="AB75" s="31" t="e">
        <f t="shared" si="34"/>
        <v>#VALUE!</v>
      </c>
      <c r="AC75" s="31" t="e">
        <f t="shared" si="34"/>
        <v>#VALUE!</v>
      </c>
      <c r="AD75" s="31" t="e">
        <f t="shared" si="34"/>
        <v>#VALUE!</v>
      </c>
      <c r="AE75" s="65" t="e">
        <f t="shared" si="35"/>
        <v>#VALUE!</v>
      </c>
    </row>
    <row r="76" spans="2:31" hidden="1">
      <c r="B76" s="64" t="s">
        <v>41</v>
      </c>
      <c r="C76" s="31" t="e">
        <f t="shared" si="33"/>
        <v>#VALUE!</v>
      </c>
      <c r="D76" s="31" t="e">
        <f t="shared" si="33"/>
        <v>#VALUE!</v>
      </c>
      <c r="E76" s="31" t="e">
        <f t="shared" si="33"/>
        <v>#VALUE!</v>
      </c>
      <c r="F76" s="31" t="e">
        <f t="shared" si="33"/>
        <v>#VALUE!</v>
      </c>
      <c r="G76" s="31" t="e">
        <f t="shared" si="33"/>
        <v>#VALUE!</v>
      </c>
      <c r="H76" s="31" t="e">
        <f t="shared" si="33"/>
        <v>#VALUE!</v>
      </c>
      <c r="I76" s="31" t="e">
        <f t="shared" si="33"/>
        <v>#VALUE!</v>
      </c>
      <c r="J76" s="31" t="e">
        <f t="shared" si="33"/>
        <v>#VALUE!</v>
      </c>
      <c r="K76" s="31" t="e">
        <f t="shared" si="33"/>
        <v>#VALUE!</v>
      </c>
      <c r="L76" s="31" t="e">
        <f t="shared" si="33"/>
        <v>#VALUE!</v>
      </c>
      <c r="M76" s="31" t="e">
        <f t="shared" si="33"/>
        <v>#VALUE!</v>
      </c>
      <c r="N76" s="31" t="e">
        <f t="shared" si="33"/>
        <v>#VALUE!</v>
      </c>
      <c r="O76" s="65" t="e">
        <f t="shared" si="36"/>
        <v>#VALUE!</v>
      </c>
      <c r="R76" s="64" t="s">
        <v>41</v>
      </c>
      <c r="S76" s="31" t="e">
        <f t="shared" si="34"/>
        <v>#VALUE!</v>
      </c>
      <c r="T76" s="31" t="e">
        <f t="shared" si="34"/>
        <v>#VALUE!</v>
      </c>
      <c r="U76" s="31" t="e">
        <f t="shared" si="34"/>
        <v>#VALUE!</v>
      </c>
      <c r="V76" s="31" t="e">
        <f t="shared" si="34"/>
        <v>#VALUE!</v>
      </c>
      <c r="W76" s="31" t="e">
        <f t="shared" si="34"/>
        <v>#VALUE!</v>
      </c>
      <c r="X76" s="31" t="e">
        <f t="shared" si="34"/>
        <v>#VALUE!</v>
      </c>
      <c r="Y76" s="31" t="e">
        <f t="shared" si="34"/>
        <v>#VALUE!</v>
      </c>
      <c r="Z76" s="31" t="e">
        <f t="shared" si="34"/>
        <v>#VALUE!</v>
      </c>
      <c r="AA76" s="31" t="e">
        <f t="shared" si="34"/>
        <v>#VALUE!</v>
      </c>
      <c r="AB76" s="31" t="e">
        <f t="shared" si="34"/>
        <v>#VALUE!</v>
      </c>
      <c r="AC76" s="31" t="e">
        <f t="shared" si="34"/>
        <v>#VALUE!</v>
      </c>
      <c r="AD76" s="31" t="e">
        <f t="shared" si="34"/>
        <v>#VALUE!</v>
      </c>
      <c r="AE76" s="65" t="e">
        <f t="shared" si="35"/>
        <v>#VALUE!</v>
      </c>
    </row>
    <row r="77" spans="2:31" hidden="1">
      <c r="B77" s="64" t="s">
        <v>42</v>
      </c>
      <c r="C77" s="31" t="e">
        <f t="shared" si="33"/>
        <v>#VALUE!</v>
      </c>
      <c r="D77" s="31" t="e">
        <f t="shared" si="33"/>
        <v>#VALUE!</v>
      </c>
      <c r="E77" s="31" t="e">
        <f t="shared" si="33"/>
        <v>#VALUE!</v>
      </c>
      <c r="F77" s="31" t="e">
        <f t="shared" si="33"/>
        <v>#VALUE!</v>
      </c>
      <c r="G77" s="31" t="e">
        <f t="shared" si="33"/>
        <v>#VALUE!</v>
      </c>
      <c r="H77" s="31" t="e">
        <f t="shared" si="33"/>
        <v>#VALUE!</v>
      </c>
      <c r="I77" s="31" t="e">
        <f t="shared" si="33"/>
        <v>#VALUE!</v>
      </c>
      <c r="J77" s="31" t="e">
        <f t="shared" si="33"/>
        <v>#VALUE!</v>
      </c>
      <c r="K77" s="31" t="e">
        <f t="shared" si="33"/>
        <v>#VALUE!</v>
      </c>
      <c r="L77" s="31" t="e">
        <f t="shared" si="33"/>
        <v>#VALUE!</v>
      </c>
      <c r="M77" s="31" t="e">
        <f t="shared" si="33"/>
        <v>#VALUE!</v>
      </c>
      <c r="N77" s="31" t="e">
        <f t="shared" si="33"/>
        <v>#VALUE!</v>
      </c>
      <c r="O77" s="65" t="e">
        <f t="shared" si="36"/>
        <v>#VALUE!</v>
      </c>
      <c r="R77" s="64" t="s">
        <v>42</v>
      </c>
      <c r="S77" s="31" t="e">
        <f t="shared" si="34"/>
        <v>#VALUE!</v>
      </c>
      <c r="T77" s="31" t="e">
        <f t="shared" si="34"/>
        <v>#VALUE!</v>
      </c>
      <c r="U77" s="31" t="e">
        <f t="shared" si="34"/>
        <v>#VALUE!</v>
      </c>
      <c r="V77" s="31" t="e">
        <f t="shared" si="34"/>
        <v>#VALUE!</v>
      </c>
      <c r="W77" s="31" t="e">
        <f t="shared" si="34"/>
        <v>#VALUE!</v>
      </c>
      <c r="X77" s="31" t="e">
        <f t="shared" si="34"/>
        <v>#VALUE!</v>
      </c>
      <c r="Y77" s="31" t="e">
        <f t="shared" si="34"/>
        <v>#VALUE!</v>
      </c>
      <c r="Z77" s="31" t="e">
        <f t="shared" si="34"/>
        <v>#VALUE!</v>
      </c>
      <c r="AA77" s="31" t="e">
        <f t="shared" si="34"/>
        <v>#VALUE!</v>
      </c>
      <c r="AB77" s="31" t="e">
        <f t="shared" si="34"/>
        <v>#VALUE!</v>
      </c>
      <c r="AC77" s="31" t="e">
        <f t="shared" si="34"/>
        <v>#VALUE!</v>
      </c>
      <c r="AD77" s="31" t="e">
        <f t="shared" si="34"/>
        <v>#VALUE!</v>
      </c>
      <c r="AE77" s="65" t="e">
        <f t="shared" si="35"/>
        <v>#VALUE!</v>
      </c>
    </row>
    <row r="78" spans="2:31" hidden="1">
      <c r="B78" s="64" t="s">
        <v>43</v>
      </c>
      <c r="C78" s="31" t="e">
        <f t="shared" si="33"/>
        <v>#VALUE!</v>
      </c>
      <c r="D78" s="31" t="e">
        <f t="shared" si="33"/>
        <v>#VALUE!</v>
      </c>
      <c r="E78" s="31" t="e">
        <f t="shared" si="33"/>
        <v>#VALUE!</v>
      </c>
      <c r="F78" s="31" t="e">
        <f t="shared" si="33"/>
        <v>#VALUE!</v>
      </c>
      <c r="G78" s="31" t="e">
        <f t="shared" si="33"/>
        <v>#VALUE!</v>
      </c>
      <c r="H78" s="31" t="e">
        <f t="shared" si="33"/>
        <v>#VALUE!</v>
      </c>
      <c r="I78" s="31" t="e">
        <f t="shared" si="33"/>
        <v>#VALUE!</v>
      </c>
      <c r="J78" s="31" t="e">
        <f t="shared" si="33"/>
        <v>#VALUE!</v>
      </c>
      <c r="K78" s="31" t="e">
        <f t="shared" si="33"/>
        <v>#VALUE!</v>
      </c>
      <c r="L78" s="31" t="e">
        <f t="shared" si="33"/>
        <v>#VALUE!</v>
      </c>
      <c r="M78" s="31" t="e">
        <f t="shared" si="33"/>
        <v>#VALUE!</v>
      </c>
      <c r="N78" s="31" t="e">
        <f t="shared" si="33"/>
        <v>#VALUE!</v>
      </c>
      <c r="O78" s="65" t="e">
        <f t="shared" si="36"/>
        <v>#VALUE!</v>
      </c>
      <c r="R78" s="64" t="s">
        <v>43</v>
      </c>
      <c r="S78" s="31" t="e">
        <f t="shared" si="34"/>
        <v>#VALUE!</v>
      </c>
      <c r="T78" s="31" t="e">
        <f t="shared" si="34"/>
        <v>#VALUE!</v>
      </c>
      <c r="U78" s="31" t="e">
        <f t="shared" si="34"/>
        <v>#VALUE!</v>
      </c>
      <c r="V78" s="31" t="e">
        <f t="shared" si="34"/>
        <v>#VALUE!</v>
      </c>
      <c r="W78" s="31" t="e">
        <f t="shared" si="34"/>
        <v>#VALUE!</v>
      </c>
      <c r="X78" s="31" t="e">
        <f t="shared" si="34"/>
        <v>#VALUE!</v>
      </c>
      <c r="Y78" s="31" t="e">
        <f t="shared" si="34"/>
        <v>#VALUE!</v>
      </c>
      <c r="Z78" s="31" t="e">
        <f t="shared" si="34"/>
        <v>#VALUE!</v>
      </c>
      <c r="AA78" s="31" t="e">
        <f t="shared" si="34"/>
        <v>#VALUE!</v>
      </c>
      <c r="AB78" s="31" t="e">
        <f t="shared" si="34"/>
        <v>#VALUE!</v>
      </c>
      <c r="AC78" s="31" t="e">
        <f t="shared" si="34"/>
        <v>#VALUE!</v>
      </c>
      <c r="AD78" s="31" t="e">
        <f t="shared" si="34"/>
        <v>#VALUE!</v>
      </c>
      <c r="AE78" s="65" t="e">
        <f t="shared" si="35"/>
        <v>#VALUE!</v>
      </c>
    </row>
    <row r="79" spans="2:31" hidden="1">
      <c r="B79" s="64" t="s">
        <v>44</v>
      </c>
      <c r="C79" s="31" t="e">
        <f t="shared" si="33"/>
        <v>#REF!</v>
      </c>
      <c r="D79" s="31" t="e">
        <f t="shared" si="33"/>
        <v>#REF!</v>
      </c>
      <c r="E79" s="31" t="e">
        <f t="shared" si="33"/>
        <v>#REF!</v>
      </c>
      <c r="F79" s="31" t="e">
        <f t="shared" si="33"/>
        <v>#REF!</v>
      </c>
      <c r="G79" s="31" t="e">
        <f t="shared" si="33"/>
        <v>#REF!</v>
      </c>
      <c r="H79" s="31" t="e">
        <f t="shared" si="33"/>
        <v>#REF!</v>
      </c>
      <c r="I79" s="31" t="e">
        <f t="shared" si="33"/>
        <v>#REF!</v>
      </c>
      <c r="J79" s="31" t="e">
        <f t="shared" si="33"/>
        <v>#REF!</v>
      </c>
      <c r="K79" s="31" t="e">
        <f t="shared" si="33"/>
        <v>#REF!</v>
      </c>
      <c r="L79" s="31" t="e">
        <f t="shared" si="33"/>
        <v>#REF!</v>
      </c>
      <c r="M79" s="31" t="e">
        <f t="shared" si="33"/>
        <v>#REF!</v>
      </c>
      <c r="N79" s="31" t="e">
        <f t="shared" si="33"/>
        <v>#REF!</v>
      </c>
      <c r="O79" s="65" t="e">
        <f t="shared" si="36"/>
        <v>#REF!</v>
      </c>
      <c r="R79" s="64" t="s">
        <v>44</v>
      </c>
      <c r="S79" s="31" t="e">
        <f t="shared" si="34"/>
        <v>#REF!</v>
      </c>
      <c r="T79" s="31" t="e">
        <f t="shared" si="34"/>
        <v>#REF!</v>
      </c>
      <c r="U79" s="31" t="e">
        <f t="shared" si="34"/>
        <v>#REF!</v>
      </c>
      <c r="V79" s="31" t="e">
        <f t="shared" si="34"/>
        <v>#REF!</v>
      </c>
      <c r="W79" s="31" t="e">
        <f t="shared" si="34"/>
        <v>#REF!</v>
      </c>
      <c r="X79" s="31" t="e">
        <f t="shared" si="34"/>
        <v>#REF!</v>
      </c>
      <c r="Y79" s="31" t="e">
        <f t="shared" si="34"/>
        <v>#REF!</v>
      </c>
      <c r="Z79" s="31" t="e">
        <f t="shared" si="34"/>
        <v>#REF!</v>
      </c>
      <c r="AA79" s="31" t="e">
        <f t="shared" si="34"/>
        <v>#REF!</v>
      </c>
      <c r="AB79" s="31" t="e">
        <f t="shared" si="34"/>
        <v>#REF!</v>
      </c>
      <c r="AC79" s="31" t="e">
        <f t="shared" si="34"/>
        <v>#REF!</v>
      </c>
      <c r="AD79" s="31" t="e">
        <f t="shared" si="34"/>
        <v>#REF!</v>
      </c>
      <c r="AE79" s="65" t="e">
        <f t="shared" si="35"/>
        <v>#REF!</v>
      </c>
    </row>
    <row r="80" spans="2:31" hidden="1">
      <c r="B80" s="64" t="s">
        <v>45</v>
      </c>
      <c r="C80" s="31" t="e">
        <f t="shared" si="33"/>
        <v>#REF!</v>
      </c>
      <c r="D80" s="31" t="e">
        <f t="shared" si="33"/>
        <v>#REF!</v>
      </c>
      <c r="E80" s="31" t="e">
        <f t="shared" si="33"/>
        <v>#REF!</v>
      </c>
      <c r="F80" s="31" t="e">
        <f t="shared" si="33"/>
        <v>#REF!</v>
      </c>
      <c r="G80" s="31" t="e">
        <f t="shared" si="33"/>
        <v>#REF!</v>
      </c>
      <c r="H80" s="31" t="e">
        <f t="shared" si="33"/>
        <v>#REF!</v>
      </c>
      <c r="I80" s="31" t="e">
        <f t="shared" si="33"/>
        <v>#REF!</v>
      </c>
      <c r="J80" s="31" t="e">
        <f t="shared" si="33"/>
        <v>#REF!</v>
      </c>
      <c r="K80" s="31" t="e">
        <f t="shared" si="33"/>
        <v>#REF!</v>
      </c>
      <c r="L80" s="31" t="e">
        <f t="shared" si="33"/>
        <v>#REF!</v>
      </c>
      <c r="M80" s="31" t="e">
        <f t="shared" si="33"/>
        <v>#REF!</v>
      </c>
      <c r="N80" s="31" t="e">
        <f t="shared" si="33"/>
        <v>#REF!</v>
      </c>
      <c r="O80" s="65" t="e">
        <f t="shared" si="36"/>
        <v>#REF!</v>
      </c>
      <c r="R80" s="64" t="s">
        <v>45</v>
      </c>
      <c r="S80" s="31" t="e">
        <f t="shared" si="34"/>
        <v>#REF!</v>
      </c>
      <c r="T80" s="31" t="e">
        <f t="shared" si="34"/>
        <v>#REF!</v>
      </c>
      <c r="U80" s="31" t="e">
        <f t="shared" si="34"/>
        <v>#REF!</v>
      </c>
      <c r="V80" s="31" t="e">
        <f t="shared" si="34"/>
        <v>#REF!</v>
      </c>
      <c r="W80" s="31" t="e">
        <f t="shared" si="34"/>
        <v>#REF!</v>
      </c>
      <c r="X80" s="31" t="e">
        <f t="shared" si="34"/>
        <v>#REF!</v>
      </c>
      <c r="Y80" s="31" t="e">
        <f t="shared" si="34"/>
        <v>#REF!</v>
      </c>
      <c r="Z80" s="31" t="e">
        <f t="shared" si="34"/>
        <v>#REF!</v>
      </c>
      <c r="AA80" s="31" t="e">
        <f t="shared" si="34"/>
        <v>#REF!</v>
      </c>
      <c r="AB80" s="31" t="e">
        <f t="shared" si="34"/>
        <v>#REF!</v>
      </c>
      <c r="AC80" s="31" t="e">
        <f t="shared" si="34"/>
        <v>#REF!</v>
      </c>
      <c r="AD80" s="31" t="e">
        <f t="shared" si="34"/>
        <v>#REF!</v>
      </c>
      <c r="AE80" s="65" t="e">
        <f t="shared" si="35"/>
        <v>#REF!</v>
      </c>
    </row>
    <row r="81" spans="2:31" hidden="1">
      <c r="B81" s="64" t="s">
        <v>46</v>
      </c>
      <c r="C81" s="31" t="e">
        <f t="shared" si="33"/>
        <v>#REF!</v>
      </c>
      <c r="D81" s="31" t="e">
        <f t="shared" si="33"/>
        <v>#REF!</v>
      </c>
      <c r="E81" s="31" t="e">
        <f t="shared" si="33"/>
        <v>#REF!</v>
      </c>
      <c r="F81" s="31" t="e">
        <f t="shared" si="33"/>
        <v>#REF!</v>
      </c>
      <c r="G81" s="31" t="e">
        <f t="shared" si="33"/>
        <v>#REF!</v>
      </c>
      <c r="H81" s="31" t="e">
        <f t="shared" si="33"/>
        <v>#REF!</v>
      </c>
      <c r="I81" s="31" t="e">
        <f t="shared" si="33"/>
        <v>#REF!</v>
      </c>
      <c r="J81" s="31" t="e">
        <f t="shared" si="33"/>
        <v>#REF!</v>
      </c>
      <c r="K81" s="31" t="e">
        <f t="shared" si="33"/>
        <v>#REF!</v>
      </c>
      <c r="L81" s="31" t="e">
        <f t="shared" si="33"/>
        <v>#REF!</v>
      </c>
      <c r="M81" s="31" t="e">
        <f t="shared" si="33"/>
        <v>#REF!</v>
      </c>
      <c r="N81" s="31" t="e">
        <f t="shared" si="33"/>
        <v>#REF!</v>
      </c>
      <c r="O81" s="65" t="e">
        <f t="shared" si="36"/>
        <v>#REF!</v>
      </c>
      <c r="R81" s="64" t="s">
        <v>46</v>
      </c>
      <c r="S81" s="31" t="e">
        <f t="shared" si="34"/>
        <v>#REF!</v>
      </c>
      <c r="T81" s="31" t="e">
        <f t="shared" si="34"/>
        <v>#REF!</v>
      </c>
      <c r="U81" s="31" t="e">
        <f t="shared" si="34"/>
        <v>#REF!</v>
      </c>
      <c r="V81" s="31" t="e">
        <f t="shared" si="34"/>
        <v>#REF!</v>
      </c>
      <c r="W81" s="31" t="e">
        <f t="shared" si="34"/>
        <v>#REF!</v>
      </c>
      <c r="X81" s="31" t="e">
        <f t="shared" si="34"/>
        <v>#REF!</v>
      </c>
      <c r="Y81" s="31" t="e">
        <f t="shared" si="34"/>
        <v>#REF!</v>
      </c>
      <c r="Z81" s="31" t="e">
        <f t="shared" si="34"/>
        <v>#REF!</v>
      </c>
      <c r="AA81" s="31" t="e">
        <f t="shared" si="34"/>
        <v>#REF!</v>
      </c>
      <c r="AB81" s="31" t="e">
        <f t="shared" si="34"/>
        <v>#REF!</v>
      </c>
      <c r="AC81" s="31" t="e">
        <f t="shared" si="34"/>
        <v>#REF!</v>
      </c>
      <c r="AD81" s="31" t="e">
        <f t="shared" si="34"/>
        <v>#REF!</v>
      </c>
      <c r="AE81" s="65" t="e">
        <f t="shared" si="35"/>
        <v>#REF!</v>
      </c>
    </row>
    <row r="82" spans="2:31" hidden="1">
      <c r="B82" s="64" t="s">
        <v>47</v>
      </c>
      <c r="C82" s="31" t="e">
        <f t="shared" si="33"/>
        <v>#REF!</v>
      </c>
      <c r="D82" s="31" t="e">
        <f t="shared" si="33"/>
        <v>#REF!</v>
      </c>
      <c r="E82" s="31" t="e">
        <f t="shared" si="33"/>
        <v>#REF!</v>
      </c>
      <c r="F82" s="31" t="e">
        <f t="shared" si="33"/>
        <v>#REF!</v>
      </c>
      <c r="G82" s="31" t="e">
        <f t="shared" si="33"/>
        <v>#REF!</v>
      </c>
      <c r="H82" s="31" t="e">
        <f t="shared" si="33"/>
        <v>#REF!</v>
      </c>
      <c r="I82" s="31" t="e">
        <f t="shared" si="33"/>
        <v>#REF!</v>
      </c>
      <c r="J82" s="31" t="e">
        <f t="shared" si="33"/>
        <v>#REF!</v>
      </c>
      <c r="K82" s="31" t="e">
        <f t="shared" si="33"/>
        <v>#REF!</v>
      </c>
      <c r="L82" s="31" t="e">
        <f t="shared" si="33"/>
        <v>#REF!</v>
      </c>
      <c r="M82" s="31" t="e">
        <f t="shared" si="33"/>
        <v>#REF!</v>
      </c>
      <c r="N82" s="31" t="e">
        <f t="shared" si="33"/>
        <v>#REF!</v>
      </c>
      <c r="O82" s="65" t="e">
        <f t="shared" si="36"/>
        <v>#REF!</v>
      </c>
      <c r="R82" s="64" t="s">
        <v>47</v>
      </c>
      <c r="S82" s="31" t="e">
        <f t="shared" si="34"/>
        <v>#REF!</v>
      </c>
      <c r="T82" s="31" t="e">
        <f t="shared" si="34"/>
        <v>#REF!</v>
      </c>
      <c r="U82" s="31" t="e">
        <f t="shared" si="34"/>
        <v>#REF!</v>
      </c>
      <c r="V82" s="31" t="e">
        <f t="shared" si="34"/>
        <v>#REF!</v>
      </c>
      <c r="W82" s="31" t="e">
        <f t="shared" si="34"/>
        <v>#REF!</v>
      </c>
      <c r="X82" s="31" t="e">
        <f t="shared" si="34"/>
        <v>#REF!</v>
      </c>
      <c r="Y82" s="31" t="e">
        <f t="shared" si="34"/>
        <v>#REF!</v>
      </c>
      <c r="Z82" s="31" t="e">
        <f t="shared" si="34"/>
        <v>#REF!</v>
      </c>
      <c r="AA82" s="31" t="e">
        <f t="shared" si="34"/>
        <v>#REF!</v>
      </c>
      <c r="AB82" s="31" t="e">
        <f t="shared" si="34"/>
        <v>#REF!</v>
      </c>
      <c r="AC82" s="31" t="e">
        <f t="shared" si="34"/>
        <v>#REF!</v>
      </c>
      <c r="AD82" s="31" t="e">
        <f t="shared" si="34"/>
        <v>#REF!</v>
      </c>
      <c r="AE82" s="65" t="e">
        <f t="shared" si="35"/>
        <v>#REF!</v>
      </c>
    </row>
    <row r="83" spans="2:31" hidden="1">
      <c r="B83" s="64" t="s">
        <v>48</v>
      </c>
      <c r="C83" s="31" t="e">
        <f t="shared" si="33"/>
        <v>#REF!</v>
      </c>
      <c r="D83" s="31" t="e">
        <f t="shared" si="33"/>
        <v>#REF!</v>
      </c>
      <c r="E83" s="31" t="e">
        <f t="shared" si="33"/>
        <v>#REF!</v>
      </c>
      <c r="F83" s="31" t="e">
        <f t="shared" si="33"/>
        <v>#REF!</v>
      </c>
      <c r="G83" s="31" t="e">
        <f t="shared" si="33"/>
        <v>#REF!</v>
      </c>
      <c r="H83" s="31" t="e">
        <f t="shared" si="33"/>
        <v>#REF!</v>
      </c>
      <c r="I83" s="31" t="e">
        <f t="shared" si="33"/>
        <v>#REF!</v>
      </c>
      <c r="J83" s="31" t="e">
        <f t="shared" si="33"/>
        <v>#REF!</v>
      </c>
      <c r="K83" s="31" t="e">
        <f t="shared" si="33"/>
        <v>#REF!</v>
      </c>
      <c r="L83" s="31" t="e">
        <f t="shared" si="33"/>
        <v>#REF!</v>
      </c>
      <c r="M83" s="31" t="e">
        <f t="shared" si="33"/>
        <v>#REF!</v>
      </c>
      <c r="N83" s="31" t="e">
        <f t="shared" si="33"/>
        <v>#REF!</v>
      </c>
      <c r="O83" s="65" t="e">
        <f t="shared" si="36"/>
        <v>#REF!</v>
      </c>
      <c r="R83" s="64" t="s">
        <v>48</v>
      </c>
      <c r="S83" s="31"/>
      <c r="T83" s="31"/>
      <c r="U83" s="31"/>
      <c r="V83" s="31"/>
      <c r="W83" s="31">
        <f t="shared" si="34"/>
        <v>0</v>
      </c>
      <c r="X83" s="31">
        <f t="shared" si="34"/>
        <v>0</v>
      </c>
      <c r="Y83" s="31">
        <f t="shared" si="34"/>
        <v>0</v>
      </c>
      <c r="Z83" s="31">
        <f t="shared" si="34"/>
        <v>0</v>
      </c>
      <c r="AA83" s="31">
        <f t="shared" si="34"/>
        <v>0</v>
      </c>
      <c r="AB83" s="31">
        <f t="shared" si="34"/>
        <v>0</v>
      </c>
      <c r="AC83" s="31">
        <f t="shared" si="34"/>
        <v>0</v>
      </c>
      <c r="AD83" s="31">
        <f t="shared" si="34"/>
        <v>0</v>
      </c>
      <c r="AE83" s="65">
        <f t="shared" si="35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36"/>
        <v>0</v>
      </c>
      <c r="R84" s="17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65">
        <f t="shared" si="35"/>
        <v>0</v>
      </c>
    </row>
    <row r="85" spans="2:31" hidden="1">
      <c r="B85" s="26" t="s">
        <v>14</v>
      </c>
      <c r="C85" s="66" t="e">
        <f>+SUM(C74:C83)</f>
        <v>#VALUE!</v>
      </c>
      <c r="D85" s="66" t="e">
        <f>+SUM(D74:D83)</f>
        <v>#VALUE!</v>
      </c>
      <c r="E85" s="66" t="e">
        <f>+SUM(E74:E83)</f>
        <v>#VALUE!</v>
      </c>
      <c r="F85" s="66" t="e">
        <f>+SUM(F74:F83)</f>
        <v>#VALUE!</v>
      </c>
      <c r="G85" s="66" t="e">
        <f t="shared" ref="G85:N85" si="37">+SUM(G74:G83)</f>
        <v>#VALUE!</v>
      </c>
      <c r="H85" s="66" t="e">
        <f t="shared" si="37"/>
        <v>#VALUE!</v>
      </c>
      <c r="I85" s="66" t="e">
        <f t="shared" si="37"/>
        <v>#VALUE!</v>
      </c>
      <c r="J85" s="66" t="e">
        <f t="shared" si="37"/>
        <v>#VALUE!</v>
      </c>
      <c r="K85" s="66" t="e">
        <f t="shared" si="37"/>
        <v>#VALUE!</v>
      </c>
      <c r="L85" s="66" t="e">
        <f t="shared" si="37"/>
        <v>#VALUE!</v>
      </c>
      <c r="M85" s="66" t="e">
        <f t="shared" si="37"/>
        <v>#VALUE!</v>
      </c>
      <c r="N85" s="66" t="e">
        <f t="shared" si="37"/>
        <v>#VALUE!</v>
      </c>
      <c r="O85" s="67" t="e">
        <f t="shared" si="36"/>
        <v>#VALUE!</v>
      </c>
      <c r="R85" s="26" t="s">
        <v>14</v>
      </c>
      <c r="S85" s="66" t="e">
        <f t="shared" ref="S85:AD85" si="38">+SUM(S74:S83)</f>
        <v>#VALUE!</v>
      </c>
      <c r="T85" s="66" t="e">
        <f t="shared" si="38"/>
        <v>#VALUE!</v>
      </c>
      <c r="U85" s="66" t="e">
        <f t="shared" si="38"/>
        <v>#VALUE!</v>
      </c>
      <c r="V85" s="66" t="e">
        <f t="shared" si="38"/>
        <v>#VALUE!</v>
      </c>
      <c r="W85" s="66" t="e">
        <f t="shared" si="38"/>
        <v>#VALUE!</v>
      </c>
      <c r="X85" s="66" t="e">
        <f t="shared" si="38"/>
        <v>#VALUE!</v>
      </c>
      <c r="Y85" s="66" t="e">
        <f t="shared" si="38"/>
        <v>#VALUE!</v>
      </c>
      <c r="Z85" s="66" t="e">
        <f t="shared" si="38"/>
        <v>#VALUE!</v>
      </c>
      <c r="AA85" s="66" t="e">
        <f t="shared" si="38"/>
        <v>#VALUE!</v>
      </c>
      <c r="AB85" s="66" t="e">
        <f t="shared" si="38"/>
        <v>#VALUE!</v>
      </c>
      <c r="AC85" s="66" t="e">
        <f t="shared" si="38"/>
        <v>#VALUE!</v>
      </c>
      <c r="AD85" s="66" t="e">
        <f t="shared" si="38"/>
        <v>#VALUE!</v>
      </c>
      <c r="AE85" s="67" t="e">
        <f t="shared" si="35"/>
        <v>#VALUE!</v>
      </c>
    </row>
    <row r="86" spans="2:31">
      <c r="AE86" s="68" t="e">
        <f>+AE67/0.87</f>
        <v>#VALUE!</v>
      </c>
    </row>
    <row r="88" spans="2:31">
      <c r="B88" s="215" t="s">
        <v>49</v>
      </c>
      <c r="R88" s="215" t="s">
        <v>49</v>
      </c>
    </row>
    <row r="89" spans="2:31">
      <c r="B89" s="57"/>
      <c r="R89" s="57"/>
    </row>
    <row r="90" spans="2:31">
      <c r="B90" s="32" t="s">
        <v>1</v>
      </c>
      <c r="C90" s="12" t="s">
        <v>2</v>
      </c>
      <c r="D90" s="13" t="s">
        <v>3</v>
      </c>
      <c r="E90" s="13" t="s">
        <v>4</v>
      </c>
      <c r="F90" s="33" t="s">
        <v>5</v>
      </c>
      <c r="G90" s="33" t="s">
        <v>6</v>
      </c>
      <c r="H90" s="33" t="s">
        <v>7</v>
      </c>
      <c r="I90" s="33" t="s">
        <v>8</v>
      </c>
      <c r="J90" s="33" t="s">
        <v>9</v>
      </c>
      <c r="K90" s="33" t="s">
        <v>10</v>
      </c>
      <c r="L90" s="33" t="s">
        <v>11</v>
      </c>
      <c r="M90" s="33" t="s">
        <v>12</v>
      </c>
      <c r="N90" s="33" t="s">
        <v>13</v>
      </c>
      <c r="O90" s="34" t="s">
        <v>14</v>
      </c>
      <c r="R90" s="32" t="s">
        <v>1</v>
      </c>
      <c r="S90" s="35" t="s">
        <v>2</v>
      </c>
      <c r="T90" s="33" t="s">
        <v>3</v>
      </c>
      <c r="U90" s="33" t="s">
        <v>4</v>
      </c>
      <c r="V90" s="33" t="s">
        <v>5</v>
      </c>
      <c r="W90" s="33" t="s">
        <v>6</v>
      </c>
      <c r="X90" s="33" t="s">
        <v>7</v>
      </c>
      <c r="Y90" s="33" t="s">
        <v>8</v>
      </c>
      <c r="Z90" s="33" t="s">
        <v>9</v>
      </c>
      <c r="AA90" s="33" t="s">
        <v>10</v>
      </c>
      <c r="AB90" s="33" t="s">
        <v>11</v>
      </c>
      <c r="AC90" s="33" t="s">
        <v>12</v>
      </c>
      <c r="AD90" s="33" t="s">
        <v>13</v>
      </c>
      <c r="AE90" s="34" t="s">
        <v>14</v>
      </c>
    </row>
    <row r="91" spans="2:31">
      <c r="B91" s="36"/>
      <c r="C91" s="37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9"/>
      <c r="R91" s="36"/>
      <c r="S91" s="37"/>
      <c r="T91" s="38"/>
      <c r="U91" s="38"/>
      <c r="V91" s="38"/>
      <c r="W91" s="38"/>
      <c r="X91" s="38"/>
      <c r="Y91" s="38"/>
      <c r="Z91" s="199"/>
      <c r="AA91" s="38"/>
      <c r="AB91" s="38"/>
      <c r="AC91" s="38"/>
      <c r="AD91" s="38"/>
      <c r="AE91" s="39"/>
    </row>
    <row r="92" spans="2:31">
      <c r="B92" s="20" t="s">
        <v>16</v>
      </c>
      <c r="C92" s="84" t="e">
        <f t="shared" ref="C92:O94" si="39">C32/C21*100</f>
        <v>#VALUE!</v>
      </c>
      <c r="D92" s="84" t="e">
        <f t="shared" si="39"/>
        <v>#VALUE!</v>
      </c>
      <c r="E92" s="84" t="e">
        <f t="shared" si="39"/>
        <v>#VALUE!</v>
      </c>
      <c r="F92" s="84" t="e">
        <f t="shared" si="39"/>
        <v>#VALUE!</v>
      </c>
      <c r="G92" s="84" t="e">
        <f t="shared" si="39"/>
        <v>#VALUE!</v>
      </c>
      <c r="H92" s="84" t="e">
        <f t="shared" si="39"/>
        <v>#VALUE!</v>
      </c>
      <c r="I92" s="84" t="e">
        <f t="shared" si="39"/>
        <v>#VALUE!</v>
      </c>
      <c r="J92" s="84" t="e">
        <f t="shared" si="39"/>
        <v>#VALUE!</v>
      </c>
      <c r="K92" s="84" t="e">
        <f t="shared" si="39"/>
        <v>#VALUE!</v>
      </c>
      <c r="L92" s="84" t="e">
        <f t="shared" si="39"/>
        <v>#VALUE!</v>
      </c>
      <c r="M92" s="84" t="e">
        <f t="shared" si="39"/>
        <v>#VALUE!</v>
      </c>
      <c r="N92" s="84" t="e">
        <f t="shared" si="39"/>
        <v>#VALUE!</v>
      </c>
      <c r="O92" s="85" t="e">
        <f t="shared" si="39"/>
        <v>#DIV/0!</v>
      </c>
      <c r="R92" s="20" t="s">
        <v>16</v>
      </c>
      <c r="S92" s="86" t="e">
        <f t="shared" ref="S92:AD96" si="40">+S32/S21*100</f>
        <v>#VALUE!</v>
      </c>
      <c r="T92" s="86" t="e">
        <f t="shared" si="40"/>
        <v>#VALUE!</v>
      </c>
      <c r="U92" s="86" t="e">
        <f t="shared" si="40"/>
        <v>#VALUE!</v>
      </c>
      <c r="V92" s="86" t="e">
        <f t="shared" si="40"/>
        <v>#VALUE!</v>
      </c>
      <c r="W92" s="86" t="e">
        <f t="shared" si="40"/>
        <v>#VALUE!</v>
      </c>
      <c r="X92" s="86" t="e">
        <f t="shared" si="40"/>
        <v>#VALUE!</v>
      </c>
      <c r="Y92" s="86" t="e">
        <f t="shared" si="40"/>
        <v>#VALUE!</v>
      </c>
      <c r="Z92" s="86" t="e">
        <f t="shared" si="40"/>
        <v>#VALUE!</v>
      </c>
      <c r="AA92" s="86" t="e">
        <f t="shared" si="40"/>
        <v>#VALUE!</v>
      </c>
      <c r="AB92" s="86" t="e">
        <f t="shared" si="40"/>
        <v>#VALUE!</v>
      </c>
      <c r="AC92" s="86" t="e">
        <f t="shared" si="40"/>
        <v>#VALUE!</v>
      </c>
      <c r="AD92" s="86" t="e">
        <f t="shared" si="40"/>
        <v>#VALUE!</v>
      </c>
      <c r="AE92" s="85" t="e">
        <f>AE32/AE21*100</f>
        <v>#VALUE!</v>
      </c>
    </row>
    <row r="93" spans="2:31">
      <c r="B93" s="20" t="s">
        <v>17</v>
      </c>
      <c r="C93" s="84" t="e">
        <f t="shared" si="39"/>
        <v>#VALUE!</v>
      </c>
      <c r="D93" s="84" t="e">
        <f t="shared" si="39"/>
        <v>#VALUE!</v>
      </c>
      <c r="E93" s="84" t="e">
        <f t="shared" si="39"/>
        <v>#VALUE!</v>
      </c>
      <c r="F93" s="84" t="e">
        <f t="shared" si="39"/>
        <v>#VALUE!</v>
      </c>
      <c r="G93" s="84" t="e">
        <f t="shared" si="39"/>
        <v>#VALUE!</v>
      </c>
      <c r="H93" s="84" t="e">
        <f t="shared" si="39"/>
        <v>#VALUE!</v>
      </c>
      <c r="I93" s="84" t="e">
        <f t="shared" si="39"/>
        <v>#VALUE!</v>
      </c>
      <c r="J93" s="84" t="e">
        <f t="shared" si="39"/>
        <v>#VALUE!</v>
      </c>
      <c r="K93" s="84" t="e">
        <f t="shared" si="39"/>
        <v>#VALUE!</v>
      </c>
      <c r="L93" s="84" t="e">
        <f t="shared" si="39"/>
        <v>#VALUE!</v>
      </c>
      <c r="M93" s="84" t="e">
        <f t="shared" si="39"/>
        <v>#VALUE!</v>
      </c>
      <c r="N93" s="84" t="e">
        <f t="shared" si="39"/>
        <v>#VALUE!</v>
      </c>
      <c r="O93" s="85" t="e">
        <f t="shared" si="39"/>
        <v>#DIV/0!</v>
      </c>
      <c r="R93" s="20" t="s">
        <v>17</v>
      </c>
      <c r="S93" s="86" t="e">
        <f t="shared" si="40"/>
        <v>#VALUE!</v>
      </c>
      <c r="T93" s="86" t="e">
        <f t="shared" si="40"/>
        <v>#VALUE!</v>
      </c>
      <c r="U93" s="86" t="e">
        <f t="shared" si="40"/>
        <v>#VALUE!</v>
      </c>
      <c r="V93" s="86" t="e">
        <f t="shared" si="40"/>
        <v>#VALUE!</v>
      </c>
      <c r="W93" s="86" t="e">
        <f t="shared" si="40"/>
        <v>#VALUE!</v>
      </c>
      <c r="X93" s="86" t="e">
        <f t="shared" si="40"/>
        <v>#VALUE!</v>
      </c>
      <c r="Y93" s="86" t="e">
        <f t="shared" si="40"/>
        <v>#VALUE!</v>
      </c>
      <c r="Z93" s="86" t="e">
        <f t="shared" si="40"/>
        <v>#VALUE!</v>
      </c>
      <c r="AA93" s="86" t="e">
        <f t="shared" si="40"/>
        <v>#VALUE!</v>
      </c>
      <c r="AB93" s="86" t="e">
        <f t="shared" si="40"/>
        <v>#VALUE!</v>
      </c>
      <c r="AC93" s="86" t="e">
        <f t="shared" si="40"/>
        <v>#VALUE!</v>
      </c>
      <c r="AD93" s="86" t="e">
        <f t="shared" si="40"/>
        <v>#VALUE!</v>
      </c>
      <c r="AE93" s="85" t="e">
        <f>AE33/AE22*100</f>
        <v>#VALUE!</v>
      </c>
    </row>
    <row r="94" spans="2:31">
      <c r="B94" s="20" t="s">
        <v>18</v>
      </c>
      <c r="C94" s="84" t="e">
        <f>C34/C23*100</f>
        <v>#VALUE!</v>
      </c>
      <c r="D94" s="84" t="e">
        <f>D34/D23*100</f>
        <v>#VALUE!</v>
      </c>
      <c r="E94" s="84" t="e">
        <f t="shared" si="39"/>
        <v>#VALUE!</v>
      </c>
      <c r="F94" s="84" t="e">
        <f t="shared" si="39"/>
        <v>#VALUE!</v>
      </c>
      <c r="G94" s="84" t="e">
        <f t="shared" si="39"/>
        <v>#VALUE!</v>
      </c>
      <c r="H94" s="84" t="e">
        <f t="shared" si="39"/>
        <v>#VALUE!</v>
      </c>
      <c r="I94" s="84" t="e">
        <f t="shared" si="39"/>
        <v>#VALUE!</v>
      </c>
      <c r="J94" s="84" t="e">
        <f t="shared" si="39"/>
        <v>#VALUE!</v>
      </c>
      <c r="K94" s="84" t="e">
        <f t="shared" si="39"/>
        <v>#VALUE!</v>
      </c>
      <c r="L94" s="84" t="e">
        <f t="shared" si="39"/>
        <v>#VALUE!</v>
      </c>
      <c r="M94" s="84" t="e">
        <f t="shared" si="39"/>
        <v>#VALUE!</v>
      </c>
      <c r="N94" s="84" t="e">
        <f t="shared" si="39"/>
        <v>#VALUE!</v>
      </c>
      <c r="O94" s="85" t="e">
        <f>O34/O23*100</f>
        <v>#DIV/0!</v>
      </c>
      <c r="R94" s="20" t="s">
        <v>18</v>
      </c>
      <c r="S94" s="86" t="e">
        <f t="shared" si="40"/>
        <v>#VALUE!</v>
      </c>
      <c r="T94" s="86" t="e">
        <f t="shared" si="40"/>
        <v>#VALUE!</v>
      </c>
      <c r="U94" s="86" t="e">
        <f t="shared" si="40"/>
        <v>#VALUE!</v>
      </c>
      <c r="V94" s="86" t="e">
        <f t="shared" si="40"/>
        <v>#VALUE!</v>
      </c>
      <c r="W94" s="86" t="e">
        <f t="shared" si="40"/>
        <v>#VALUE!</v>
      </c>
      <c r="X94" s="86" t="e">
        <f t="shared" si="40"/>
        <v>#VALUE!</v>
      </c>
      <c r="Y94" s="86" t="e">
        <f t="shared" si="40"/>
        <v>#VALUE!</v>
      </c>
      <c r="Z94" s="86" t="e">
        <f t="shared" si="40"/>
        <v>#VALUE!</v>
      </c>
      <c r="AA94" s="86" t="e">
        <f t="shared" si="40"/>
        <v>#VALUE!</v>
      </c>
      <c r="AB94" s="86" t="e">
        <f t="shared" si="40"/>
        <v>#VALUE!</v>
      </c>
      <c r="AC94" s="86" t="e">
        <f t="shared" si="40"/>
        <v>#VALUE!</v>
      </c>
      <c r="AD94" s="86" t="e">
        <f t="shared" si="40"/>
        <v>#VALUE!</v>
      </c>
      <c r="AE94" s="85" t="e">
        <f t="shared" ref="AE94:AE96" si="41">AE34/AE23*100</f>
        <v>#VALUE!</v>
      </c>
    </row>
    <row r="95" spans="2:31">
      <c r="B95" s="20" t="s">
        <v>19</v>
      </c>
      <c r="C95" s="84" t="e">
        <f>C35/C24*100</f>
        <v>#VALUE!</v>
      </c>
      <c r="D95" s="84" t="e">
        <f t="shared" ref="D95:N95" si="42">D35/D24*100</f>
        <v>#VALUE!</v>
      </c>
      <c r="E95" s="84" t="e">
        <f t="shared" si="42"/>
        <v>#VALUE!</v>
      </c>
      <c r="F95" s="84" t="e">
        <f t="shared" si="42"/>
        <v>#VALUE!</v>
      </c>
      <c r="G95" s="84" t="e">
        <f t="shared" si="42"/>
        <v>#VALUE!</v>
      </c>
      <c r="H95" s="84" t="e">
        <f t="shared" si="42"/>
        <v>#VALUE!</v>
      </c>
      <c r="I95" s="84" t="e">
        <f t="shared" si="42"/>
        <v>#VALUE!</v>
      </c>
      <c r="J95" s="84" t="e">
        <f t="shared" si="42"/>
        <v>#VALUE!</v>
      </c>
      <c r="K95" s="84" t="e">
        <f t="shared" si="42"/>
        <v>#VALUE!</v>
      </c>
      <c r="L95" s="84" t="e">
        <f t="shared" si="42"/>
        <v>#VALUE!</v>
      </c>
      <c r="M95" s="84" t="e">
        <f t="shared" si="42"/>
        <v>#VALUE!</v>
      </c>
      <c r="N95" s="84" t="e">
        <f t="shared" si="42"/>
        <v>#VALUE!</v>
      </c>
      <c r="O95" s="85" t="e">
        <f>O35/O24*100</f>
        <v>#DIV/0!</v>
      </c>
      <c r="R95" s="20" t="s">
        <v>19</v>
      </c>
      <c r="S95" s="86" t="e">
        <f t="shared" si="40"/>
        <v>#VALUE!</v>
      </c>
      <c r="T95" s="86" t="e">
        <f t="shared" si="40"/>
        <v>#VALUE!</v>
      </c>
      <c r="U95" s="86" t="e">
        <f t="shared" si="40"/>
        <v>#VALUE!</v>
      </c>
      <c r="V95" s="86" t="e">
        <f t="shared" si="40"/>
        <v>#VALUE!</v>
      </c>
      <c r="W95" s="86" t="e">
        <f t="shared" si="40"/>
        <v>#VALUE!</v>
      </c>
      <c r="X95" s="86" t="e">
        <f t="shared" si="40"/>
        <v>#VALUE!</v>
      </c>
      <c r="Y95" s="86" t="e">
        <f t="shared" si="40"/>
        <v>#VALUE!</v>
      </c>
      <c r="Z95" s="86" t="e">
        <f t="shared" si="40"/>
        <v>#VALUE!</v>
      </c>
      <c r="AA95" s="86" t="e">
        <f t="shared" si="40"/>
        <v>#VALUE!</v>
      </c>
      <c r="AB95" s="86" t="e">
        <f t="shared" si="40"/>
        <v>#VALUE!</v>
      </c>
      <c r="AC95" s="86" t="e">
        <f t="shared" si="40"/>
        <v>#VALUE!</v>
      </c>
      <c r="AD95" s="86" t="e">
        <f t="shared" si="40"/>
        <v>#VALUE!</v>
      </c>
      <c r="AE95" s="85" t="e">
        <f t="shared" si="41"/>
        <v>#VALUE!</v>
      </c>
    </row>
    <row r="96" spans="2:31">
      <c r="B96" s="25" t="s">
        <v>20</v>
      </c>
      <c r="C96" s="84" t="e">
        <f>C36/C25*100</f>
        <v>#VALUE!</v>
      </c>
      <c r="D96" s="84" t="e">
        <f t="shared" ref="D96:N96" si="43">D36/D25*100</f>
        <v>#VALUE!</v>
      </c>
      <c r="E96" s="84" t="e">
        <f t="shared" si="43"/>
        <v>#VALUE!</v>
      </c>
      <c r="F96" s="84" t="e">
        <f t="shared" si="43"/>
        <v>#VALUE!</v>
      </c>
      <c r="G96" s="84" t="e">
        <f t="shared" si="43"/>
        <v>#VALUE!</v>
      </c>
      <c r="H96" s="84" t="e">
        <f t="shared" si="43"/>
        <v>#VALUE!</v>
      </c>
      <c r="I96" s="84" t="e">
        <f t="shared" si="43"/>
        <v>#VALUE!</v>
      </c>
      <c r="J96" s="84" t="e">
        <f t="shared" si="43"/>
        <v>#VALUE!</v>
      </c>
      <c r="K96" s="84" t="e">
        <f t="shared" si="43"/>
        <v>#VALUE!</v>
      </c>
      <c r="L96" s="84" t="e">
        <f t="shared" si="43"/>
        <v>#VALUE!</v>
      </c>
      <c r="M96" s="84" t="e">
        <f t="shared" si="43"/>
        <v>#VALUE!</v>
      </c>
      <c r="N96" s="84" t="e">
        <f t="shared" si="43"/>
        <v>#VALUE!</v>
      </c>
      <c r="O96" s="85" t="e">
        <f t="shared" ref="O96" si="44">O36/O24*100</f>
        <v>#DIV/0!</v>
      </c>
      <c r="R96" s="25" t="s">
        <v>20</v>
      </c>
      <c r="S96" s="86" t="e">
        <f t="shared" si="40"/>
        <v>#VALUE!</v>
      </c>
      <c r="T96" s="86" t="e">
        <f t="shared" si="40"/>
        <v>#VALUE!</v>
      </c>
      <c r="U96" s="86" t="e">
        <f t="shared" si="40"/>
        <v>#VALUE!</v>
      </c>
      <c r="V96" s="86" t="e">
        <f t="shared" si="40"/>
        <v>#VALUE!</v>
      </c>
      <c r="W96" s="86" t="e">
        <f t="shared" si="40"/>
        <v>#VALUE!</v>
      </c>
      <c r="X96" s="86" t="e">
        <f t="shared" si="40"/>
        <v>#VALUE!</v>
      </c>
      <c r="Y96" s="86" t="e">
        <f t="shared" si="40"/>
        <v>#VALUE!</v>
      </c>
      <c r="Z96" s="86" t="e">
        <f t="shared" si="40"/>
        <v>#VALUE!</v>
      </c>
      <c r="AA96" s="86" t="e">
        <f t="shared" si="40"/>
        <v>#VALUE!</v>
      </c>
      <c r="AB96" s="86" t="e">
        <f t="shared" si="40"/>
        <v>#VALUE!</v>
      </c>
      <c r="AC96" s="86" t="e">
        <f t="shared" si="40"/>
        <v>#VALUE!</v>
      </c>
      <c r="AD96" s="86" t="e">
        <f t="shared" si="40"/>
        <v>#VALUE!</v>
      </c>
      <c r="AE96" s="85" t="e">
        <f t="shared" si="41"/>
        <v>#VALUE!</v>
      </c>
    </row>
    <row r="97" spans="2:31">
      <c r="B97" s="45" t="s">
        <v>14</v>
      </c>
      <c r="C97" s="87" t="e">
        <f t="shared" ref="C97:O97" si="45">C37/C26*100</f>
        <v>#DIV/0!</v>
      </c>
      <c r="D97" s="87" t="e">
        <f t="shared" si="45"/>
        <v>#DIV/0!</v>
      </c>
      <c r="E97" s="87" t="e">
        <f t="shared" si="45"/>
        <v>#DIV/0!</v>
      </c>
      <c r="F97" s="87" t="e">
        <f t="shared" si="45"/>
        <v>#DIV/0!</v>
      </c>
      <c r="G97" s="87" t="e">
        <f t="shared" si="45"/>
        <v>#DIV/0!</v>
      </c>
      <c r="H97" s="87" t="e">
        <f t="shared" si="45"/>
        <v>#DIV/0!</v>
      </c>
      <c r="I97" s="87" t="e">
        <f t="shared" si="45"/>
        <v>#DIV/0!</v>
      </c>
      <c r="J97" s="87" t="e">
        <f t="shared" si="45"/>
        <v>#DIV/0!</v>
      </c>
      <c r="K97" s="87" t="e">
        <f t="shared" si="45"/>
        <v>#DIV/0!</v>
      </c>
      <c r="L97" s="87" t="e">
        <f t="shared" si="45"/>
        <v>#DIV/0!</v>
      </c>
      <c r="M97" s="87" t="e">
        <f t="shared" si="45"/>
        <v>#DIV/0!</v>
      </c>
      <c r="N97" s="87" t="e">
        <f t="shared" si="45"/>
        <v>#DIV/0!</v>
      </c>
      <c r="O97" s="87" t="e">
        <f t="shared" si="45"/>
        <v>#DIV/0!</v>
      </c>
      <c r="R97" s="45" t="s">
        <v>14</v>
      </c>
      <c r="S97" s="88" t="e">
        <f>+S37/S26*100</f>
        <v>#VALUE!</v>
      </c>
      <c r="T97" s="89" t="e">
        <f>+T37/T26*100</f>
        <v>#VALUE!</v>
      </c>
      <c r="U97" s="89" t="e">
        <f>+U37/U26*100</f>
        <v>#VALUE!</v>
      </c>
      <c r="V97" s="89" t="e">
        <f>+V37/V26*100</f>
        <v>#VALUE!</v>
      </c>
      <c r="W97" s="89" t="e">
        <f t="shared" ref="W97:AB97" si="46">W37/W26*100</f>
        <v>#VALUE!</v>
      </c>
      <c r="X97" s="89" t="e">
        <f t="shared" si="46"/>
        <v>#VALUE!</v>
      </c>
      <c r="Y97" s="89" t="e">
        <f t="shared" si="46"/>
        <v>#VALUE!</v>
      </c>
      <c r="Z97" s="89" t="e">
        <f t="shared" si="46"/>
        <v>#VALUE!</v>
      </c>
      <c r="AA97" s="89" t="e">
        <f t="shared" si="46"/>
        <v>#VALUE!</v>
      </c>
      <c r="AB97" s="89" t="e">
        <f t="shared" si="46"/>
        <v>#VALUE!</v>
      </c>
      <c r="AC97" s="89" t="e">
        <f>+AC37/AC26*100</f>
        <v>#VALUE!</v>
      </c>
      <c r="AD97" s="89" t="e">
        <f>AD37/AD26*100</f>
        <v>#VALUE!</v>
      </c>
      <c r="AE97" s="87" t="e">
        <f>AE37/AE26*100</f>
        <v>#VALUE!</v>
      </c>
    </row>
    <row r="98" spans="2:31" hidden="1"/>
    <row r="99" spans="2:31" hidden="1"/>
    <row r="100" spans="2:31" hidden="1">
      <c r="B100" s="215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15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5" si="47">+C44/C21*100</f>
        <v>#VALUE!</v>
      </c>
      <c r="D104" s="68" t="e">
        <f t="shared" si="47"/>
        <v>#VALUE!</v>
      </c>
      <c r="E104" s="68" t="e">
        <f t="shared" si="47"/>
        <v>#VALUE!</v>
      </c>
      <c r="F104" s="68" t="e">
        <f t="shared" si="47"/>
        <v>#VALUE!</v>
      </c>
      <c r="G104" s="68" t="e">
        <f t="shared" si="47"/>
        <v>#VALUE!</v>
      </c>
      <c r="H104" s="68" t="e">
        <f t="shared" si="47"/>
        <v>#VALUE!</v>
      </c>
      <c r="I104" s="68" t="e">
        <f t="shared" si="47"/>
        <v>#VALUE!</v>
      </c>
      <c r="J104" s="68" t="e">
        <f t="shared" si="47"/>
        <v>#VALUE!</v>
      </c>
      <c r="K104" s="68" t="e">
        <f t="shared" si="47"/>
        <v>#VALUE!</v>
      </c>
      <c r="L104" s="68" t="e">
        <f t="shared" si="47"/>
        <v>#VALUE!</v>
      </c>
      <c r="M104" s="68" t="e">
        <f t="shared" si="47"/>
        <v>#VALUE!</v>
      </c>
      <c r="N104" s="68" t="e">
        <f t="shared" si="47"/>
        <v>#VALUE!</v>
      </c>
      <c r="O104" s="68" t="e">
        <f t="shared" si="47"/>
        <v>#VALUE!</v>
      </c>
      <c r="R104" s="64" t="s">
        <v>39</v>
      </c>
      <c r="S104" s="68" t="e">
        <f t="shared" ref="S104:AE105" si="48">+S44/S21*100</f>
        <v>#VALUE!</v>
      </c>
      <c r="T104" s="68" t="e">
        <f t="shared" si="48"/>
        <v>#VALUE!</v>
      </c>
      <c r="U104" s="68" t="e">
        <f t="shared" si="48"/>
        <v>#VALUE!</v>
      </c>
      <c r="V104" s="68" t="e">
        <f t="shared" si="48"/>
        <v>#VALUE!</v>
      </c>
      <c r="W104" s="68" t="e">
        <f t="shared" si="48"/>
        <v>#VALUE!</v>
      </c>
      <c r="X104" s="68" t="e">
        <f t="shared" si="48"/>
        <v>#VALUE!</v>
      </c>
      <c r="Y104" s="68" t="e">
        <f t="shared" si="48"/>
        <v>#VALUE!</v>
      </c>
      <c r="Z104" s="68" t="e">
        <f t="shared" si="48"/>
        <v>#VALUE!</v>
      </c>
      <c r="AA104" s="68" t="e">
        <f t="shared" si="48"/>
        <v>#VALUE!</v>
      </c>
      <c r="AB104" s="68" t="e">
        <f t="shared" si="48"/>
        <v>#VALUE!</v>
      </c>
      <c r="AC104" s="68" t="e">
        <f t="shared" si="48"/>
        <v>#VALUE!</v>
      </c>
      <c r="AD104" s="68" t="e">
        <f t="shared" si="48"/>
        <v>#VALUE!</v>
      </c>
      <c r="AE104" s="68" t="e">
        <f t="shared" si="48"/>
        <v>#VALUE!</v>
      </c>
    </row>
    <row r="105" spans="2:31" hidden="1">
      <c r="B105" s="64" t="s">
        <v>40</v>
      </c>
      <c r="C105" s="68" t="e">
        <f t="shared" si="47"/>
        <v>#VALUE!</v>
      </c>
      <c r="D105" s="68" t="e">
        <f t="shared" si="47"/>
        <v>#VALUE!</v>
      </c>
      <c r="E105" s="68" t="e">
        <f t="shared" si="47"/>
        <v>#VALUE!</v>
      </c>
      <c r="F105" s="68" t="e">
        <f t="shared" si="47"/>
        <v>#VALUE!</v>
      </c>
      <c r="G105" s="68" t="e">
        <f t="shared" si="47"/>
        <v>#VALUE!</v>
      </c>
      <c r="H105" s="68" t="e">
        <f t="shared" si="47"/>
        <v>#VALUE!</v>
      </c>
      <c r="I105" s="68" t="e">
        <f t="shared" si="47"/>
        <v>#VALUE!</v>
      </c>
      <c r="J105" s="68" t="e">
        <f t="shared" si="47"/>
        <v>#VALUE!</v>
      </c>
      <c r="K105" s="68" t="e">
        <f t="shared" si="47"/>
        <v>#VALUE!</v>
      </c>
      <c r="L105" s="68" t="e">
        <f t="shared" si="47"/>
        <v>#VALUE!</v>
      </c>
      <c r="M105" s="68" t="e">
        <f t="shared" si="47"/>
        <v>#VALUE!</v>
      </c>
      <c r="N105" s="68" t="e">
        <f t="shared" si="47"/>
        <v>#VALUE!</v>
      </c>
      <c r="O105" s="68" t="e">
        <f t="shared" si="47"/>
        <v>#VALUE!</v>
      </c>
      <c r="R105" s="64" t="s">
        <v>40</v>
      </c>
      <c r="S105" s="68" t="e">
        <f t="shared" si="48"/>
        <v>#VALUE!</v>
      </c>
      <c r="T105" s="68" t="e">
        <f t="shared" si="48"/>
        <v>#VALUE!</v>
      </c>
      <c r="U105" s="68" t="e">
        <f t="shared" si="48"/>
        <v>#VALUE!</v>
      </c>
      <c r="V105" s="68" t="e">
        <f t="shared" si="48"/>
        <v>#VALUE!</v>
      </c>
      <c r="W105" s="68" t="e">
        <f t="shared" si="48"/>
        <v>#VALUE!</v>
      </c>
      <c r="X105" s="68" t="e">
        <f t="shared" si="48"/>
        <v>#VALUE!</v>
      </c>
      <c r="Y105" s="68" t="e">
        <f t="shared" si="48"/>
        <v>#VALUE!</v>
      </c>
      <c r="Z105" s="68" t="e">
        <f t="shared" si="48"/>
        <v>#VALUE!</v>
      </c>
      <c r="AA105" s="68" t="e">
        <f t="shared" si="48"/>
        <v>#VALUE!</v>
      </c>
      <c r="AB105" s="68" t="e">
        <f t="shared" si="48"/>
        <v>#VALUE!</v>
      </c>
      <c r="AC105" s="68" t="e">
        <f t="shared" si="48"/>
        <v>#VALUE!</v>
      </c>
      <c r="AD105" s="68" t="e">
        <f t="shared" si="48"/>
        <v>#VALUE!</v>
      </c>
      <c r="AE105" s="68" t="e">
        <f t="shared" si="48"/>
        <v>#VALUE!</v>
      </c>
    </row>
    <row r="106" spans="2:31" hidden="1">
      <c r="B106" s="64" t="s">
        <v>41</v>
      </c>
      <c r="C106" s="68" t="e">
        <f>+C46/#REF!*100</f>
        <v>#VALUE!</v>
      </c>
      <c r="D106" s="68" t="e">
        <f>+D46/#REF!*100</f>
        <v>#VALUE!</v>
      </c>
      <c r="E106" s="68" t="e">
        <f>+E46/#REF!*100</f>
        <v>#VALUE!</v>
      </c>
      <c r="F106" s="68" t="e">
        <f>+F46/#REF!*100</f>
        <v>#VALUE!</v>
      </c>
      <c r="G106" s="68" t="e">
        <f>+G46/#REF!*100</f>
        <v>#VALUE!</v>
      </c>
      <c r="H106" s="68" t="e">
        <f>+H46/#REF!*100</f>
        <v>#VALUE!</v>
      </c>
      <c r="I106" s="68" t="e">
        <f>+I46/#REF!*100</f>
        <v>#VALUE!</v>
      </c>
      <c r="J106" s="68" t="e">
        <f>+J46/#REF!*100</f>
        <v>#VALUE!</v>
      </c>
      <c r="K106" s="68" t="e">
        <f>+K46/#REF!*100</f>
        <v>#VALUE!</v>
      </c>
      <c r="L106" s="68" t="e">
        <f>+L46/#REF!*100</f>
        <v>#VALUE!</v>
      </c>
      <c r="M106" s="68" t="e">
        <f>+M46/#REF!*100</f>
        <v>#VALUE!</v>
      </c>
      <c r="N106" s="68" t="e">
        <f>+N46/#REF!*100</f>
        <v>#VALUE!</v>
      </c>
      <c r="O106" s="68" t="e">
        <f>+O46/#REF!*100</f>
        <v>#VALUE!</v>
      </c>
      <c r="P106" s="68"/>
      <c r="R106" s="64" t="s">
        <v>41</v>
      </c>
      <c r="S106" s="68" t="e">
        <f>+S46/#REF!*100</f>
        <v>#VALUE!</v>
      </c>
      <c r="T106" s="68" t="e">
        <f>+T46/#REF!*100</f>
        <v>#VALUE!</v>
      </c>
      <c r="U106" s="68" t="e">
        <f>+U46/#REF!*100</f>
        <v>#VALUE!</v>
      </c>
      <c r="V106" s="68" t="e">
        <f>+V46/#REF!*100</f>
        <v>#VALUE!</v>
      </c>
      <c r="W106" s="68" t="e">
        <f>+W46/#REF!*100</f>
        <v>#VALUE!</v>
      </c>
      <c r="X106" s="68" t="e">
        <f>+X46/#REF!*100</f>
        <v>#VALUE!</v>
      </c>
      <c r="Y106" s="68" t="e">
        <f>+Y46/#REF!*100</f>
        <v>#VALUE!</v>
      </c>
      <c r="Z106" s="68" t="e">
        <f>+Z46/#REF!*100</f>
        <v>#VALUE!</v>
      </c>
      <c r="AA106" s="68" t="e">
        <f>+AA46/#REF!*100</f>
        <v>#VALUE!</v>
      </c>
      <c r="AB106" s="68" t="e">
        <f>+AB46/#REF!*100</f>
        <v>#VALUE!</v>
      </c>
      <c r="AC106" s="68" t="e">
        <f>+AC46/#REF!*100</f>
        <v>#VALUE!</v>
      </c>
      <c r="AD106" s="68" t="e">
        <f>+AD46/#REF!*100</f>
        <v>#VALUE!</v>
      </c>
      <c r="AE106" s="68" t="e">
        <f>+AE46/#REF!*100</f>
        <v>#VALUE!</v>
      </c>
    </row>
    <row r="107" spans="2:31" hidden="1">
      <c r="B107" s="64" t="s">
        <v>42</v>
      </c>
      <c r="C107" s="68" t="e">
        <f t="shared" ref="C107:O109" si="49">+C47/C23*100</f>
        <v>#VALUE!</v>
      </c>
      <c r="D107" s="68" t="e">
        <f t="shared" si="49"/>
        <v>#VALUE!</v>
      </c>
      <c r="E107" s="68" t="e">
        <f t="shared" si="49"/>
        <v>#VALUE!</v>
      </c>
      <c r="F107" s="68" t="e">
        <f t="shared" si="49"/>
        <v>#VALUE!</v>
      </c>
      <c r="G107" s="68" t="e">
        <f t="shared" si="49"/>
        <v>#VALUE!</v>
      </c>
      <c r="H107" s="68" t="e">
        <f t="shared" si="49"/>
        <v>#VALUE!</v>
      </c>
      <c r="I107" s="68" t="e">
        <f t="shared" si="49"/>
        <v>#VALUE!</v>
      </c>
      <c r="J107" s="68" t="e">
        <f t="shared" si="49"/>
        <v>#VALUE!</v>
      </c>
      <c r="K107" s="68" t="e">
        <f t="shared" si="49"/>
        <v>#VALUE!</v>
      </c>
      <c r="L107" s="68" t="e">
        <f t="shared" si="49"/>
        <v>#VALUE!</v>
      </c>
      <c r="M107" s="68" t="e">
        <f t="shared" si="49"/>
        <v>#VALUE!</v>
      </c>
      <c r="N107" s="68" t="e">
        <f t="shared" si="49"/>
        <v>#VALUE!</v>
      </c>
      <c r="O107" s="68" t="e">
        <f t="shared" si="49"/>
        <v>#VALUE!</v>
      </c>
      <c r="P107" s="68"/>
      <c r="R107" s="64" t="s">
        <v>42</v>
      </c>
      <c r="S107" s="68" t="e">
        <f t="shared" ref="S107:AE109" si="50">+S47/S23*100</f>
        <v>#VALUE!</v>
      </c>
      <c r="T107" s="68" t="e">
        <f t="shared" si="50"/>
        <v>#VALUE!</v>
      </c>
      <c r="U107" s="68" t="e">
        <f t="shared" si="50"/>
        <v>#VALUE!</v>
      </c>
      <c r="V107" s="68" t="e">
        <f t="shared" si="50"/>
        <v>#VALUE!</v>
      </c>
      <c r="W107" s="68" t="e">
        <f t="shared" si="50"/>
        <v>#VALUE!</v>
      </c>
      <c r="X107" s="68" t="e">
        <f t="shared" si="50"/>
        <v>#VALUE!</v>
      </c>
      <c r="Y107" s="68" t="e">
        <f t="shared" si="50"/>
        <v>#VALUE!</v>
      </c>
      <c r="Z107" s="68" t="e">
        <f t="shared" si="50"/>
        <v>#VALUE!</v>
      </c>
      <c r="AA107" s="68" t="e">
        <f t="shared" si="50"/>
        <v>#VALUE!</v>
      </c>
      <c r="AB107" s="68" t="e">
        <f t="shared" si="50"/>
        <v>#VALUE!</v>
      </c>
      <c r="AC107" s="68" t="e">
        <f t="shared" si="50"/>
        <v>#VALUE!</v>
      </c>
      <c r="AD107" s="68" t="e">
        <f t="shared" si="50"/>
        <v>#VALUE!</v>
      </c>
      <c r="AE107" s="68" t="e">
        <f t="shared" si="50"/>
        <v>#VALUE!</v>
      </c>
    </row>
    <row r="108" spans="2:31" hidden="1">
      <c r="B108" s="64" t="s">
        <v>43</v>
      </c>
      <c r="C108" s="68" t="e">
        <f t="shared" si="49"/>
        <v>#VALUE!</v>
      </c>
      <c r="D108" s="68" t="e">
        <f t="shared" si="49"/>
        <v>#VALUE!</v>
      </c>
      <c r="E108" s="68" t="e">
        <f t="shared" si="49"/>
        <v>#VALUE!</v>
      </c>
      <c r="F108" s="68" t="e">
        <f t="shared" si="49"/>
        <v>#VALUE!</v>
      </c>
      <c r="G108" s="68" t="e">
        <f t="shared" si="49"/>
        <v>#VALUE!</v>
      </c>
      <c r="H108" s="68" t="e">
        <f t="shared" si="49"/>
        <v>#VALUE!</v>
      </c>
      <c r="I108" s="68" t="e">
        <f t="shared" si="49"/>
        <v>#VALUE!</v>
      </c>
      <c r="J108" s="68" t="e">
        <f t="shared" si="49"/>
        <v>#VALUE!</v>
      </c>
      <c r="K108" s="68" t="e">
        <f t="shared" si="49"/>
        <v>#VALUE!</v>
      </c>
      <c r="L108" s="68" t="e">
        <f t="shared" si="49"/>
        <v>#VALUE!</v>
      </c>
      <c r="M108" s="68" t="e">
        <f t="shared" si="49"/>
        <v>#VALUE!</v>
      </c>
      <c r="N108" s="68" t="e">
        <f t="shared" si="49"/>
        <v>#VALUE!</v>
      </c>
      <c r="O108" s="68" t="e">
        <f t="shared" si="49"/>
        <v>#VALUE!</v>
      </c>
      <c r="R108" s="64" t="s">
        <v>43</v>
      </c>
      <c r="S108" s="68" t="e">
        <f t="shared" si="50"/>
        <v>#VALUE!</v>
      </c>
      <c r="T108" s="68" t="e">
        <f t="shared" si="50"/>
        <v>#VALUE!</v>
      </c>
      <c r="U108" s="68" t="e">
        <f t="shared" si="50"/>
        <v>#VALUE!</v>
      </c>
      <c r="V108" s="68" t="e">
        <f t="shared" si="50"/>
        <v>#VALUE!</v>
      </c>
      <c r="W108" s="68" t="e">
        <f t="shared" si="50"/>
        <v>#VALUE!</v>
      </c>
      <c r="X108" s="68" t="e">
        <f t="shared" si="50"/>
        <v>#VALUE!</v>
      </c>
      <c r="Y108" s="68" t="e">
        <f t="shared" si="50"/>
        <v>#VALUE!</v>
      </c>
      <c r="Z108" s="68" t="e">
        <f t="shared" si="50"/>
        <v>#VALUE!</v>
      </c>
      <c r="AA108" s="68" t="e">
        <f t="shared" si="50"/>
        <v>#VALUE!</v>
      </c>
      <c r="AB108" s="68" t="e">
        <f t="shared" si="50"/>
        <v>#VALUE!</v>
      </c>
      <c r="AC108" s="68" t="e">
        <f t="shared" si="50"/>
        <v>#VALUE!</v>
      </c>
      <c r="AD108" s="68" t="e">
        <f t="shared" si="50"/>
        <v>#VALUE!</v>
      </c>
      <c r="AE108" s="68" t="e">
        <f t="shared" si="50"/>
        <v>#VALUE!</v>
      </c>
    </row>
    <row r="109" spans="2:31" hidden="1">
      <c r="B109" s="64" t="s">
        <v>44</v>
      </c>
      <c r="C109" s="68" t="e">
        <f t="shared" si="49"/>
        <v>#REF!</v>
      </c>
      <c r="D109" s="68" t="e">
        <f t="shared" si="49"/>
        <v>#REF!</v>
      </c>
      <c r="E109" s="68" t="e">
        <f t="shared" si="49"/>
        <v>#REF!</v>
      </c>
      <c r="F109" s="68" t="e">
        <f t="shared" si="49"/>
        <v>#REF!</v>
      </c>
      <c r="G109" s="68" t="e">
        <f t="shared" si="49"/>
        <v>#REF!</v>
      </c>
      <c r="H109" s="68" t="e">
        <f t="shared" si="49"/>
        <v>#REF!</v>
      </c>
      <c r="I109" s="68" t="e">
        <f t="shared" si="49"/>
        <v>#REF!</v>
      </c>
      <c r="J109" s="68" t="e">
        <f t="shared" si="49"/>
        <v>#REF!</v>
      </c>
      <c r="K109" s="68" t="e">
        <f t="shared" si="49"/>
        <v>#REF!</v>
      </c>
      <c r="L109" s="68" t="e">
        <f t="shared" si="49"/>
        <v>#REF!</v>
      </c>
      <c r="M109" s="68" t="e">
        <f t="shared" si="49"/>
        <v>#REF!</v>
      </c>
      <c r="N109" s="68" t="e">
        <f t="shared" si="49"/>
        <v>#REF!</v>
      </c>
      <c r="O109" s="68" t="e">
        <f t="shared" si="49"/>
        <v>#REF!</v>
      </c>
      <c r="R109" s="64" t="s">
        <v>44</v>
      </c>
      <c r="S109" s="68" t="e">
        <f t="shared" si="50"/>
        <v>#REF!</v>
      </c>
      <c r="T109" s="68" t="e">
        <f t="shared" si="50"/>
        <v>#REF!</v>
      </c>
      <c r="U109" s="68" t="e">
        <f t="shared" si="50"/>
        <v>#REF!</v>
      </c>
      <c r="V109" s="68" t="e">
        <f t="shared" si="50"/>
        <v>#REF!</v>
      </c>
      <c r="W109" s="68" t="e">
        <f t="shared" si="50"/>
        <v>#REF!</v>
      </c>
      <c r="X109" s="68" t="e">
        <f t="shared" si="50"/>
        <v>#REF!</v>
      </c>
      <c r="Y109" s="68" t="e">
        <f t="shared" si="50"/>
        <v>#REF!</v>
      </c>
      <c r="Z109" s="68" t="e">
        <f t="shared" si="50"/>
        <v>#REF!</v>
      </c>
      <c r="AA109" s="68" t="e">
        <f t="shared" si="50"/>
        <v>#REF!</v>
      </c>
      <c r="AB109" s="68" t="e">
        <f t="shared" si="50"/>
        <v>#REF!</v>
      </c>
      <c r="AC109" s="68" t="e">
        <f t="shared" si="50"/>
        <v>#REF!</v>
      </c>
      <c r="AD109" s="68" t="e">
        <f t="shared" si="50"/>
        <v>#REF!</v>
      </c>
      <c r="AE109" s="68" t="e">
        <f t="shared" si="50"/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51">+C55/C26*100</f>
        <v>#DIV/0!</v>
      </c>
      <c r="D115" s="71" t="e">
        <f t="shared" si="51"/>
        <v>#DIV/0!</v>
      </c>
      <c r="E115" s="71" t="e">
        <f t="shared" si="51"/>
        <v>#DIV/0!</v>
      </c>
      <c r="F115" s="71" t="e">
        <f t="shared" si="51"/>
        <v>#DIV/0!</v>
      </c>
      <c r="G115" s="71" t="e">
        <f t="shared" si="51"/>
        <v>#DIV/0!</v>
      </c>
      <c r="H115" s="71" t="e">
        <f t="shared" si="51"/>
        <v>#DIV/0!</v>
      </c>
      <c r="I115" s="71" t="e">
        <f t="shared" si="51"/>
        <v>#DIV/0!</v>
      </c>
      <c r="J115" s="71" t="e">
        <f t="shared" si="51"/>
        <v>#DIV/0!</v>
      </c>
      <c r="K115" s="71" t="e">
        <f t="shared" si="51"/>
        <v>#DIV/0!</v>
      </c>
      <c r="L115" s="71" t="e">
        <f t="shared" si="51"/>
        <v>#DIV/0!</v>
      </c>
      <c r="M115" s="71" t="e">
        <f t="shared" si="51"/>
        <v>#DIV/0!</v>
      </c>
      <c r="N115" s="71" t="e">
        <f t="shared" si="51"/>
        <v>#DIV/0!</v>
      </c>
      <c r="O115" s="71" t="e">
        <f t="shared" si="51"/>
        <v>#DIV/0!</v>
      </c>
      <c r="R115" s="69" t="s">
        <v>14</v>
      </c>
      <c r="S115" s="70" t="e">
        <f t="shared" ref="S115:AE115" si="52">+S55/S26*100</f>
        <v>#VALUE!</v>
      </c>
      <c r="T115" s="71" t="e">
        <f t="shared" si="52"/>
        <v>#VALUE!</v>
      </c>
      <c r="U115" s="71" t="e">
        <f t="shared" si="52"/>
        <v>#VALUE!</v>
      </c>
      <c r="V115" s="71" t="e">
        <f t="shared" si="52"/>
        <v>#VALUE!</v>
      </c>
      <c r="W115" s="71" t="e">
        <f t="shared" si="52"/>
        <v>#VALUE!</v>
      </c>
      <c r="X115" s="71" t="e">
        <f t="shared" si="52"/>
        <v>#VALUE!</v>
      </c>
      <c r="Y115" s="71" t="e">
        <f t="shared" si="52"/>
        <v>#VALUE!</v>
      </c>
      <c r="Z115" s="71" t="e">
        <f t="shared" si="52"/>
        <v>#VALUE!</v>
      </c>
      <c r="AA115" s="71" t="e">
        <f t="shared" si="52"/>
        <v>#VALUE!</v>
      </c>
      <c r="AB115" s="71" t="e">
        <f t="shared" si="52"/>
        <v>#VALUE!</v>
      </c>
      <c r="AC115" s="71" t="e">
        <f t="shared" si="52"/>
        <v>#VALUE!</v>
      </c>
      <c r="AD115" s="71" t="e">
        <f t="shared" si="52"/>
        <v>#VALUE!</v>
      </c>
      <c r="AE115" s="71" t="e">
        <f t="shared" si="52"/>
        <v>#VALUE!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spans="2:31">
      <c r="B118" s="215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15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32" t="s">
        <v>1</v>
      </c>
      <c r="C120" s="12" t="s">
        <v>2</v>
      </c>
      <c r="D120" s="13" t="s">
        <v>3</v>
      </c>
      <c r="E120" s="13" t="s">
        <v>4</v>
      </c>
      <c r="F120" s="33" t="s">
        <v>5</v>
      </c>
      <c r="G120" s="33" t="s">
        <v>6</v>
      </c>
      <c r="H120" s="33" t="s">
        <v>7</v>
      </c>
      <c r="I120" s="33" t="s">
        <v>8</v>
      </c>
      <c r="J120" s="33" t="s">
        <v>9</v>
      </c>
      <c r="K120" s="33" t="s">
        <v>10</v>
      </c>
      <c r="L120" s="33" t="s">
        <v>11</v>
      </c>
      <c r="M120" s="33" t="s">
        <v>12</v>
      </c>
      <c r="N120" s="3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36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16</v>
      </c>
      <c r="C122" s="84" t="e">
        <f t="shared" ref="C122:O126" si="53">+C62/C21*100</f>
        <v>#VALUE!</v>
      </c>
      <c r="D122" s="84" t="e">
        <f t="shared" si="53"/>
        <v>#VALUE!</v>
      </c>
      <c r="E122" s="84" t="e">
        <f t="shared" si="53"/>
        <v>#VALUE!</v>
      </c>
      <c r="F122" s="84" t="e">
        <f t="shared" si="53"/>
        <v>#VALUE!</v>
      </c>
      <c r="G122" s="84" t="e">
        <f t="shared" si="53"/>
        <v>#VALUE!</v>
      </c>
      <c r="H122" s="84" t="e">
        <f t="shared" si="53"/>
        <v>#VALUE!</v>
      </c>
      <c r="I122" s="84" t="e">
        <f t="shared" si="53"/>
        <v>#VALUE!</v>
      </c>
      <c r="J122" s="84" t="e">
        <f t="shared" si="53"/>
        <v>#VALUE!</v>
      </c>
      <c r="K122" s="84" t="e">
        <f t="shared" si="53"/>
        <v>#VALUE!</v>
      </c>
      <c r="L122" s="84" t="e">
        <f t="shared" si="53"/>
        <v>#VALUE!</v>
      </c>
      <c r="M122" s="84" t="e">
        <f t="shared" si="53"/>
        <v>#VALUE!</v>
      </c>
      <c r="N122" s="84" t="e">
        <f t="shared" si="53"/>
        <v>#VALUE!</v>
      </c>
      <c r="O122" s="85" t="e">
        <f t="shared" si="53"/>
        <v>#VALUE!</v>
      </c>
      <c r="R122" s="20" t="s">
        <v>16</v>
      </c>
      <c r="S122" s="86" t="e">
        <f t="shared" ref="S122:AE127" si="54">+S62/S21*100</f>
        <v>#VALUE!</v>
      </c>
      <c r="T122" s="86" t="e">
        <f t="shared" si="54"/>
        <v>#VALUE!</v>
      </c>
      <c r="U122" s="86" t="e">
        <f t="shared" si="54"/>
        <v>#VALUE!</v>
      </c>
      <c r="V122" s="86" t="e">
        <f t="shared" si="54"/>
        <v>#VALUE!</v>
      </c>
      <c r="W122" s="86" t="e">
        <f t="shared" si="54"/>
        <v>#VALUE!</v>
      </c>
      <c r="X122" s="86" t="e">
        <f t="shared" si="54"/>
        <v>#VALUE!</v>
      </c>
      <c r="Y122" s="86" t="e">
        <f t="shared" si="54"/>
        <v>#VALUE!</v>
      </c>
      <c r="Z122" s="86" t="e">
        <f t="shared" si="54"/>
        <v>#VALUE!</v>
      </c>
      <c r="AA122" s="86" t="e">
        <f t="shared" si="54"/>
        <v>#VALUE!</v>
      </c>
      <c r="AB122" s="86" t="e">
        <f t="shared" si="54"/>
        <v>#VALUE!</v>
      </c>
      <c r="AC122" s="86" t="e">
        <f t="shared" si="54"/>
        <v>#VALUE!</v>
      </c>
      <c r="AD122" s="86" t="e">
        <f t="shared" si="54"/>
        <v>#VALUE!</v>
      </c>
      <c r="AE122" s="85" t="e">
        <f t="shared" si="54"/>
        <v>#VALUE!</v>
      </c>
    </row>
    <row r="123" spans="2:31">
      <c r="B123" s="20" t="s">
        <v>17</v>
      </c>
      <c r="C123" s="84" t="e">
        <f t="shared" si="53"/>
        <v>#VALUE!</v>
      </c>
      <c r="D123" s="84" t="e">
        <f t="shared" si="53"/>
        <v>#VALUE!</v>
      </c>
      <c r="E123" s="84" t="e">
        <f t="shared" si="53"/>
        <v>#VALUE!</v>
      </c>
      <c r="F123" s="84" t="e">
        <f t="shared" si="53"/>
        <v>#VALUE!</v>
      </c>
      <c r="G123" s="84" t="e">
        <f t="shared" si="53"/>
        <v>#VALUE!</v>
      </c>
      <c r="H123" s="84" t="e">
        <f t="shared" si="53"/>
        <v>#VALUE!</v>
      </c>
      <c r="I123" s="84" t="e">
        <f t="shared" si="53"/>
        <v>#VALUE!</v>
      </c>
      <c r="J123" s="84" t="e">
        <f t="shared" si="53"/>
        <v>#VALUE!</v>
      </c>
      <c r="K123" s="84" t="e">
        <f t="shared" si="53"/>
        <v>#VALUE!</v>
      </c>
      <c r="L123" s="84" t="e">
        <f t="shared" si="53"/>
        <v>#VALUE!</v>
      </c>
      <c r="M123" s="84" t="e">
        <f t="shared" si="53"/>
        <v>#VALUE!</v>
      </c>
      <c r="N123" s="84" t="e">
        <f t="shared" si="53"/>
        <v>#VALUE!</v>
      </c>
      <c r="O123" s="85" t="e">
        <f t="shared" si="53"/>
        <v>#VALUE!</v>
      </c>
      <c r="R123" s="20" t="s">
        <v>17</v>
      </c>
      <c r="S123" s="86" t="e">
        <f t="shared" si="54"/>
        <v>#VALUE!</v>
      </c>
      <c r="T123" s="86" t="e">
        <f t="shared" si="54"/>
        <v>#VALUE!</v>
      </c>
      <c r="U123" s="86" t="e">
        <f t="shared" si="54"/>
        <v>#VALUE!</v>
      </c>
      <c r="V123" s="86" t="e">
        <f t="shared" si="54"/>
        <v>#VALUE!</v>
      </c>
      <c r="W123" s="86" t="e">
        <f t="shared" si="54"/>
        <v>#VALUE!</v>
      </c>
      <c r="X123" s="86" t="e">
        <f t="shared" si="54"/>
        <v>#VALUE!</v>
      </c>
      <c r="Y123" s="86" t="e">
        <f t="shared" si="54"/>
        <v>#VALUE!</v>
      </c>
      <c r="Z123" s="86" t="e">
        <f t="shared" si="54"/>
        <v>#VALUE!</v>
      </c>
      <c r="AA123" s="86" t="e">
        <f t="shared" si="54"/>
        <v>#VALUE!</v>
      </c>
      <c r="AB123" s="86" t="e">
        <f t="shared" si="54"/>
        <v>#VALUE!</v>
      </c>
      <c r="AC123" s="86" t="e">
        <f t="shared" si="54"/>
        <v>#VALUE!</v>
      </c>
      <c r="AD123" s="86" t="e">
        <f t="shared" si="54"/>
        <v>#VALUE!</v>
      </c>
      <c r="AE123" s="85" t="e">
        <f t="shared" si="54"/>
        <v>#VALUE!</v>
      </c>
    </row>
    <row r="124" spans="2:31">
      <c r="B124" s="20" t="s">
        <v>18</v>
      </c>
      <c r="C124" s="84" t="e">
        <f>+C64/C23*100</f>
        <v>#VALUE!</v>
      </c>
      <c r="D124" s="84" t="e">
        <f t="shared" si="53"/>
        <v>#VALUE!</v>
      </c>
      <c r="E124" s="84" t="e">
        <f t="shared" si="53"/>
        <v>#VALUE!</v>
      </c>
      <c r="F124" s="84" t="e">
        <f t="shared" si="53"/>
        <v>#VALUE!</v>
      </c>
      <c r="G124" s="84" t="e">
        <f t="shared" si="53"/>
        <v>#VALUE!</v>
      </c>
      <c r="H124" s="84" t="e">
        <f t="shared" si="53"/>
        <v>#VALUE!</v>
      </c>
      <c r="I124" s="84" t="e">
        <f t="shared" si="53"/>
        <v>#VALUE!</v>
      </c>
      <c r="J124" s="84" t="e">
        <f t="shared" si="53"/>
        <v>#VALUE!</v>
      </c>
      <c r="K124" s="84" t="e">
        <f t="shared" si="53"/>
        <v>#VALUE!</v>
      </c>
      <c r="L124" s="84" t="e">
        <f t="shared" si="53"/>
        <v>#VALUE!</v>
      </c>
      <c r="M124" s="84" t="e">
        <f t="shared" si="53"/>
        <v>#VALUE!</v>
      </c>
      <c r="N124" s="84" t="e">
        <f t="shared" si="53"/>
        <v>#VALUE!</v>
      </c>
      <c r="O124" s="85" t="e">
        <f>+O64/O23*100</f>
        <v>#VALUE!</v>
      </c>
      <c r="R124" s="20" t="s">
        <v>18</v>
      </c>
      <c r="S124" s="86" t="e">
        <f t="shared" si="54"/>
        <v>#VALUE!</v>
      </c>
      <c r="T124" s="86" t="e">
        <f t="shared" si="54"/>
        <v>#VALUE!</v>
      </c>
      <c r="U124" s="86" t="e">
        <f t="shared" si="54"/>
        <v>#VALUE!</v>
      </c>
      <c r="V124" s="86" t="e">
        <f t="shared" si="54"/>
        <v>#VALUE!</v>
      </c>
      <c r="W124" s="86" t="e">
        <f t="shared" si="54"/>
        <v>#VALUE!</v>
      </c>
      <c r="X124" s="86" t="e">
        <f t="shared" si="54"/>
        <v>#VALUE!</v>
      </c>
      <c r="Y124" s="86" t="e">
        <f t="shared" si="54"/>
        <v>#VALUE!</v>
      </c>
      <c r="Z124" s="86" t="e">
        <f t="shared" si="54"/>
        <v>#VALUE!</v>
      </c>
      <c r="AA124" s="86" t="e">
        <f t="shared" si="54"/>
        <v>#VALUE!</v>
      </c>
      <c r="AB124" s="86" t="e">
        <f t="shared" si="54"/>
        <v>#VALUE!</v>
      </c>
      <c r="AC124" s="86" t="e">
        <f t="shared" si="54"/>
        <v>#VALUE!</v>
      </c>
      <c r="AD124" s="86" t="e">
        <f t="shared" si="54"/>
        <v>#VALUE!</v>
      </c>
      <c r="AE124" s="85" t="e">
        <f t="shared" si="54"/>
        <v>#VALUE!</v>
      </c>
    </row>
    <row r="125" spans="2:31">
      <c r="B125" s="20" t="s">
        <v>19</v>
      </c>
      <c r="C125" s="84" t="e">
        <f>+C65/C24*100</f>
        <v>#VALUE!</v>
      </c>
      <c r="D125" s="84" t="e">
        <f t="shared" si="53"/>
        <v>#VALUE!</v>
      </c>
      <c r="E125" s="84" t="e">
        <f t="shared" si="53"/>
        <v>#VALUE!</v>
      </c>
      <c r="F125" s="84" t="e">
        <f t="shared" si="53"/>
        <v>#VALUE!</v>
      </c>
      <c r="G125" s="84" t="e">
        <f t="shared" si="53"/>
        <v>#VALUE!</v>
      </c>
      <c r="H125" s="84" t="e">
        <f t="shared" si="53"/>
        <v>#VALUE!</v>
      </c>
      <c r="I125" s="84" t="e">
        <f t="shared" si="53"/>
        <v>#VALUE!</v>
      </c>
      <c r="J125" s="84" t="e">
        <f t="shared" si="53"/>
        <v>#VALUE!</v>
      </c>
      <c r="K125" s="84" t="e">
        <f t="shared" si="53"/>
        <v>#VALUE!</v>
      </c>
      <c r="L125" s="84" t="e">
        <f t="shared" si="53"/>
        <v>#VALUE!</v>
      </c>
      <c r="M125" s="84" t="e">
        <f t="shared" si="53"/>
        <v>#VALUE!</v>
      </c>
      <c r="N125" s="84" t="e">
        <f t="shared" si="53"/>
        <v>#VALUE!</v>
      </c>
      <c r="O125" s="85" t="e">
        <f>+O65/O24*100</f>
        <v>#VALUE!</v>
      </c>
      <c r="R125" s="20" t="s">
        <v>19</v>
      </c>
      <c r="S125" s="86" t="e">
        <f t="shared" si="54"/>
        <v>#VALUE!</v>
      </c>
      <c r="T125" s="86" t="e">
        <f t="shared" si="54"/>
        <v>#VALUE!</v>
      </c>
      <c r="U125" s="86" t="e">
        <f t="shared" si="54"/>
        <v>#VALUE!</v>
      </c>
      <c r="V125" s="86" t="e">
        <f t="shared" si="54"/>
        <v>#VALUE!</v>
      </c>
      <c r="W125" s="86" t="e">
        <f t="shared" si="54"/>
        <v>#VALUE!</v>
      </c>
      <c r="X125" s="86" t="e">
        <f t="shared" si="54"/>
        <v>#VALUE!</v>
      </c>
      <c r="Y125" s="86" t="e">
        <f t="shared" si="54"/>
        <v>#VALUE!</v>
      </c>
      <c r="Z125" s="86" t="e">
        <f t="shared" si="54"/>
        <v>#VALUE!</v>
      </c>
      <c r="AA125" s="86" t="e">
        <f t="shared" si="54"/>
        <v>#VALUE!</v>
      </c>
      <c r="AB125" s="86" t="e">
        <f t="shared" si="54"/>
        <v>#VALUE!</v>
      </c>
      <c r="AC125" s="86" t="e">
        <f t="shared" si="54"/>
        <v>#VALUE!</v>
      </c>
      <c r="AD125" s="86" t="e">
        <f t="shared" si="54"/>
        <v>#VALUE!</v>
      </c>
      <c r="AE125" s="85" t="e">
        <f t="shared" si="54"/>
        <v>#VALUE!</v>
      </c>
    </row>
    <row r="126" spans="2:31">
      <c r="B126" s="25" t="s">
        <v>20</v>
      </c>
      <c r="C126" s="84" t="e">
        <f>+C66/C25*100</f>
        <v>#VALUE!</v>
      </c>
      <c r="D126" s="84" t="e">
        <f t="shared" si="53"/>
        <v>#VALUE!</v>
      </c>
      <c r="E126" s="84" t="e">
        <f t="shared" si="53"/>
        <v>#VALUE!</v>
      </c>
      <c r="F126" s="84" t="e">
        <f t="shared" si="53"/>
        <v>#VALUE!</v>
      </c>
      <c r="G126" s="84" t="e">
        <f t="shared" si="53"/>
        <v>#VALUE!</v>
      </c>
      <c r="H126" s="84" t="e">
        <f t="shared" si="53"/>
        <v>#VALUE!</v>
      </c>
      <c r="I126" s="84" t="e">
        <f t="shared" si="53"/>
        <v>#VALUE!</v>
      </c>
      <c r="J126" s="84" t="e">
        <f t="shared" si="53"/>
        <v>#VALUE!</v>
      </c>
      <c r="K126" s="84" t="e">
        <f t="shared" si="53"/>
        <v>#VALUE!</v>
      </c>
      <c r="L126" s="84" t="e">
        <f t="shared" si="53"/>
        <v>#VALUE!</v>
      </c>
      <c r="M126" s="84" t="e">
        <f t="shared" si="53"/>
        <v>#VALUE!</v>
      </c>
      <c r="N126" s="84" t="e">
        <f t="shared" si="53"/>
        <v>#VALUE!</v>
      </c>
      <c r="O126" s="85" t="e">
        <f>+O66/O25*100</f>
        <v>#VALUE!</v>
      </c>
      <c r="R126" s="25" t="s">
        <v>20</v>
      </c>
      <c r="S126" s="86" t="e">
        <f t="shared" si="54"/>
        <v>#VALUE!</v>
      </c>
      <c r="T126" s="86" t="e">
        <f t="shared" si="54"/>
        <v>#VALUE!</v>
      </c>
      <c r="U126" s="86" t="e">
        <f t="shared" si="54"/>
        <v>#VALUE!</v>
      </c>
      <c r="V126" s="86" t="e">
        <f t="shared" si="54"/>
        <v>#VALUE!</v>
      </c>
      <c r="W126" s="86" t="e">
        <f t="shared" si="54"/>
        <v>#VALUE!</v>
      </c>
      <c r="X126" s="86" t="e">
        <f t="shared" si="54"/>
        <v>#VALUE!</v>
      </c>
      <c r="Y126" s="86" t="e">
        <f t="shared" si="54"/>
        <v>#VALUE!</v>
      </c>
      <c r="Z126" s="86" t="e">
        <f t="shared" si="54"/>
        <v>#VALUE!</v>
      </c>
      <c r="AA126" s="86" t="e">
        <f t="shared" si="54"/>
        <v>#VALUE!</v>
      </c>
      <c r="AB126" s="86" t="e">
        <f t="shared" si="54"/>
        <v>#VALUE!</v>
      </c>
      <c r="AC126" s="86" t="e">
        <f t="shared" si="54"/>
        <v>#VALUE!</v>
      </c>
      <c r="AD126" s="86" t="e">
        <f t="shared" si="54"/>
        <v>#VALUE!</v>
      </c>
      <c r="AE126" s="85" t="e">
        <f t="shared" si="54"/>
        <v>#VALUE!</v>
      </c>
    </row>
    <row r="127" spans="2:31">
      <c r="B127" s="45" t="s">
        <v>14</v>
      </c>
      <c r="C127" s="87" t="e">
        <f t="shared" ref="C127:O127" si="55">+C67/C26*100</f>
        <v>#VALUE!</v>
      </c>
      <c r="D127" s="87" t="e">
        <f t="shared" si="55"/>
        <v>#VALUE!</v>
      </c>
      <c r="E127" s="87" t="e">
        <f t="shared" si="55"/>
        <v>#VALUE!</v>
      </c>
      <c r="F127" s="87" t="e">
        <f t="shared" si="55"/>
        <v>#VALUE!</v>
      </c>
      <c r="G127" s="87" t="e">
        <f t="shared" si="55"/>
        <v>#VALUE!</v>
      </c>
      <c r="H127" s="87" t="e">
        <f t="shared" si="55"/>
        <v>#VALUE!</v>
      </c>
      <c r="I127" s="87" t="e">
        <f t="shared" si="55"/>
        <v>#VALUE!</v>
      </c>
      <c r="J127" s="87" t="e">
        <f t="shared" si="55"/>
        <v>#VALUE!</v>
      </c>
      <c r="K127" s="87" t="e">
        <f t="shared" si="55"/>
        <v>#VALUE!</v>
      </c>
      <c r="L127" s="87" t="e">
        <f t="shared" si="55"/>
        <v>#VALUE!</v>
      </c>
      <c r="M127" s="87" t="e">
        <f t="shared" si="55"/>
        <v>#VALUE!</v>
      </c>
      <c r="N127" s="87" t="e">
        <f t="shared" si="55"/>
        <v>#VALUE!</v>
      </c>
      <c r="O127" s="87" t="e">
        <f t="shared" si="55"/>
        <v>#VALUE!</v>
      </c>
      <c r="R127" s="45" t="s">
        <v>14</v>
      </c>
      <c r="S127" s="88" t="e">
        <f t="shared" si="54"/>
        <v>#VALUE!</v>
      </c>
      <c r="T127" s="89" t="e">
        <f t="shared" si="54"/>
        <v>#VALUE!</v>
      </c>
      <c r="U127" s="89" t="e">
        <f t="shared" si="54"/>
        <v>#VALUE!</v>
      </c>
      <c r="V127" s="89" t="e">
        <f t="shared" si="54"/>
        <v>#VALUE!</v>
      </c>
      <c r="W127" s="89" t="e">
        <f t="shared" si="54"/>
        <v>#VALUE!</v>
      </c>
      <c r="X127" s="89" t="e">
        <f t="shared" si="54"/>
        <v>#VALUE!</v>
      </c>
      <c r="Y127" s="89" t="e">
        <f t="shared" si="54"/>
        <v>#VALUE!</v>
      </c>
      <c r="Z127" s="89" t="e">
        <f t="shared" si="54"/>
        <v>#VALUE!</v>
      </c>
      <c r="AA127" s="89" t="e">
        <f t="shared" si="54"/>
        <v>#VALUE!</v>
      </c>
      <c r="AB127" s="89" t="e">
        <f t="shared" si="54"/>
        <v>#VALUE!</v>
      </c>
      <c r="AC127" s="89" t="e">
        <f t="shared" si="54"/>
        <v>#VALUE!</v>
      </c>
      <c r="AD127" s="89" t="e">
        <f t="shared" si="54"/>
        <v>#VALUE!</v>
      </c>
      <c r="AE127" s="87" t="e">
        <f t="shared" si="54"/>
        <v>#VALUE!</v>
      </c>
    </row>
    <row r="128" spans="2:31" hidden="1"/>
    <row r="129" spans="2:31" hidden="1"/>
    <row r="130" spans="2:31" hidden="1">
      <c r="B130" s="215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15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5" si="56">+C74/C21*100</f>
        <v>#VALUE!</v>
      </c>
      <c r="D134" s="68" t="e">
        <f t="shared" si="56"/>
        <v>#VALUE!</v>
      </c>
      <c r="E134" s="68" t="e">
        <f t="shared" si="56"/>
        <v>#VALUE!</v>
      </c>
      <c r="F134" s="68" t="e">
        <f t="shared" si="56"/>
        <v>#VALUE!</v>
      </c>
      <c r="G134" s="68" t="e">
        <f t="shared" si="56"/>
        <v>#VALUE!</v>
      </c>
      <c r="H134" s="68" t="e">
        <f t="shared" si="56"/>
        <v>#VALUE!</v>
      </c>
      <c r="I134" s="68" t="e">
        <f t="shared" si="56"/>
        <v>#VALUE!</v>
      </c>
      <c r="J134" s="68" t="e">
        <f t="shared" si="56"/>
        <v>#VALUE!</v>
      </c>
      <c r="K134" s="68" t="e">
        <f t="shared" si="56"/>
        <v>#VALUE!</v>
      </c>
      <c r="L134" s="68" t="e">
        <f t="shared" si="56"/>
        <v>#VALUE!</v>
      </c>
      <c r="M134" s="68"/>
      <c r="N134" s="68"/>
      <c r="O134" s="68" t="e">
        <f>+O74/O21*100</f>
        <v>#VALUE!</v>
      </c>
      <c r="R134" s="64" t="s">
        <v>39</v>
      </c>
      <c r="S134" s="68" t="e">
        <f t="shared" ref="S134:AE135" si="57">+S74/S21*100</f>
        <v>#VALUE!</v>
      </c>
      <c r="T134" s="68" t="e">
        <f t="shared" si="57"/>
        <v>#VALUE!</v>
      </c>
      <c r="U134" s="68" t="e">
        <f t="shared" si="57"/>
        <v>#VALUE!</v>
      </c>
      <c r="V134" s="68" t="e">
        <f t="shared" si="57"/>
        <v>#VALUE!</v>
      </c>
      <c r="W134" s="68" t="e">
        <f t="shared" si="57"/>
        <v>#VALUE!</v>
      </c>
      <c r="X134" s="68" t="e">
        <f t="shared" si="57"/>
        <v>#VALUE!</v>
      </c>
      <c r="Y134" s="68" t="e">
        <f t="shared" si="57"/>
        <v>#VALUE!</v>
      </c>
      <c r="Z134" s="68" t="e">
        <f t="shared" si="57"/>
        <v>#VALUE!</v>
      </c>
      <c r="AA134" s="68" t="e">
        <f t="shared" si="57"/>
        <v>#VALUE!</v>
      </c>
      <c r="AB134" s="68" t="e">
        <f t="shared" si="57"/>
        <v>#VALUE!</v>
      </c>
      <c r="AC134" s="68" t="e">
        <f t="shared" si="57"/>
        <v>#VALUE!</v>
      </c>
      <c r="AD134" s="68" t="e">
        <f t="shared" si="57"/>
        <v>#VALUE!</v>
      </c>
      <c r="AE134" s="68" t="e">
        <f t="shared" si="57"/>
        <v>#VALUE!</v>
      </c>
    </row>
    <row r="135" spans="2:31" hidden="1">
      <c r="B135" s="64" t="s">
        <v>40</v>
      </c>
      <c r="C135" s="68" t="e">
        <f t="shared" si="56"/>
        <v>#VALUE!</v>
      </c>
      <c r="D135" s="68" t="e">
        <f t="shared" si="56"/>
        <v>#VALUE!</v>
      </c>
      <c r="E135" s="68" t="e">
        <f t="shared" si="56"/>
        <v>#VALUE!</v>
      </c>
      <c r="F135" s="68" t="e">
        <f t="shared" si="56"/>
        <v>#VALUE!</v>
      </c>
      <c r="G135" s="68" t="e">
        <f t="shared" si="56"/>
        <v>#VALUE!</v>
      </c>
      <c r="H135" s="68" t="e">
        <f t="shared" si="56"/>
        <v>#VALUE!</v>
      </c>
      <c r="I135" s="68" t="e">
        <f t="shared" si="56"/>
        <v>#VALUE!</v>
      </c>
      <c r="J135" s="68" t="e">
        <f t="shared" si="56"/>
        <v>#VALUE!</v>
      </c>
      <c r="K135" s="68" t="e">
        <f t="shared" si="56"/>
        <v>#VALUE!</v>
      </c>
      <c r="L135" s="68" t="e">
        <f t="shared" si="56"/>
        <v>#VALUE!</v>
      </c>
      <c r="M135" s="68"/>
      <c r="N135" s="68"/>
      <c r="O135" s="68" t="e">
        <f>+O75/O22*100</f>
        <v>#VALUE!</v>
      </c>
      <c r="R135" s="64" t="s">
        <v>40</v>
      </c>
      <c r="S135" s="68" t="e">
        <f t="shared" si="57"/>
        <v>#VALUE!</v>
      </c>
      <c r="T135" s="68" t="e">
        <f t="shared" si="57"/>
        <v>#VALUE!</v>
      </c>
      <c r="U135" s="68" t="e">
        <f t="shared" si="57"/>
        <v>#VALUE!</v>
      </c>
      <c r="V135" s="68" t="e">
        <f t="shared" si="57"/>
        <v>#VALUE!</v>
      </c>
      <c r="W135" s="68" t="e">
        <f t="shared" si="57"/>
        <v>#VALUE!</v>
      </c>
      <c r="X135" s="68" t="e">
        <f t="shared" si="57"/>
        <v>#VALUE!</v>
      </c>
      <c r="Y135" s="68" t="e">
        <f t="shared" si="57"/>
        <v>#VALUE!</v>
      </c>
      <c r="Z135" s="68" t="e">
        <f t="shared" si="57"/>
        <v>#VALUE!</v>
      </c>
      <c r="AA135" s="68" t="e">
        <f t="shared" si="57"/>
        <v>#VALUE!</v>
      </c>
      <c r="AB135" s="68" t="e">
        <f t="shared" si="57"/>
        <v>#VALUE!</v>
      </c>
      <c r="AC135" s="68" t="e">
        <f t="shared" si="57"/>
        <v>#VALUE!</v>
      </c>
      <c r="AD135" s="68" t="e">
        <f t="shared" si="57"/>
        <v>#VALUE!</v>
      </c>
      <c r="AE135" s="68" t="e">
        <f t="shared" si="57"/>
        <v>#VALUE!</v>
      </c>
    </row>
    <row r="136" spans="2:31" hidden="1">
      <c r="B136" s="64" t="s">
        <v>41</v>
      </c>
      <c r="C136" s="68" t="e">
        <f>+C76/#REF!*100</f>
        <v>#VALUE!</v>
      </c>
      <c r="D136" s="68" t="e">
        <f>+D76/#REF!*100</f>
        <v>#VALUE!</v>
      </c>
      <c r="E136" s="68" t="e">
        <f>+E76/#REF!*100</f>
        <v>#VALUE!</v>
      </c>
      <c r="F136" s="68" t="e">
        <f>+F76/#REF!*100</f>
        <v>#VALUE!</v>
      </c>
      <c r="G136" s="68" t="e">
        <f>+G76/#REF!*100</f>
        <v>#VALUE!</v>
      </c>
      <c r="H136" s="68" t="e">
        <f>+H76/#REF!*100</f>
        <v>#VALUE!</v>
      </c>
      <c r="I136" s="68" t="e">
        <f>+I76/#REF!*100</f>
        <v>#VALUE!</v>
      </c>
      <c r="J136" s="68" t="e">
        <f>+J76/#REF!*100</f>
        <v>#VALUE!</v>
      </c>
      <c r="K136" s="68" t="e">
        <f>+K76/#REF!*100</f>
        <v>#VALUE!</v>
      </c>
      <c r="L136" s="68" t="e">
        <f>+L76/#REF!*100</f>
        <v>#VALUE!</v>
      </c>
      <c r="M136" s="68"/>
      <c r="N136" s="68"/>
      <c r="O136" s="68" t="e">
        <f>+O76/#REF!*100</f>
        <v>#VALUE!</v>
      </c>
      <c r="R136" s="64" t="s">
        <v>41</v>
      </c>
      <c r="S136" s="68" t="e">
        <f>+S76/#REF!*100</f>
        <v>#VALUE!</v>
      </c>
      <c r="T136" s="68" t="e">
        <f>+T76/#REF!*100</f>
        <v>#VALUE!</v>
      </c>
      <c r="U136" s="68" t="e">
        <f>+U76/#REF!*100</f>
        <v>#VALUE!</v>
      </c>
      <c r="V136" s="68" t="e">
        <f>+V76/#REF!*100</f>
        <v>#VALUE!</v>
      </c>
      <c r="W136" s="68" t="e">
        <f>+W76/#REF!*100</f>
        <v>#VALUE!</v>
      </c>
      <c r="X136" s="68" t="e">
        <f>+X76/#REF!*100</f>
        <v>#VALUE!</v>
      </c>
      <c r="Y136" s="68" t="e">
        <f>+Y76/#REF!*100</f>
        <v>#VALUE!</v>
      </c>
      <c r="Z136" s="68" t="e">
        <f>+Z76/#REF!*100</f>
        <v>#VALUE!</v>
      </c>
      <c r="AA136" s="68" t="e">
        <f>+AA76/#REF!*100</f>
        <v>#VALUE!</v>
      </c>
      <c r="AB136" s="68" t="e">
        <f>+AB76/#REF!*100</f>
        <v>#VALUE!</v>
      </c>
      <c r="AC136" s="68" t="e">
        <f>+AC76/#REF!*100</f>
        <v>#VALUE!</v>
      </c>
      <c r="AD136" s="68" t="e">
        <f>+AD76/#REF!*100</f>
        <v>#VALUE!</v>
      </c>
      <c r="AE136" s="68" t="e">
        <f>+AE76/#REF!*100</f>
        <v>#VALUE!</v>
      </c>
    </row>
    <row r="137" spans="2:31" hidden="1">
      <c r="B137" s="64" t="s">
        <v>42</v>
      </c>
      <c r="C137" s="68" t="e">
        <f t="shared" ref="C137:L139" si="58">+C77/C23*100</f>
        <v>#VALUE!</v>
      </c>
      <c r="D137" s="68" t="e">
        <f t="shared" si="58"/>
        <v>#VALUE!</v>
      </c>
      <c r="E137" s="68" t="e">
        <f t="shared" si="58"/>
        <v>#VALUE!</v>
      </c>
      <c r="F137" s="68" t="e">
        <f t="shared" si="58"/>
        <v>#VALUE!</v>
      </c>
      <c r="G137" s="68" t="e">
        <f t="shared" si="58"/>
        <v>#VALUE!</v>
      </c>
      <c r="H137" s="68" t="e">
        <f t="shared" si="58"/>
        <v>#VALUE!</v>
      </c>
      <c r="I137" s="68" t="e">
        <f t="shared" si="58"/>
        <v>#VALUE!</v>
      </c>
      <c r="J137" s="68" t="e">
        <f t="shared" si="58"/>
        <v>#VALUE!</v>
      </c>
      <c r="K137" s="68" t="e">
        <f t="shared" si="58"/>
        <v>#VALUE!</v>
      </c>
      <c r="L137" s="68" t="e">
        <f t="shared" si="58"/>
        <v>#VALUE!</v>
      </c>
      <c r="M137" s="68"/>
      <c r="N137" s="68"/>
      <c r="O137" s="68" t="e">
        <f>+O77/O23*100</f>
        <v>#VALUE!</v>
      </c>
      <c r="R137" s="64" t="s">
        <v>42</v>
      </c>
      <c r="S137" s="68" t="e">
        <f t="shared" ref="S137:AE139" si="59">+S77/S23*100</f>
        <v>#VALUE!</v>
      </c>
      <c r="T137" s="68" t="e">
        <f t="shared" si="59"/>
        <v>#VALUE!</v>
      </c>
      <c r="U137" s="68" t="e">
        <f t="shared" si="59"/>
        <v>#VALUE!</v>
      </c>
      <c r="V137" s="68" t="e">
        <f t="shared" si="59"/>
        <v>#VALUE!</v>
      </c>
      <c r="W137" s="68" t="e">
        <f t="shared" si="59"/>
        <v>#VALUE!</v>
      </c>
      <c r="X137" s="68" t="e">
        <f t="shared" si="59"/>
        <v>#VALUE!</v>
      </c>
      <c r="Y137" s="68" t="e">
        <f t="shared" si="59"/>
        <v>#VALUE!</v>
      </c>
      <c r="Z137" s="68" t="e">
        <f t="shared" si="59"/>
        <v>#VALUE!</v>
      </c>
      <c r="AA137" s="68" t="e">
        <f t="shared" si="59"/>
        <v>#VALUE!</v>
      </c>
      <c r="AB137" s="68" t="e">
        <f t="shared" si="59"/>
        <v>#VALUE!</v>
      </c>
      <c r="AC137" s="68" t="e">
        <f t="shared" si="59"/>
        <v>#VALUE!</v>
      </c>
      <c r="AD137" s="68" t="e">
        <f t="shared" si="59"/>
        <v>#VALUE!</v>
      </c>
      <c r="AE137" s="68" t="e">
        <f t="shared" si="59"/>
        <v>#VALUE!</v>
      </c>
    </row>
    <row r="138" spans="2:31" hidden="1">
      <c r="B138" s="64" t="s">
        <v>43</v>
      </c>
      <c r="C138" s="68" t="e">
        <f t="shared" si="58"/>
        <v>#VALUE!</v>
      </c>
      <c r="D138" s="68" t="e">
        <f t="shared" si="58"/>
        <v>#VALUE!</v>
      </c>
      <c r="E138" s="68" t="e">
        <f t="shared" si="58"/>
        <v>#VALUE!</v>
      </c>
      <c r="F138" s="68" t="e">
        <f t="shared" si="58"/>
        <v>#VALUE!</v>
      </c>
      <c r="G138" s="68" t="e">
        <f t="shared" si="58"/>
        <v>#VALUE!</v>
      </c>
      <c r="H138" s="68" t="e">
        <f t="shared" si="58"/>
        <v>#VALUE!</v>
      </c>
      <c r="I138" s="68" t="e">
        <f t="shared" si="58"/>
        <v>#VALUE!</v>
      </c>
      <c r="J138" s="68" t="e">
        <f t="shared" si="58"/>
        <v>#VALUE!</v>
      </c>
      <c r="K138" s="68" t="e">
        <f t="shared" si="58"/>
        <v>#VALUE!</v>
      </c>
      <c r="L138" s="68" t="e">
        <f t="shared" si="58"/>
        <v>#VALUE!</v>
      </c>
      <c r="M138" s="68"/>
      <c r="N138" s="68"/>
      <c r="O138" s="68" t="e">
        <f>+O78/O24*100</f>
        <v>#VALUE!</v>
      </c>
      <c r="R138" s="64" t="s">
        <v>43</v>
      </c>
      <c r="S138" s="68" t="e">
        <f t="shared" si="59"/>
        <v>#VALUE!</v>
      </c>
      <c r="T138" s="68" t="e">
        <f t="shared" si="59"/>
        <v>#VALUE!</v>
      </c>
      <c r="U138" s="68" t="e">
        <f t="shared" si="59"/>
        <v>#VALUE!</v>
      </c>
      <c r="V138" s="68" t="e">
        <f t="shared" si="59"/>
        <v>#VALUE!</v>
      </c>
      <c r="W138" s="68" t="e">
        <f t="shared" si="59"/>
        <v>#VALUE!</v>
      </c>
      <c r="X138" s="68" t="e">
        <f t="shared" si="59"/>
        <v>#VALUE!</v>
      </c>
      <c r="Y138" s="68" t="e">
        <f t="shared" si="59"/>
        <v>#VALUE!</v>
      </c>
      <c r="Z138" s="68" t="e">
        <f t="shared" si="59"/>
        <v>#VALUE!</v>
      </c>
      <c r="AA138" s="68" t="e">
        <f t="shared" si="59"/>
        <v>#VALUE!</v>
      </c>
      <c r="AB138" s="68" t="e">
        <f t="shared" si="59"/>
        <v>#VALUE!</v>
      </c>
      <c r="AC138" s="68" t="e">
        <f t="shared" si="59"/>
        <v>#VALUE!</v>
      </c>
      <c r="AD138" s="68" t="e">
        <f t="shared" si="59"/>
        <v>#VALUE!</v>
      </c>
      <c r="AE138" s="68" t="e">
        <f t="shared" si="59"/>
        <v>#VALUE!</v>
      </c>
    </row>
    <row r="139" spans="2:31" hidden="1">
      <c r="B139" s="64" t="s">
        <v>44</v>
      </c>
      <c r="C139" s="68" t="e">
        <f t="shared" si="58"/>
        <v>#REF!</v>
      </c>
      <c r="D139" s="68" t="e">
        <f t="shared" si="58"/>
        <v>#REF!</v>
      </c>
      <c r="E139" s="68" t="e">
        <f t="shared" si="58"/>
        <v>#REF!</v>
      </c>
      <c r="F139" s="68" t="e">
        <f t="shared" si="58"/>
        <v>#REF!</v>
      </c>
      <c r="G139" s="68" t="e">
        <f t="shared" si="58"/>
        <v>#REF!</v>
      </c>
      <c r="H139" s="68" t="e">
        <f t="shared" si="58"/>
        <v>#REF!</v>
      </c>
      <c r="I139" s="68" t="e">
        <f t="shared" si="58"/>
        <v>#REF!</v>
      </c>
      <c r="J139" s="68" t="e">
        <f t="shared" si="58"/>
        <v>#REF!</v>
      </c>
      <c r="K139" s="68" t="e">
        <f t="shared" si="58"/>
        <v>#REF!</v>
      </c>
      <c r="L139" s="68" t="e">
        <f t="shared" si="58"/>
        <v>#REF!</v>
      </c>
      <c r="M139" s="68"/>
      <c r="N139" s="68"/>
      <c r="O139" s="68" t="e">
        <f>+O79/O25*100</f>
        <v>#REF!</v>
      </c>
      <c r="R139" s="64" t="s">
        <v>44</v>
      </c>
      <c r="S139" s="68" t="e">
        <f t="shared" si="59"/>
        <v>#REF!</v>
      </c>
      <c r="T139" s="68" t="e">
        <f t="shared" si="59"/>
        <v>#REF!</v>
      </c>
      <c r="U139" s="68" t="e">
        <f t="shared" si="59"/>
        <v>#REF!</v>
      </c>
      <c r="V139" s="68" t="e">
        <f t="shared" si="59"/>
        <v>#REF!</v>
      </c>
      <c r="W139" s="68" t="e">
        <f t="shared" si="59"/>
        <v>#REF!</v>
      </c>
      <c r="X139" s="68" t="e">
        <f t="shared" si="59"/>
        <v>#REF!</v>
      </c>
      <c r="Y139" s="68" t="e">
        <f t="shared" si="59"/>
        <v>#REF!</v>
      </c>
      <c r="Z139" s="68" t="e">
        <f t="shared" si="59"/>
        <v>#REF!</v>
      </c>
      <c r="AA139" s="68" t="e">
        <f t="shared" si="59"/>
        <v>#REF!</v>
      </c>
      <c r="AB139" s="68" t="e">
        <f t="shared" si="59"/>
        <v>#REF!</v>
      </c>
      <c r="AC139" s="68" t="e">
        <f t="shared" si="59"/>
        <v>#REF!</v>
      </c>
      <c r="AD139" s="68" t="e">
        <f t="shared" si="59"/>
        <v>#REF!</v>
      </c>
      <c r="AE139" s="68" t="e">
        <f t="shared" si="59"/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60">+C85/C26*100</f>
        <v>#VALUE!</v>
      </c>
      <c r="D145" s="71" t="e">
        <f t="shared" si="60"/>
        <v>#VALUE!</v>
      </c>
      <c r="E145" s="71" t="e">
        <f t="shared" si="60"/>
        <v>#VALUE!</v>
      </c>
      <c r="F145" s="71" t="e">
        <f t="shared" si="60"/>
        <v>#VALUE!</v>
      </c>
      <c r="G145" s="71" t="e">
        <f t="shared" si="60"/>
        <v>#VALUE!</v>
      </c>
      <c r="H145" s="71" t="e">
        <f t="shared" si="60"/>
        <v>#VALUE!</v>
      </c>
      <c r="I145" s="71" t="e">
        <f t="shared" si="60"/>
        <v>#VALUE!</v>
      </c>
      <c r="J145" s="71" t="e">
        <f t="shared" si="60"/>
        <v>#VALUE!</v>
      </c>
      <c r="K145" s="71" t="e">
        <f t="shared" si="60"/>
        <v>#VALUE!</v>
      </c>
      <c r="L145" s="71" t="e">
        <f t="shared" si="60"/>
        <v>#VALUE!</v>
      </c>
      <c r="M145" s="71"/>
      <c r="N145" s="71"/>
      <c r="O145" s="71" t="e">
        <f>+O85/O26*100</f>
        <v>#VALUE!</v>
      </c>
      <c r="R145" s="26" t="s">
        <v>14</v>
      </c>
      <c r="S145" s="70" t="e">
        <f t="shared" ref="S145:AE145" si="61">+S85/S26*100</f>
        <v>#VALUE!</v>
      </c>
      <c r="T145" s="71" t="e">
        <f t="shared" si="61"/>
        <v>#VALUE!</v>
      </c>
      <c r="U145" s="71" t="e">
        <f t="shared" si="61"/>
        <v>#VALUE!</v>
      </c>
      <c r="V145" s="71" t="e">
        <f t="shared" si="61"/>
        <v>#VALUE!</v>
      </c>
      <c r="W145" s="71" t="e">
        <f t="shared" si="61"/>
        <v>#VALUE!</v>
      </c>
      <c r="X145" s="71" t="e">
        <f t="shared" si="61"/>
        <v>#VALUE!</v>
      </c>
      <c r="Y145" s="71" t="e">
        <f t="shared" si="61"/>
        <v>#VALUE!</v>
      </c>
      <c r="Z145" s="71" t="e">
        <f t="shared" si="61"/>
        <v>#VALUE!</v>
      </c>
      <c r="AA145" s="71" t="e">
        <f t="shared" si="61"/>
        <v>#VALUE!</v>
      </c>
      <c r="AB145" s="71" t="e">
        <f t="shared" si="61"/>
        <v>#VALUE!</v>
      </c>
      <c r="AC145" s="71" t="e">
        <f t="shared" si="61"/>
        <v>#VALUE!</v>
      </c>
      <c r="AD145" s="71" t="e">
        <f t="shared" si="61"/>
        <v>#VALUE!</v>
      </c>
      <c r="AE145" s="71" t="e">
        <f t="shared" si="61"/>
        <v>#VALUE!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62">+C149</f>
        <v>0</v>
      </c>
      <c r="T149" s="75">
        <f t="shared" si="62"/>
        <v>0</v>
      </c>
      <c r="U149" s="75">
        <f t="shared" si="62"/>
        <v>0</v>
      </c>
      <c r="V149" s="75">
        <f t="shared" si="62"/>
        <v>0</v>
      </c>
      <c r="W149" s="75">
        <f t="shared" si="62"/>
        <v>0</v>
      </c>
      <c r="X149" s="75">
        <f t="shared" si="62"/>
        <v>0</v>
      </c>
      <c r="Y149" s="75">
        <f t="shared" si="62"/>
        <v>0</v>
      </c>
      <c r="Z149" s="75">
        <f t="shared" si="62"/>
        <v>0</v>
      </c>
      <c r="AA149" s="75">
        <f t="shared" si="62"/>
        <v>0</v>
      </c>
      <c r="AB149" s="75">
        <f t="shared" si="62"/>
        <v>0</v>
      </c>
      <c r="AC149" s="75">
        <f t="shared" si="62"/>
        <v>0</v>
      </c>
      <c r="AD149" s="75">
        <f t="shared" si="62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62"/>
        <v>6.96</v>
      </c>
      <c r="T150" s="75">
        <f t="shared" si="62"/>
        <v>6.96</v>
      </c>
      <c r="U150" s="75">
        <f t="shared" si="62"/>
        <v>6.96</v>
      </c>
      <c r="V150" s="75">
        <f t="shared" si="62"/>
        <v>6.96</v>
      </c>
      <c r="W150" s="75">
        <f t="shared" si="62"/>
        <v>6.96</v>
      </c>
      <c r="X150" s="75">
        <f t="shared" si="62"/>
        <v>6.96</v>
      </c>
      <c r="Y150" s="75">
        <f t="shared" si="62"/>
        <v>6.96</v>
      </c>
      <c r="Z150" s="75">
        <f t="shared" si="62"/>
        <v>6.96</v>
      </c>
      <c r="AA150" s="75">
        <f t="shared" si="62"/>
        <v>6.96</v>
      </c>
      <c r="AB150" s="75">
        <f t="shared" si="62"/>
        <v>6.96</v>
      </c>
      <c r="AC150" s="75">
        <f t="shared" si="62"/>
        <v>6.96</v>
      </c>
      <c r="AD150" s="75">
        <f t="shared" si="62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 t="str">
        <f t="shared" ref="C153:L153" si="63">+C24</f>
        <v>-</v>
      </c>
      <c r="D153" s="31" t="str">
        <f t="shared" si="63"/>
        <v>-</v>
      </c>
      <c r="E153" s="31" t="str">
        <f t="shared" si="63"/>
        <v>-</v>
      </c>
      <c r="F153" s="31" t="str">
        <f t="shared" si="63"/>
        <v>-</v>
      </c>
      <c r="G153" s="31" t="str">
        <f t="shared" si="63"/>
        <v>-</v>
      </c>
      <c r="H153" s="31" t="str">
        <f t="shared" si="63"/>
        <v>-</v>
      </c>
      <c r="I153" s="31" t="str">
        <f t="shared" si="63"/>
        <v>-</v>
      </c>
      <c r="J153" s="31" t="str">
        <f t="shared" si="63"/>
        <v>-</v>
      </c>
      <c r="K153" s="31" t="str">
        <f t="shared" si="63"/>
        <v>-</v>
      </c>
      <c r="L153" s="31" t="str">
        <f t="shared" si="63"/>
        <v>-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 t="e">
        <f t="shared" ref="C157:L161" si="64">+C32*0.87</f>
        <v>#VALUE!</v>
      </c>
      <c r="D157" s="31" t="e">
        <f t="shared" si="64"/>
        <v>#VALUE!</v>
      </c>
      <c r="E157" s="31" t="e">
        <f t="shared" si="64"/>
        <v>#VALUE!</v>
      </c>
      <c r="F157" s="31" t="e">
        <f t="shared" si="64"/>
        <v>#VALUE!</v>
      </c>
      <c r="G157" s="31" t="e">
        <f t="shared" si="64"/>
        <v>#VALUE!</v>
      </c>
      <c r="H157" s="31" t="e">
        <f t="shared" si="64"/>
        <v>#VALUE!</v>
      </c>
      <c r="I157" s="31" t="e">
        <f t="shared" si="64"/>
        <v>#VALUE!</v>
      </c>
      <c r="J157" s="31" t="e">
        <f t="shared" si="64"/>
        <v>#VALUE!</v>
      </c>
      <c r="K157" s="31" t="e">
        <f t="shared" si="64"/>
        <v>#VALUE!</v>
      </c>
      <c r="L157" s="31" t="e">
        <f t="shared" si="64"/>
        <v>#VALUE!</v>
      </c>
    </row>
    <row r="158" spans="2:31" hidden="1">
      <c r="B158" s="68" t="s">
        <v>58</v>
      </c>
      <c r="C158" s="31" t="e">
        <f t="shared" si="64"/>
        <v>#VALUE!</v>
      </c>
      <c r="D158" s="31" t="e">
        <f t="shared" si="64"/>
        <v>#VALUE!</v>
      </c>
      <c r="E158" s="31" t="e">
        <f t="shared" si="64"/>
        <v>#VALUE!</v>
      </c>
      <c r="F158" s="31" t="e">
        <f t="shared" si="64"/>
        <v>#VALUE!</v>
      </c>
      <c r="G158" s="31" t="e">
        <f t="shared" si="64"/>
        <v>#VALUE!</v>
      </c>
      <c r="H158" s="31" t="e">
        <f t="shared" si="64"/>
        <v>#VALUE!</v>
      </c>
      <c r="I158" s="31" t="e">
        <f t="shared" si="64"/>
        <v>#VALUE!</v>
      </c>
      <c r="J158" s="31" t="e">
        <f t="shared" si="64"/>
        <v>#VALUE!</v>
      </c>
      <c r="K158" s="31" t="e">
        <f t="shared" si="64"/>
        <v>#VALUE!</v>
      </c>
      <c r="L158" s="31" t="e">
        <f t="shared" si="64"/>
        <v>#VALUE!</v>
      </c>
    </row>
    <row r="159" spans="2:31" hidden="1">
      <c r="B159" s="68" t="s">
        <v>59</v>
      </c>
      <c r="C159" s="31" t="e">
        <f t="shared" si="64"/>
        <v>#VALUE!</v>
      </c>
      <c r="D159" s="31" t="e">
        <f t="shared" si="64"/>
        <v>#VALUE!</v>
      </c>
      <c r="E159" s="31" t="e">
        <f t="shared" si="64"/>
        <v>#VALUE!</v>
      </c>
      <c r="F159" s="31" t="e">
        <f t="shared" si="64"/>
        <v>#VALUE!</v>
      </c>
      <c r="G159" s="31" t="e">
        <f t="shared" si="64"/>
        <v>#VALUE!</v>
      </c>
      <c r="H159" s="31" t="e">
        <f t="shared" si="64"/>
        <v>#VALUE!</v>
      </c>
      <c r="I159" s="31" t="e">
        <f t="shared" si="64"/>
        <v>#VALUE!</v>
      </c>
      <c r="J159" s="31" t="e">
        <f t="shared" si="64"/>
        <v>#VALUE!</v>
      </c>
      <c r="K159" s="31" t="e">
        <f t="shared" si="64"/>
        <v>#VALUE!</v>
      </c>
      <c r="L159" s="31" t="e">
        <f t="shared" si="64"/>
        <v>#VALUE!</v>
      </c>
    </row>
    <row r="160" spans="2:31" hidden="1">
      <c r="B160" s="68" t="s">
        <v>60</v>
      </c>
      <c r="C160" s="31" t="e">
        <f t="shared" si="64"/>
        <v>#VALUE!</v>
      </c>
      <c r="D160" s="31" t="e">
        <f t="shared" si="64"/>
        <v>#VALUE!</v>
      </c>
      <c r="E160" s="31" t="e">
        <f t="shared" si="64"/>
        <v>#VALUE!</v>
      </c>
      <c r="F160" s="31" t="e">
        <f t="shared" si="64"/>
        <v>#VALUE!</v>
      </c>
      <c r="G160" s="31" t="e">
        <f t="shared" si="64"/>
        <v>#VALUE!</v>
      </c>
      <c r="H160" s="31" t="e">
        <f t="shared" si="64"/>
        <v>#VALUE!</v>
      </c>
      <c r="I160" s="31" t="e">
        <f t="shared" si="64"/>
        <v>#VALUE!</v>
      </c>
      <c r="J160" s="31" t="e">
        <f t="shared" si="64"/>
        <v>#VALUE!</v>
      </c>
      <c r="K160" s="31" t="e">
        <f t="shared" si="64"/>
        <v>#VALUE!</v>
      </c>
      <c r="L160" s="31" t="e">
        <f t="shared" si="64"/>
        <v>#VALUE!</v>
      </c>
    </row>
    <row r="161" spans="2:12" hidden="1">
      <c r="B161" s="68" t="s">
        <v>56</v>
      </c>
      <c r="C161" s="31" t="e">
        <f t="shared" si="64"/>
        <v>#VALUE!</v>
      </c>
      <c r="D161" s="31" t="e">
        <f t="shared" si="64"/>
        <v>#VALUE!</v>
      </c>
      <c r="E161" s="31" t="e">
        <f t="shared" si="64"/>
        <v>#VALUE!</v>
      </c>
      <c r="F161" s="31" t="e">
        <f t="shared" si="64"/>
        <v>#VALUE!</v>
      </c>
      <c r="G161" s="31" t="e">
        <f t="shared" si="64"/>
        <v>#VALUE!</v>
      </c>
      <c r="H161" s="31" t="e">
        <f t="shared" si="64"/>
        <v>#VALUE!</v>
      </c>
      <c r="I161" s="31" t="e">
        <f t="shared" si="64"/>
        <v>#VALUE!</v>
      </c>
      <c r="J161" s="31" t="e">
        <f t="shared" si="64"/>
        <v>#VALUE!</v>
      </c>
      <c r="K161" s="31" t="e">
        <f t="shared" si="64"/>
        <v>#VALUE!</v>
      </c>
      <c r="L161" s="31" t="e">
        <f t="shared" si="64"/>
        <v>#VALUE!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#VALUE!</v>
      </c>
      <c r="D165" s="77" t="e">
        <f>+D157/#REF!*100</f>
        <v>#VALUE!</v>
      </c>
      <c r="E165" s="77" t="e">
        <f>+E157/#REF!*100</f>
        <v>#VALUE!</v>
      </c>
      <c r="F165" s="77" t="e">
        <f>+F157/#REF!*100</f>
        <v>#VALUE!</v>
      </c>
      <c r="G165" s="77" t="e">
        <f>+G157/#REF!*100</f>
        <v>#VALUE!</v>
      </c>
      <c r="H165" s="77" t="e">
        <f>+H157/#REF!*100</f>
        <v>#VALUE!</v>
      </c>
      <c r="I165" s="77" t="e">
        <f>+I157/#REF!*100</f>
        <v>#VALUE!</v>
      </c>
      <c r="J165" s="77" t="e">
        <f>+J157/#REF!*100</f>
        <v>#VALUE!</v>
      </c>
      <c r="K165" s="77" t="e">
        <f>+K157/#REF!*100</f>
        <v>#VALUE!</v>
      </c>
      <c r="L165" s="77" t="e">
        <f>+L157/#REF!*100</f>
        <v>#VALUE!</v>
      </c>
    </row>
    <row r="166" spans="2:12" hidden="1">
      <c r="B166" s="68" t="s">
        <v>58</v>
      </c>
      <c r="C166" s="77" t="e">
        <f>+C158/#REF!*100</f>
        <v>#VALUE!</v>
      </c>
      <c r="D166" s="77" t="e">
        <f>+D158/#REF!*100</f>
        <v>#VALUE!</v>
      </c>
      <c r="E166" s="77" t="e">
        <f>+E158/#REF!*100</f>
        <v>#VALUE!</v>
      </c>
      <c r="F166" s="77" t="e">
        <f>+F158/#REF!*100</f>
        <v>#VALUE!</v>
      </c>
      <c r="G166" s="77" t="e">
        <f>+G158/#REF!*100</f>
        <v>#VALUE!</v>
      </c>
      <c r="H166" s="77" t="e">
        <f>+H158/#REF!*100</f>
        <v>#VALUE!</v>
      </c>
      <c r="I166" s="77" t="e">
        <f>+I158/#REF!*100</f>
        <v>#VALUE!</v>
      </c>
      <c r="J166" s="77" t="e">
        <f>+J158/#REF!*100</f>
        <v>#VALUE!</v>
      </c>
      <c r="K166" s="77" t="e">
        <f>+K158/#REF!*100</f>
        <v>#VALUE!</v>
      </c>
      <c r="L166" s="77" t="e">
        <f>+L158/#REF!*100</f>
        <v>#VALUE!</v>
      </c>
    </row>
    <row r="167" spans="2:12" hidden="1">
      <c r="B167" s="68" t="s">
        <v>59</v>
      </c>
      <c r="C167" s="77" t="e">
        <f>+C159/#REF!*100</f>
        <v>#VALUE!</v>
      </c>
      <c r="D167" s="77" t="e">
        <f>+D159/#REF!*100</f>
        <v>#VALUE!</v>
      </c>
      <c r="E167" s="77" t="e">
        <f>+E159/#REF!*100</f>
        <v>#VALUE!</v>
      </c>
      <c r="F167" s="77" t="e">
        <f>+F159/#REF!*100</f>
        <v>#VALUE!</v>
      </c>
      <c r="G167" s="77" t="e">
        <f>+G159/#REF!*100</f>
        <v>#VALUE!</v>
      </c>
      <c r="H167" s="77" t="e">
        <f>+H159/#REF!*100</f>
        <v>#VALUE!</v>
      </c>
      <c r="I167" s="77" t="e">
        <f>+I159/#REF!*100</f>
        <v>#VALUE!</v>
      </c>
      <c r="J167" s="77" t="e">
        <f>+J159/#REF!*100</f>
        <v>#VALUE!</v>
      </c>
      <c r="K167" s="77" t="e">
        <f>+K159/#REF!*100</f>
        <v>#VALUE!</v>
      </c>
      <c r="L167" s="77" t="e">
        <f>+L159/#REF!*100</f>
        <v>#VALUE!</v>
      </c>
    </row>
    <row r="168" spans="2:12" hidden="1">
      <c r="B168" s="68" t="s">
        <v>60</v>
      </c>
      <c r="C168" s="77" t="e">
        <f>+C160/#REF!*100</f>
        <v>#VALUE!</v>
      </c>
      <c r="D168" s="77" t="e">
        <f>+D160/#REF!*100</f>
        <v>#VALUE!</v>
      </c>
      <c r="E168" s="77" t="e">
        <f>+E160/#REF!*100</f>
        <v>#VALUE!</v>
      </c>
      <c r="F168" s="77" t="e">
        <f>+F160/#REF!*100</f>
        <v>#VALUE!</v>
      </c>
      <c r="G168" s="77" t="e">
        <f>+G160/#REF!*100</f>
        <v>#VALUE!</v>
      </c>
      <c r="H168" s="77" t="e">
        <f>+H160/#REF!*100</f>
        <v>#VALUE!</v>
      </c>
      <c r="I168" s="77" t="e">
        <f>+I160/#REF!*100</f>
        <v>#VALUE!</v>
      </c>
      <c r="J168" s="77" t="e">
        <f>+J160/#REF!*100</f>
        <v>#VALUE!</v>
      </c>
      <c r="K168" s="77" t="e">
        <f>+K160/#REF!*100</f>
        <v>#VALUE!</v>
      </c>
      <c r="L168" s="77" t="e">
        <f>+L160/#REF!*100</f>
        <v>#VALUE!</v>
      </c>
    </row>
    <row r="169" spans="2:12" hidden="1">
      <c r="B169" s="68" t="s">
        <v>56</v>
      </c>
      <c r="C169" s="77" t="e">
        <f t="shared" ref="C169:I169" si="65">+C161/C153*100</f>
        <v>#VALUE!</v>
      </c>
      <c r="D169" s="77" t="e">
        <f t="shared" si="65"/>
        <v>#VALUE!</v>
      </c>
      <c r="E169" s="77" t="e">
        <f t="shared" si="65"/>
        <v>#VALUE!</v>
      </c>
      <c r="F169" s="77" t="e">
        <f t="shared" si="65"/>
        <v>#VALUE!</v>
      </c>
      <c r="G169" s="77" t="e">
        <f t="shared" si="65"/>
        <v>#VALUE!</v>
      </c>
      <c r="H169" s="77" t="e">
        <f t="shared" si="65"/>
        <v>#VALUE!</v>
      </c>
      <c r="I169" s="77" t="e">
        <f t="shared" si="65"/>
        <v>#VALUE!</v>
      </c>
      <c r="J169" s="77" t="e">
        <f>+J161/J153*100</f>
        <v>#VALUE!</v>
      </c>
      <c r="K169" s="77" t="e">
        <f>+K161/K153*100</f>
        <v>#VALUE!</v>
      </c>
      <c r="L169" s="77" t="e">
        <f>+L161/L153*100</f>
        <v>#VALUE!</v>
      </c>
    </row>
    <row r="170" spans="2:12" hidden="1"/>
    <row r="171" spans="2:12" hidden="1">
      <c r="B171" s="68" t="s">
        <v>39</v>
      </c>
      <c r="C171" s="77" t="e">
        <f>(C157/$C$150)/#REF!*100</f>
        <v>#VALUE!</v>
      </c>
      <c r="D171" s="77" t="e">
        <f>(D157/$C$150)/#REF!*100</f>
        <v>#VALUE!</v>
      </c>
      <c r="E171" s="77" t="e">
        <f>(E157/$C$150)/#REF!*100</f>
        <v>#VALUE!</v>
      </c>
      <c r="F171" s="77" t="e">
        <f>(F157/$C$150)/#REF!*100</f>
        <v>#VALUE!</v>
      </c>
      <c r="G171" s="77" t="e">
        <f>(G157/$C$150)/#REF!*100</f>
        <v>#VALUE!</v>
      </c>
      <c r="H171" s="77" t="e">
        <f>(H157/$C$150)/#REF!*100</f>
        <v>#VALUE!</v>
      </c>
      <c r="I171" s="77" t="e">
        <f>(I157/$C$150)/#REF!*100</f>
        <v>#VALUE!</v>
      </c>
      <c r="J171" s="77" t="e">
        <f>(J157/$C$150)/#REF!*100</f>
        <v>#VALUE!</v>
      </c>
      <c r="K171" s="77" t="e">
        <f>(K157/$C$150)/#REF!*100</f>
        <v>#VALUE!</v>
      </c>
      <c r="L171" s="77" t="e">
        <f>(L157/$C$150)/#REF!*100</f>
        <v>#VALUE!</v>
      </c>
    </row>
    <row r="172" spans="2:12" hidden="1">
      <c r="B172" s="68" t="s">
        <v>58</v>
      </c>
      <c r="C172" s="77" t="e">
        <f>(C158/$C$150)/#REF!*100</f>
        <v>#VALUE!</v>
      </c>
      <c r="D172" s="77" t="e">
        <f>(D158/$C$150)/#REF!*100</f>
        <v>#VALUE!</v>
      </c>
      <c r="E172" s="77" t="e">
        <f>(E158/$C$150)/#REF!*100</f>
        <v>#VALUE!</v>
      </c>
      <c r="F172" s="77" t="e">
        <f>(F158/$C$150)/#REF!*100</f>
        <v>#VALUE!</v>
      </c>
      <c r="G172" s="77" t="e">
        <f>(G158/$C$150)/#REF!*100</f>
        <v>#VALUE!</v>
      </c>
      <c r="H172" s="77" t="e">
        <f>(H158/$C$150)/#REF!*100</f>
        <v>#VALUE!</v>
      </c>
      <c r="I172" s="77" t="e">
        <f>(I158/$C$150)/#REF!*100</f>
        <v>#VALUE!</v>
      </c>
      <c r="J172" s="77" t="e">
        <f>(J158/$C$150)/#REF!*100</f>
        <v>#VALUE!</v>
      </c>
      <c r="K172" s="77" t="e">
        <f>(K158/$C$150)/#REF!*100</f>
        <v>#VALUE!</v>
      </c>
      <c r="L172" s="77" t="e">
        <f>(L158/$C$150)/#REF!*100</f>
        <v>#VALUE!</v>
      </c>
    </row>
    <row r="173" spans="2:12" hidden="1">
      <c r="B173" s="68" t="s">
        <v>59</v>
      </c>
      <c r="C173" s="77" t="e">
        <f>(C159/$C$150)/#REF!*100</f>
        <v>#VALUE!</v>
      </c>
      <c r="D173" s="77" t="e">
        <f>(D159/$C$150)/#REF!*100</f>
        <v>#VALUE!</v>
      </c>
      <c r="E173" s="77" t="e">
        <f>(E159/$C$150)/#REF!*100</f>
        <v>#VALUE!</v>
      </c>
      <c r="F173" s="77" t="e">
        <f>(F159/$C$150)/#REF!*100</f>
        <v>#VALUE!</v>
      </c>
      <c r="G173" s="77" t="e">
        <f>(G159/$C$150)/#REF!*100</f>
        <v>#VALUE!</v>
      </c>
      <c r="H173" s="77" t="e">
        <f>(H159/$C$150)/#REF!*100</f>
        <v>#VALUE!</v>
      </c>
      <c r="I173" s="77" t="e">
        <f>(I159/$C$150)/#REF!*100</f>
        <v>#VALUE!</v>
      </c>
      <c r="J173" s="77" t="e">
        <f>(J159/$C$150)/#REF!*100</f>
        <v>#VALUE!</v>
      </c>
      <c r="K173" s="77" t="e">
        <f>(K159/$C$150)/#REF!*100</f>
        <v>#VALUE!</v>
      </c>
      <c r="L173" s="77" t="e">
        <f>(L159/$C$150)/#REF!*100</f>
        <v>#VALUE!</v>
      </c>
    </row>
    <row r="174" spans="2:12" hidden="1">
      <c r="B174" s="68" t="s">
        <v>60</v>
      </c>
      <c r="C174" s="77" t="e">
        <f>(C160/$C$150)/#REF!*100</f>
        <v>#VALUE!</v>
      </c>
      <c r="D174" s="77" t="e">
        <f>(D160/$C$150)/#REF!*100</f>
        <v>#VALUE!</v>
      </c>
      <c r="E174" s="77" t="e">
        <f>(E160/$C$150)/#REF!*100</f>
        <v>#VALUE!</v>
      </c>
      <c r="F174" s="77" t="e">
        <f>(F160/$C$150)/#REF!*100</f>
        <v>#VALUE!</v>
      </c>
      <c r="G174" s="77" t="e">
        <f>(G160/$C$150)/#REF!*100</f>
        <v>#VALUE!</v>
      </c>
      <c r="H174" s="77" t="e">
        <f>(H160/$C$150)/#REF!*100</f>
        <v>#VALUE!</v>
      </c>
      <c r="I174" s="77" t="e">
        <f>(I160/$C$150)/#REF!*100</f>
        <v>#VALUE!</v>
      </c>
      <c r="J174" s="77" t="e">
        <f>(J160/$C$150)/#REF!*100</f>
        <v>#VALUE!</v>
      </c>
      <c r="K174" s="77" t="e">
        <f>(K160/$C$150)/#REF!*100</f>
        <v>#VALUE!</v>
      </c>
      <c r="L174" s="77" t="e">
        <f>(L160/$C$150)/#REF!*100</f>
        <v>#VALUE!</v>
      </c>
    </row>
    <row r="175" spans="2:12" hidden="1">
      <c r="B175" s="68" t="s">
        <v>56</v>
      </c>
      <c r="C175" s="77" t="e">
        <f t="shared" ref="C175:I175" si="66">(C161/$C$150)/C153*100</f>
        <v>#VALUE!</v>
      </c>
      <c r="D175" s="77" t="e">
        <f t="shared" si="66"/>
        <v>#VALUE!</v>
      </c>
      <c r="E175" s="77" t="e">
        <f t="shared" si="66"/>
        <v>#VALUE!</v>
      </c>
      <c r="F175" s="77" t="e">
        <f t="shared" si="66"/>
        <v>#VALUE!</v>
      </c>
      <c r="G175" s="77" t="e">
        <f t="shared" si="66"/>
        <v>#VALUE!</v>
      </c>
      <c r="H175" s="77" t="e">
        <f t="shared" si="66"/>
        <v>#VALUE!</v>
      </c>
      <c r="I175" s="77" t="e">
        <f t="shared" si="66"/>
        <v>#VALUE!</v>
      </c>
      <c r="J175" s="77" t="e">
        <f>(J161/$C$150)/J153*100</f>
        <v>#VALUE!</v>
      </c>
      <c r="K175" s="77" t="e">
        <f>(K161/$C$150)/K153*100</f>
        <v>#VALUE!</v>
      </c>
      <c r="L175" s="77" t="e">
        <f>(L161/$C$150)/L153*100</f>
        <v>#VALUE!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</sheetData>
  <mergeCells count="2">
    <mergeCell ref="B2:F2"/>
    <mergeCell ref="R2:V2"/>
  </mergeCells>
  <conditionalFormatting sqref="I16:N16 I27:N27 I38:N38 I29:N31 I68:N91 I98:N121 I18:N20 I40:N61 I128:N65478 I1:N9">
    <cfRule type="containsText" dxfId="364" priority="13" stopIfTrue="1" operator="containsText" text="*">
      <formula>NOT(ISERROR(SEARCH("*",I1)))</formula>
    </cfRule>
  </conditionalFormatting>
  <conditionalFormatting sqref="C16:H16 C27:H27 C38:H38 C29:H31 C68:H91 C18:H20 C40:H61 C17:N17 C28:O28 C39:N39 C128:H65478 C98:H121 C1:H9 C10:N15">
    <cfRule type="containsText" dxfId="363" priority="11" stopIfTrue="1" operator="containsText" text="*">
      <formula>NOT(ISERROR(SEARCH("*",C1)))</formula>
    </cfRule>
    <cfRule type="containsText" priority="12" stopIfTrue="1" operator="containsText" text="*">
      <formula>NOT(ISERROR(SEARCH("*",C1)))</formula>
    </cfRule>
  </conditionalFormatting>
  <conditionalFormatting sqref="C21:N26">
    <cfRule type="containsText" dxfId="362" priority="9" stopIfTrue="1" operator="containsText" text="*">
      <formula>NOT(ISERROR(SEARCH("*",C21)))</formula>
    </cfRule>
    <cfRule type="containsText" priority="10" stopIfTrue="1" operator="containsText" text="*">
      <formula>NOT(ISERROR(SEARCH("*",C21)))</formula>
    </cfRule>
  </conditionalFormatting>
  <conditionalFormatting sqref="C32:N37">
    <cfRule type="containsText" dxfId="361" priority="7" stopIfTrue="1" operator="containsText" text="*">
      <formula>NOT(ISERROR(SEARCH("*",C32)))</formula>
    </cfRule>
    <cfRule type="containsText" priority="8" stopIfTrue="1" operator="containsText" text="*">
      <formula>NOT(ISERROR(SEARCH("*",C32)))</formula>
    </cfRule>
  </conditionalFormatting>
  <conditionalFormatting sqref="C62:N67">
    <cfRule type="containsText" dxfId="360" priority="5" stopIfTrue="1" operator="containsText" text="*">
      <formula>NOT(ISERROR(SEARCH("*",C62)))</formula>
    </cfRule>
    <cfRule type="containsText" priority="6" stopIfTrue="1" operator="containsText" text="*">
      <formula>NOT(ISERROR(SEARCH("*",C62)))</formula>
    </cfRule>
  </conditionalFormatting>
  <conditionalFormatting sqref="C92:N97">
    <cfRule type="containsText" dxfId="359" priority="3" stopIfTrue="1" operator="containsText" text="*">
      <formula>NOT(ISERROR(SEARCH("*",C92)))</formula>
    </cfRule>
    <cfRule type="containsText" priority="4" stopIfTrue="1" operator="containsText" text="*">
      <formula>NOT(ISERROR(SEARCH("*",C92)))</formula>
    </cfRule>
  </conditionalFormatting>
  <conditionalFormatting sqref="C122:N127">
    <cfRule type="containsText" dxfId="358" priority="1" stopIfTrue="1" operator="containsText" text="*">
      <formula>NOT(ISERROR(SEARCH("*",C122)))</formula>
    </cfRule>
    <cfRule type="containsText" priority="2" stopIfTrue="1" operator="containsText" text="*">
      <formula>NOT(ISERROR(SEARCH("*",C122)))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91"/>
  <sheetViews>
    <sheetView showGridLines="0" zoomScale="70" zoomScaleNormal="70" workbookViewId="0">
      <selection activeCell="G58" sqref="G58"/>
    </sheetView>
  </sheetViews>
  <sheetFormatPr baseColWidth="10" defaultRowHeight="15.75"/>
  <cols>
    <col min="1" max="1" width="2.42578125" style="2" customWidth="1"/>
    <col min="2" max="2" width="40" style="2" customWidth="1"/>
    <col min="3" max="12" width="13.42578125" style="2" customWidth="1"/>
    <col min="13" max="13" width="13.140625" style="2" customWidth="1"/>
    <col min="14" max="14" width="13.7109375" style="2" customWidth="1"/>
    <col min="15" max="15" width="12.7109375" style="2" customWidth="1"/>
    <col min="16" max="16" width="3.7109375" style="2" customWidth="1"/>
    <col min="17" max="17" width="4.140625" style="2" customWidth="1"/>
    <col min="18" max="18" width="33.5703125" style="2" customWidth="1"/>
    <col min="19" max="19" width="12.5703125" style="2" bestFit="1" customWidth="1"/>
    <col min="20" max="20" width="13.5703125" style="2" bestFit="1" customWidth="1"/>
    <col min="21" max="22" width="12.5703125" style="2" bestFit="1" customWidth="1"/>
    <col min="23" max="24" width="12.42578125" style="2" bestFit="1" customWidth="1"/>
    <col min="25" max="25" width="13.85546875" style="2" customWidth="1"/>
    <col min="26" max="29" width="12.42578125" style="2" customWidth="1"/>
    <col min="30" max="30" width="11.5703125" style="2" bestFit="1" customWidth="1"/>
    <col min="31" max="31" width="15.140625" style="2" bestFit="1" customWidth="1"/>
    <col min="32" max="256" width="11.42578125" style="2"/>
    <col min="257" max="257" width="2.42578125" style="2" customWidth="1"/>
    <col min="258" max="258" width="40" style="2" customWidth="1"/>
    <col min="259" max="268" width="13.42578125" style="2" customWidth="1"/>
    <col min="269" max="269" width="13.140625" style="2" customWidth="1"/>
    <col min="270" max="270" width="13.7109375" style="2" customWidth="1"/>
    <col min="271" max="271" width="12.7109375" style="2" customWidth="1"/>
    <col min="272" max="272" width="3.7109375" style="2" customWidth="1"/>
    <col min="273" max="273" width="4.140625" style="2" customWidth="1"/>
    <col min="274" max="274" width="33.5703125" style="2" customWidth="1"/>
    <col min="275" max="275" width="12.5703125" style="2" bestFit="1" customWidth="1"/>
    <col min="276" max="276" width="13.5703125" style="2" bestFit="1" customWidth="1"/>
    <col min="277" max="278" width="12.5703125" style="2" bestFit="1" customWidth="1"/>
    <col min="279" max="280" width="12.42578125" style="2" bestFit="1" customWidth="1"/>
    <col min="281" max="281" width="13.85546875" style="2" customWidth="1"/>
    <col min="282" max="285" width="12.42578125" style="2" customWidth="1"/>
    <col min="286" max="286" width="11.5703125" style="2" bestFit="1" customWidth="1"/>
    <col min="287" max="287" width="15.140625" style="2" bestFit="1" customWidth="1"/>
    <col min="288" max="512" width="11.42578125" style="2"/>
    <col min="513" max="513" width="2.42578125" style="2" customWidth="1"/>
    <col min="514" max="514" width="40" style="2" customWidth="1"/>
    <col min="515" max="524" width="13.42578125" style="2" customWidth="1"/>
    <col min="525" max="525" width="13.140625" style="2" customWidth="1"/>
    <col min="526" max="526" width="13.7109375" style="2" customWidth="1"/>
    <col min="527" max="527" width="12.7109375" style="2" customWidth="1"/>
    <col min="528" max="528" width="3.7109375" style="2" customWidth="1"/>
    <col min="529" max="529" width="4.140625" style="2" customWidth="1"/>
    <col min="530" max="530" width="33.5703125" style="2" customWidth="1"/>
    <col min="531" max="531" width="12.5703125" style="2" bestFit="1" customWidth="1"/>
    <col min="532" max="532" width="13.5703125" style="2" bestFit="1" customWidth="1"/>
    <col min="533" max="534" width="12.5703125" style="2" bestFit="1" customWidth="1"/>
    <col min="535" max="536" width="12.42578125" style="2" bestFit="1" customWidth="1"/>
    <col min="537" max="537" width="13.85546875" style="2" customWidth="1"/>
    <col min="538" max="541" width="12.42578125" style="2" customWidth="1"/>
    <col min="542" max="542" width="11.5703125" style="2" bestFit="1" customWidth="1"/>
    <col min="543" max="543" width="15.140625" style="2" bestFit="1" customWidth="1"/>
    <col min="544" max="768" width="11.42578125" style="2"/>
    <col min="769" max="769" width="2.42578125" style="2" customWidth="1"/>
    <col min="770" max="770" width="40" style="2" customWidth="1"/>
    <col min="771" max="780" width="13.42578125" style="2" customWidth="1"/>
    <col min="781" max="781" width="13.140625" style="2" customWidth="1"/>
    <col min="782" max="782" width="13.7109375" style="2" customWidth="1"/>
    <col min="783" max="783" width="12.7109375" style="2" customWidth="1"/>
    <col min="784" max="784" width="3.7109375" style="2" customWidth="1"/>
    <col min="785" max="785" width="4.140625" style="2" customWidth="1"/>
    <col min="786" max="786" width="33.5703125" style="2" customWidth="1"/>
    <col min="787" max="787" width="12.5703125" style="2" bestFit="1" customWidth="1"/>
    <col min="788" max="788" width="13.5703125" style="2" bestFit="1" customWidth="1"/>
    <col min="789" max="790" width="12.5703125" style="2" bestFit="1" customWidth="1"/>
    <col min="791" max="792" width="12.42578125" style="2" bestFit="1" customWidth="1"/>
    <col min="793" max="793" width="13.85546875" style="2" customWidth="1"/>
    <col min="794" max="797" width="12.42578125" style="2" customWidth="1"/>
    <col min="798" max="798" width="11.5703125" style="2" bestFit="1" customWidth="1"/>
    <col min="799" max="799" width="15.140625" style="2" bestFit="1" customWidth="1"/>
    <col min="800" max="1024" width="11.42578125" style="2"/>
    <col min="1025" max="1025" width="2.42578125" style="2" customWidth="1"/>
    <col min="1026" max="1026" width="40" style="2" customWidth="1"/>
    <col min="1027" max="1036" width="13.42578125" style="2" customWidth="1"/>
    <col min="1037" max="1037" width="13.140625" style="2" customWidth="1"/>
    <col min="1038" max="1038" width="13.7109375" style="2" customWidth="1"/>
    <col min="1039" max="1039" width="12.7109375" style="2" customWidth="1"/>
    <col min="1040" max="1040" width="3.7109375" style="2" customWidth="1"/>
    <col min="1041" max="1041" width="4.140625" style="2" customWidth="1"/>
    <col min="1042" max="1042" width="33.5703125" style="2" customWidth="1"/>
    <col min="1043" max="1043" width="12.5703125" style="2" bestFit="1" customWidth="1"/>
    <col min="1044" max="1044" width="13.5703125" style="2" bestFit="1" customWidth="1"/>
    <col min="1045" max="1046" width="12.5703125" style="2" bestFit="1" customWidth="1"/>
    <col min="1047" max="1048" width="12.42578125" style="2" bestFit="1" customWidth="1"/>
    <col min="1049" max="1049" width="13.85546875" style="2" customWidth="1"/>
    <col min="1050" max="1053" width="12.42578125" style="2" customWidth="1"/>
    <col min="1054" max="1054" width="11.5703125" style="2" bestFit="1" customWidth="1"/>
    <col min="1055" max="1055" width="15.140625" style="2" bestFit="1" customWidth="1"/>
    <col min="1056" max="1280" width="11.42578125" style="2"/>
    <col min="1281" max="1281" width="2.42578125" style="2" customWidth="1"/>
    <col min="1282" max="1282" width="40" style="2" customWidth="1"/>
    <col min="1283" max="1292" width="13.42578125" style="2" customWidth="1"/>
    <col min="1293" max="1293" width="13.140625" style="2" customWidth="1"/>
    <col min="1294" max="1294" width="13.7109375" style="2" customWidth="1"/>
    <col min="1295" max="1295" width="12.7109375" style="2" customWidth="1"/>
    <col min="1296" max="1296" width="3.7109375" style="2" customWidth="1"/>
    <col min="1297" max="1297" width="4.140625" style="2" customWidth="1"/>
    <col min="1298" max="1298" width="33.5703125" style="2" customWidth="1"/>
    <col min="1299" max="1299" width="12.5703125" style="2" bestFit="1" customWidth="1"/>
    <col min="1300" max="1300" width="13.5703125" style="2" bestFit="1" customWidth="1"/>
    <col min="1301" max="1302" width="12.5703125" style="2" bestFit="1" customWidth="1"/>
    <col min="1303" max="1304" width="12.42578125" style="2" bestFit="1" customWidth="1"/>
    <col min="1305" max="1305" width="13.85546875" style="2" customWidth="1"/>
    <col min="1306" max="1309" width="12.42578125" style="2" customWidth="1"/>
    <col min="1310" max="1310" width="11.5703125" style="2" bestFit="1" customWidth="1"/>
    <col min="1311" max="1311" width="15.140625" style="2" bestFit="1" customWidth="1"/>
    <col min="1312" max="1536" width="11.42578125" style="2"/>
    <col min="1537" max="1537" width="2.42578125" style="2" customWidth="1"/>
    <col min="1538" max="1538" width="40" style="2" customWidth="1"/>
    <col min="1539" max="1548" width="13.42578125" style="2" customWidth="1"/>
    <col min="1549" max="1549" width="13.140625" style="2" customWidth="1"/>
    <col min="1550" max="1550" width="13.7109375" style="2" customWidth="1"/>
    <col min="1551" max="1551" width="12.7109375" style="2" customWidth="1"/>
    <col min="1552" max="1552" width="3.7109375" style="2" customWidth="1"/>
    <col min="1553" max="1553" width="4.140625" style="2" customWidth="1"/>
    <col min="1554" max="1554" width="33.5703125" style="2" customWidth="1"/>
    <col min="1555" max="1555" width="12.5703125" style="2" bestFit="1" customWidth="1"/>
    <col min="1556" max="1556" width="13.5703125" style="2" bestFit="1" customWidth="1"/>
    <col min="1557" max="1558" width="12.5703125" style="2" bestFit="1" customWidth="1"/>
    <col min="1559" max="1560" width="12.42578125" style="2" bestFit="1" customWidth="1"/>
    <col min="1561" max="1561" width="13.85546875" style="2" customWidth="1"/>
    <col min="1562" max="1565" width="12.42578125" style="2" customWidth="1"/>
    <col min="1566" max="1566" width="11.5703125" style="2" bestFit="1" customWidth="1"/>
    <col min="1567" max="1567" width="15.140625" style="2" bestFit="1" customWidth="1"/>
    <col min="1568" max="1792" width="11.42578125" style="2"/>
    <col min="1793" max="1793" width="2.42578125" style="2" customWidth="1"/>
    <col min="1794" max="1794" width="40" style="2" customWidth="1"/>
    <col min="1795" max="1804" width="13.42578125" style="2" customWidth="1"/>
    <col min="1805" max="1805" width="13.140625" style="2" customWidth="1"/>
    <col min="1806" max="1806" width="13.7109375" style="2" customWidth="1"/>
    <col min="1807" max="1807" width="12.7109375" style="2" customWidth="1"/>
    <col min="1808" max="1808" width="3.7109375" style="2" customWidth="1"/>
    <col min="1809" max="1809" width="4.140625" style="2" customWidth="1"/>
    <col min="1810" max="1810" width="33.5703125" style="2" customWidth="1"/>
    <col min="1811" max="1811" width="12.5703125" style="2" bestFit="1" customWidth="1"/>
    <col min="1812" max="1812" width="13.5703125" style="2" bestFit="1" customWidth="1"/>
    <col min="1813" max="1814" width="12.5703125" style="2" bestFit="1" customWidth="1"/>
    <col min="1815" max="1816" width="12.42578125" style="2" bestFit="1" customWidth="1"/>
    <col min="1817" max="1817" width="13.85546875" style="2" customWidth="1"/>
    <col min="1818" max="1821" width="12.42578125" style="2" customWidth="1"/>
    <col min="1822" max="1822" width="11.5703125" style="2" bestFit="1" customWidth="1"/>
    <col min="1823" max="1823" width="15.140625" style="2" bestFit="1" customWidth="1"/>
    <col min="1824" max="2048" width="11.42578125" style="2"/>
    <col min="2049" max="2049" width="2.42578125" style="2" customWidth="1"/>
    <col min="2050" max="2050" width="40" style="2" customWidth="1"/>
    <col min="2051" max="2060" width="13.42578125" style="2" customWidth="1"/>
    <col min="2061" max="2061" width="13.140625" style="2" customWidth="1"/>
    <col min="2062" max="2062" width="13.7109375" style="2" customWidth="1"/>
    <col min="2063" max="2063" width="12.7109375" style="2" customWidth="1"/>
    <col min="2064" max="2064" width="3.7109375" style="2" customWidth="1"/>
    <col min="2065" max="2065" width="4.140625" style="2" customWidth="1"/>
    <col min="2066" max="2066" width="33.5703125" style="2" customWidth="1"/>
    <col min="2067" max="2067" width="12.5703125" style="2" bestFit="1" customWidth="1"/>
    <col min="2068" max="2068" width="13.5703125" style="2" bestFit="1" customWidth="1"/>
    <col min="2069" max="2070" width="12.5703125" style="2" bestFit="1" customWidth="1"/>
    <col min="2071" max="2072" width="12.42578125" style="2" bestFit="1" customWidth="1"/>
    <col min="2073" max="2073" width="13.85546875" style="2" customWidth="1"/>
    <col min="2074" max="2077" width="12.42578125" style="2" customWidth="1"/>
    <col min="2078" max="2078" width="11.5703125" style="2" bestFit="1" customWidth="1"/>
    <col min="2079" max="2079" width="15.140625" style="2" bestFit="1" customWidth="1"/>
    <col min="2080" max="2304" width="11.42578125" style="2"/>
    <col min="2305" max="2305" width="2.42578125" style="2" customWidth="1"/>
    <col min="2306" max="2306" width="40" style="2" customWidth="1"/>
    <col min="2307" max="2316" width="13.42578125" style="2" customWidth="1"/>
    <col min="2317" max="2317" width="13.140625" style="2" customWidth="1"/>
    <col min="2318" max="2318" width="13.7109375" style="2" customWidth="1"/>
    <col min="2319" max="2319" width="12.7109375" style="2" customWidth="1"/>
    <col min="2320" max="2320" width="3.7109375" style="2" customWidth="1"/>
    <col min="2321" max="2321" width="4.140625" style="2" customWidth="1"/>
    <col min="2322" max="2322" width="33.5703125" style="2" customWidth="1"/>
    <col min="2323" max="2323" width="12.5703125" style="2" bestFit="1" customWidth="1"/>
    <col min="2324" max="2324" width="13.5703125" style="2" bestFit="1" customWidth="1"/>
    <col min="2325" max="2326" width="12.5703125" style="2" bestFit="1" customWidth="1"/>
    <col min="2327" max="2328" width="12.42578125" style="2" bestFit="1" customWidth="1"/>
    <col min="2329" max="2329" width="13.85546875" style="2" customWidth="1"/>
    <col min="2330" max="2333" width="12.42578125" style="2" customWidth="1"/>
    <col min="2334" max="2334" width="11.5703125" style="2" bestFit="1" customWidth="1"/>
    <col min="2335" max="2335" width="15.140625" style="2" bestFit="1" customWidth="1"/>
    <col min="2336" max="2560" width="11.42578125" style="2"/>
    <col min="2561" max="2561" width="2.42578125" style="2" customWidth="1"/>
    <col min="2562" max="2562" width="40" style="2" customWidth="1"/>
    <col min="2563" max="2572" width="13.42578125" style="2" customWidth="1"/>
    <col min="2573" max="2573" width="13.140625" style="2" customWidth="1"/>
    <col min="2574" max="2574" width="13.7109375" style="2" customWidth="1"/>
    <col min="2575" max="2575" width="12.7109375" style="2" customWidth="1"/>
    <col min="2576" max="2576" width="3.7109375" style="2" customWidth="1"/>
    <col min="2577" max="2577" width="4.140625" style="2" customWidth="1"/>
    <col min="2578" max="2578" width="33.5703125" style="2" customWidth="1"/>
    <col min="2579" max="2579" width="12.5703125" style="2" bestFit="1" customWidth="1"/>
    <col min="2580" max="2580" width="13.5703125" style="2" bestFit="1" customWidth="1"/>
    <col min="2581" max="2582" width="12.5703125" style="2" bestFit="1" customWidth="1"/>
    <col min="2583" max="2584" width="12.42578125" style="2" bestFit="1" customWidth="1"/>
    <col min="2585" max="2585" width="13.85546875" style="2" customWidth="1"/>
    <col min="2586" max="2589" width="12.42578125" style="2" customWidth="1"/>
    <col min="2590" max="2590" width="11.5703125" style="2" bestFit="1" customWidth="1"/>
    <col min="2591" max="2591" width="15.140625" style="2" bestFit="1" customWidth="1"/>
    <col min="2592" max="2816" width="11.42578125" style="2"/>
    <col min="2817" max="2817" width="2.42578125" style="2" customWidth="1"/>
    <col min="2818" max="2818" width="40" style="2" customWidth="1"/>
    <col min="2819" max="2828" width="13.42578125" style="2" customWidth="1"/>
    <col min="2829" max="2829" width="13.140625" style="2" customWidth="1"/>
    <col min="2830" max="2830" width="13.7109375" style="2" customWidth="1"/>
    <col min="2831" max="2831" width="12.7109375" style="2" customWidth="1"/>
    <col min="2832" max="2832" width="3.7109375" style="2" customWidth="1"/>
    <col min="2833" max="2833" width="4.140625" style="2" customWidth="1"/>
    <col min="2834" max="2834" width="33.5703125" style="2" customWidth="1"/>
    <col min="2835" max="2835" width="12.5703125" style="2" bestFit="1" customWidth="1"/>
    <col min="2836" max="2836" width="13.5703125" style="2" bestFit="1" customWidth="1"/>
    <col min="2837" max="2838" width="12.5703125" style="2" bestFit="1" customWidth="1"/>
    <col min="2839" max="2840" width="12.42578125" style="2" bestFit="1" customWidth="1"/>
    <col min="2841" max="2841" width="13.85546875" style="2" customWidth="1"/>
    <col min="2842" max="2845" width="12.42578125" style="2" customWidth="1"/>
    <col min="2846" max="2846" width="11.5703125" style="2" bestFit="1" customWidth="1"/>
    <col min="2847" max="2847" width="15.140625" style="2" bestFit="1" customWidth="1"/>
    <col min="2848" max="3072" width="11.42578125" style="2"/>
    <col min="3073" max="3073" width="2.42578125" style="2" customWidth="1"/>
    <col min="3074" max="3074" width="40" style="2" customWidth="1"/>
    <col min="3075" max="3084" width="13.42578125" style="2" customWidth="1"/>
    <col min="3085" max="3085" width="13.140625" style="2" customWidth="1"/>
    <col min="3086" max="3086" width="13.7109375" style="2" customWidth="1"/>
    <col min="3087" max="3087" width="12.7109375" style="2" customWidth="1"/>
    <col min="3088" max="3088" width="3.7109375" style="2" customWidth="1"/>
    <col min="3089" max="3089" width="4.140625" style="2" customWidth="1"/>
    <col min="3090" max="3090" width="33.5703125" style="2" customWidth="1"/>
    <col min="3091" max="3091" width="12.5703125" style="2" bestFit="1" customWidth="1"/>
    <col min="3092" max="3092" width="13.5703125" style="2" bestFit="1" customWidth="1"/>
    <col min="3093" max="3094" width="12.5703125" style="2" bestFit="1" customWidth="1"/>
    <col min="3095" max="3096" width="12.42578125" style="2" bestFit="1" customWidth="1"/>
    <col min="3097" max="3097" width="13.85546875" style="2" customWidth="1"/>
    <col min="3098" max="3101" width="12.42578125" style="2" customWidth="1"/>
    <col min="3102" max="3102" width="11.5703125" style="2" bestFit="1" customWidth="1"/>
    <col min="3103" max="3103" width="15.140625" style="2" bestFit="1" customWidth="1"/>
    <col min="3104" max="3328" width="11.42578125" style="2"/>
    <col min="3329" max="3329" width="2.42578125" style="2" customWidth="1"/>
    <col min="3330" max="3330" width="40" style="2" customWidth="1"/>
    <col min="3331" max="3340" width="13.42578125" style="2" customWidth="1"/>
    <col min="3341" max="3341" width="13.140625" style="2" customWidth="1"/>
    <col min="3342" max="3342" width="13.7109375" style="2" customWidth="1"/>
    <col min="3343" max="3343" width="12.7109375" style="2" customWidth="1"/>
    <col min="3344" max="3344" width="3.7109375" style="2" customWidth="1"/>
    <col min="3345" max="3345" width="4.140625" style="2" customWidth="1"/>
    <col min="3346" max="3346" width="33.5703125" style="2" customWidth="1"/>
    <col min="3347" max="3347" width="12.5703125" style="2" bestFit="1" customWidth="1"/>
    <col min="3348" max="3348" width="13.5703125" style="2" bestFit="1" customWidth="1"/>
    <col min="3349" max="3350" width="12.5703125" style="2" bestFit="1" customWidth="1"/>
    <col min="3351" max="3352" width="12.42578125" style="2" bestFit="1" customWidth="1"/>
    <col min="3353" max="3353" width="13.85546875" style="2" customWidth="1"/>
    <col min="3354" max="3357" width="12.42578125" style="2" customWidth="1"/>
    <col min="3358" max="3358" width="11.5703125" style="2" bestFit="1" customWidth="1"/>
    <col min="3359" max="3359" width="15.140625" style="2" bestFit="1" customWidth="1"/>
    <col min="3360" max="3584" width="11.42578125" style="2"/>
    <col min="3585" max="3585" width="2.42578125" style="2" customWidth="1"/>
    <col min="3586" max="3586" width="40" style="2" customWidth="1"/>
    <col min="3587" max="3596" width="13.42578125" style="2" customWidth="1"/>
    <col min="3597" max="3597" width="13.140625" style="2" customWidth="1"/>
    <col min="3598" max="3598" width="13.7109375" style="2" customWidth="1"/>
    <col min="3599" max="3599" width="12.7109375" style="2" customWidth="1"/>
    <col min="3600" max="3600" width="3.7109375" style="2" customWidth="1"/>
    <col min="3601" max="3601" width="4.140625" style="2" customWidth="1"/>
    <col min="3602" max="3602" width="33.5703125" style="2" customWidth="1"/>
    <col min="3603" max="3603" width="12.5703125" style="2" bestFit="1" customWidth="1"/>
    <col min="3604" max="3604" width="13.5703125" style="2" bestFit="1" customWidth="1"/>
    <col min="3605" max="3606" width="12.5703125" style="2" bestFit="1" customWidth="1"/>
    <col min="3607" max="3608" width="12.42578125" style="2" bestFit="1" customWidth="1"/>
    <col min="3609" max="3609" width="13.85546875" style="2" customWidth="1"/>
    <col min="3610" max="3613" width="12.42578125" style="2" customWidth="1"/>
    <col min="3614" max="3614" width="11.5703125" style="2" bestFit="1" customWidth="1"/>
    <col min="3615" max="3615" width="15.140625" style="2" bestFit="1" customWidth="1"/>
    <col min="3616" max="3840" width="11.42578125" style="2"/>
    <col min="3841" max="3841" width="2.42578125" style="2" customWidth="1"/>
    <col min="3842" max="3842" width="40" style="2" customWidth="1"/>
    <col min="3843" max="3852" width="13.42578125" style="2" customWidth="1"/>
    <col min="3853" max="3853" width="13.140625" style="2" customWidth="1"/>
    <col min="3854" max="3854" width="13.7109375" style="2" customWidth="1"/>
    <col min="3855" max="3855" width="12.7109375" style="2" customWidth="1"/>
    <col min="3856" max="3856" width="3.7109375" style="2" customWidth="1"/>
    <col min="3857" max="3857" width="4.140625" style="2" customWidth="1"/>
    <col min="3858" max="3858" width="33.5703125" style="2" customWidth="1"/>
    <col min="3859" max="3859" width="12.5703125" style="2" bestFit="1" customWidth="1"/>
    <col min="3860" max="3860" width="13.5703125" style="2" bestFit="1" customWidth="1"/>
    <col min="3861" max="3862" width="12.5703125" style="2" bestFit="1" customWidth="1"/>
    <col min="3863" max="3864" width="12.42578125" style="2" bestFit="1" customWidth="1"/>
    <col min="3865" max="3865" width="13.85546875" style="2" customWidth="1"/>
    <col min="3866" max="3869" width="12.42578125" style="2" customWidth="1"/>
    <col min="3870" max="3870" width="11.5703125" style="2" bestFit="1" customWidth="1"/>
    <col min="3871" max="3871" width="15.140625" style="2" bestFit="1" customWidth="1"/>
    <col min="3872" max="4096" width="11.42578125" style="2"/>
    <col min="4097" max="4097" width="2.42578125" style="2" customWidth="1"/>
    <col min="4098" max="4098" width="40" style="2" customWidth="1"/>
    <col min="4099" max="4108" width="13.42578125" style="2" customWidth="1"/>
    <col min="4109" max="4109" width="13.140625" style="2" customWidth="1"/>
    <col min="4110" max="4110" width="13.7109375" style="2" customWidth="1"/>
    <col min="4111" max="4111" width="12.7109375" style="2" customWidth="1"/>
    <col min="4112" max="4112" width="3.7109375" style="2" customWidth="1"/>
    <col min="4113" max="4113" width="4.140625" style="2" customWidth="1"/>
    <col min="4114" max="4114" width="33.5703125" style="2" customWidth="1"/>
    <col min="4115" max="4115" width="12.5703125" style="2" bestFit="1" customWidth="1"/>
    <col min="4116" max="4116" width="13.5703125" style="2" bestFit="1" customWidth="1"/>
    <col min="4117" max="4118" width="12.5703125" style="2" bestFit="1" customWidth="1"/>
    <col min="4119" max="4120" width="12.42578125" style="2" bestFit="1" customWidth="1"/>
    <col min="4121" max="4121" width="13.85546875" style="2" customWidth="1"/>
    <col min="4122" max="4125" width="12.42578125" style="2" customWidth="1"/>
    <col min="4126" max="4126" width="11.5703125" style="2" bestFit="1" customWidth="1"/>
    <col min="4127" max="4127" width="15.140625" style="2" bestFit="1" customWidth="1"/>
    <col min="4128" max="4352" width="11.42578125" style="2"/>
    <col min="4353" max="4353" width="2.42578125" style="2" customWidth="1"/>
    <col min="4354" max="4354" width="40" style="2" customWidth="1"/>
    <col min="4355" max="4364" width="13.42578125" style="2" customWidth="1"/>
    <col min="4365" max="4365" width="13.140625" style="2" customWidth="1"/>
    <col min="4366" max="4366" width="13.7109375" style="2" customWidth="1"/>
    <col min="4367" max="4367" width="12.7109375" style="2" customWidth="1"/>
    <col min="4368" max="4368" width="3.7109375" style="2" customWidth="1"/>
    <col min="4369" max="4369" width="4.140625" style="2" customWidth="1"/>
    <col min="4370" max="4370" width="33.5703125" style="2" customWidth="1"/>
    <col min="4371" max="4371" width="12.5703125" style="2" bestFit="1" customWidth="1"/>
    <col min="4372" max="4372" width="13.5703125" style="2" bestFit="1" customWidth="1"/>
    <col min="4373" max="4374" width="12.5703125" style="2" bestFit="1" customWidth="1"/>
    <col min="4375" max="4376" width="12.42578125" style="2" bestFit="1" customWidth="1"/>
    <col min="4377" max="4377" width="13.85546875" style="2" customWidth="1"/>
    <col min="4378" max="4381" width="12.42578125" style="2" customWidth="1"/>
    <col min="4382" max="4382" width="11.5703125" style="2" bestFit="1" customWidth="1"/>
    <col min="4383" max="4383" width="15.140625" style="2" bestFit="1" customWidth="1"/>
    <col min="4384" max="4608" width="11.42578125" style="2"/>
    <col min="4609" max="4609" width="2.42578125" style="2" customWidth="1"/>
    <col min="4610" max="4610" width="40" style="2" customWidth="1"/>
    <col min="4611" max="4620" width="13.42578125" style="2" customWidth="1"/>
    <col min="4621" max="4621" width="13.140625" style="2" customWidth="1"/>
    <col min="4622" max="4622" width="13.7109375" style="2" customWidth="1"/>
    <col min="4623" max="4623" width="12.7109375" style="2" customWidth="1"/>
    <col min="4624" max="4624" width="3.7109375" style="2" customWidth="1"/>
    <col min="4625" max="4625" width="4.140625" style="2" customWidth="1"/>
    <col min="4626" max="4626" width="33.5703125" style="2" customWidth="1"/>
    <col min="4627" max="4627" width="12.5703125" style="2" bestFit="1" customWidth="1"/>
    <col min="4628" max="4628" width="13.5703125" style="2" bestFit="1" customWidth="1"/>
    <col min="4629" max="4630" width="12.5703125" style="2" bestFit="1" customWidth="1"/>
    <col min="4631" max="4632" width="12.42578125" style="2" bestFit="1" customWidth="1"/>
    <col min="4633" max="4633" width="13.85546875" style="2" customWidth="1"/>
    <col min="4634" max="4637" width="12.42578125" style="2" customWidth="1"/>
    <col min="4638" max="4638" width="11.5703125" style="2" bestFit="1" customWidth="1"/>
    <col min="4639" max="4639" width="15.140625" style="2" bestFit="1" customWidth="1"/>
    <col min="4640" max="4864" width="11.42578125" style="2"/>
    <col min="4865" max="4865" width="2.42578125" style="2" customWidth="1"/>
    <col min="4866" max="4866" width="40" style="2" customWidth="1"/>
    <col min="4867" max="4876" width="13.42578125" style="2" customWidth="1"/>
    <col min="4877" max="4877" width="13.140625" style="2" customWidth="1"/>
    <col min="4878" max="4878" width="13.7109375" style="2" customWidth="1"/>
    <col min="4879" max="4879" width="12.7109375" style="2" customWidth="1"/>
    <col min="4880" max="4880" width="3.7109375" style="2" customWidth="1"/>
    <col min="4881" max="4881" width="4.140625" style="2" customWidth="1"/>
    <col min="4882" max="4882" width="33.5703125" style="2" customWidth="1"/>
    <col min="4883" max="4883" width="12.5703125" style="2" bestFit="1" customWidth="1"/>
    <col min="4884" max="4884" width="13.5703125" style="2" bestFit="1" customWidth="1"/>
    <col min="4885" max="4886" width="12.5703125" style="2" bestFit="1" customWidth="1"/>
    <col min="4887" max="4888" width="12.42578125" style="2" bestFit="1" customWidth="1"/>
    <col min="4889" max="4889" width="13.85546875" style="2" customWidth="1"/>
    <col min="4890" max="4893" width="12.42578125" style="2" customWidth="1"/>
    <col min="4894" max="4894" width="11.5703125" style="2" bestFit="1" customWidth="1"/>
    <col min="4895" max="4895" width="15.140625" style="2" bestFit="1" customWidth="1"/>
    <col min="4896" max="5120" width="11.42578125" style="2"/>
    <col min="5121" max="5121" width="2.42578125" style="2" customWidth="1"/>
    <col min="5122" max="5122" width="40" style="2" customWidth="1"/>
    <col min="5123" max="5132" width="13.42578125" style="2" customWidth="1"/>
    <col min="5133" max="5133" width="13.140625" style="2" customWidth="1"/>
    <col min="5134" max="5134" width="13.7109375" style="2" customWidth="1"/>
    <col min="5135" max="5135" width="12.7109375" style="2" customWidth="1"/>
    <col min="5136" max="5136" width="3.7109375" style="2" customWidth="1"/>
    <col min="5137" max="5137" width="4.140625" style="2" customWidth="1"/>
    <col min="5138" max="5138" width="33.5703125" style="2" customWidth="1"/>
    <col min="5139" max="5139" width="12.5703125" style="2" bestFit="1" customWidth="1"/>
    <col min="5140" max="5140" width="13.5703125" style="2" bestFit="1" customWidth="1"/>
    <col min="5141" max="5142" width="12.5703125" style="2" bestFit="1" customWidth="1"/>
    <col min="5143" max="5144" width="12.42578125" style="2" bestFit="1" customWidth="1"/>
    <col min="5145" max="5145" width="13.85546875" style="2" customWidth="1"/>
    <col min="5146" max="5149" width="12.42578125" style="2" customWidth="1"/>
    <col min="5150" max="5150" width="11.5703125" style="2" bestFit="1" customWidth="1"/>
    <col min="5151" max="5151" width="15.140625" style="2" bestFit="1" customWidth="1"/>
    <col min="5152" max="5376" width="11.42578125" style="2"/>
    <col min="5377" max="5377" width="2.42578125" style="2" customWidth="1"/>
    <col min="5378" max="5378" width="40" style="2" customWidth="1"/>
    <col min="5379" max="5388" width="13.42578125" style="2" customWidth="1"/>
    <col min="5389" max="5389" width="13.140625" style="2" customWidth="1"/>
    <col min="5390" max="5390" width="13.7109375" style="2" customWidth="1"/>
    <col min="5391" max="5391" width="12.7109375" style="2" customWidth="1"/>
    <col min="5392" max="5392" width="3.7109375" style="2" customWidth="1"/>
    <col min="5393" max="5393" width="4.140625" style="2" customWidth="1"/>
    <col min="5394" max="5394" width="33.5703125" style="2" customWidth="1"/>
    <col min="5395" max="5395" width="12.5703125" style="2" bestFit="1" customWidth="1"/>
    <col min="5396" max="5396" width="13.5703125" style="2" bestFit="1" customWidth="1"/>
    <col min="5397" max="5398" width="12.5703125" style="2" bestFit="1" customWidth="1"/>
    <col min="5399" max="5400" width="12.42578125" style="2" bestFit="1" customWidth="1"/>
    <col min="5401" max="5401" width="13.85546875" style="2" customWidth="1"/>
    <col min="5402" max="5405" width="12.42578125" style="2" customWidth="1"/>
    <col min="5406" max="5406" width="11.5703125" style="2" bestFit="1" customWidth="1"/>
    <col min="5407" max="5407" width="15.140625" style="2" bestFit="1" customWidth="1"/>
    <col min="5408" max="5632" width="11.42578125" style="2"/>
    <col min="5633" max="5633" width="2.42578125" style="2" customWidth="1"/>
    <col min="5634" max="5634" width="40" style="2" customWidth="1"/>
    <col min="5635" max="5644" width="13.42578125" style="2" customWidth="1"/>
    <col min="5645" max="5645" width="13.140625" style="2" customWidth="1"/>
    <col min="5646" max="5646" width="13.7109375" style="2" customWidth="1"/>
    <col min="5647" max="5647" width="12.7109375" style="2" customWidth="1"/>
    <col min="5648" max="5648" width="3.7109375" style="2" customWidth="1"/>
    <col min="5649" max="5649" width="4.140625" style="2" customWidth="1"/>
    <col min="5650" max="5650" width="33.5703125" style="2" customWidth="1"/>
    <col min="5651" max="5651" width="12.5703125" style="2" bestFit="1" customWidth="1"/>
    <col min="5652" max="5652" width="13.5703125" style="2" bestFit="1" customWidth="1"/>
    <col min="5653" max="5654" width="12.5703125" style="2" bestFit="1" customWidth="1"/>
    <col min="5655" max="5656" width="12.42578125" style="2" bestFit="1" customWidth="1"/>
    <col min="5657" max="5657" width="13.85546875" style="2" customWidth="1"/>
    <col min="5658" max="5661" width="12.42578125" style="2" customWidth="1"/>
    <col min="5662" max="5662" width="11.5703125" style="2" bestFit="1" customWidth="1"/>
    <col min="5663" max="5663" width="15.140625" style="2" bestFit="1" customWidth="1"/>
    <col min="5664" max="5888" width="11.42578125" style="2"/>
    <col min="5889" max="5889" width="2.42578125" style="2" customWidth="1"/>
    <col min="5890" max="5890" width="40" style="2" customWidth="1"/>
    <col min="5891" max="5900" width="13.42578125" style="2" customWidth="1"/>
    <col min="5901" max="5901" width="13.140625" style="2" customWidth="1"/>
    <col min="5902" max="5902" width="13.7109375" style="2" customWidth="1"/>
    <col min="5903" max="5903" width="12.7109375" style="2" customWidth="1"/>
    <col min="5904" max="5904" width="3.7109375" style="2" customWidth="1"/>
    <col min="5905" max="5905" width="4.140625" style="2" customWidth="1"/>
    <col min="5906" max="5906" width="33.5703125" style="2" customWidth="1"/>
    <col min="5907" max="5907" width="12.5703125" style="2" bestFit="1" customWidth="1"/>
    <col min="5908" max="5908" width="13.5703125" style="2" bestFit="1" customWidth="1"/>
    <col min="5909" max="5910" width="12.5703125" style="2" bestFit="1" customWidth="1"/>
    <col min="5911" max="5912" width="12.42578125" style="2" bestFit="1" customWidth="1"/>
    <col min="5913" max="5913" width="13.85546875" style="2" customWidth="1"/>
    <col min="5914" max="5917" width="12.42578125" style="2" customWidth="1"/>
    <col min="5918" max="5918" width="11.5703125" style="2" bestFit="1" customWidth="1"/>
    <col min="5919" max="5919" width="15.140625" style="2" bestFit="1" customWidth="1"/>
    <col min="5920" max="6144" width="11.42578125" style="2"/>
    <col min="6145" max="6145" width="2.42578125" style="2" customWidth="1"/>
    <col min="6146" max="6146" width="40" style="2" customWidth="1"/>
    <col min="6147" max="6156" width="13.42578125" style="2" customWidth="1"/>
    <col min="6157" max="6157" width="13.140625" style="2" customWidth="1"/>
    <col min="6158" max="6158" width="13.7109375" style="2" customWidth="1"/>
    <col min="6159" max="6159" width="12.7109375" style="2" customWidth="1"/>
    <col min="6160" max="6160" width="3.7109375" style="2" customWidth="1"/>
    <col min="6161" max="6161" width="4.140625" style="2" customWidth="1"/>
    <col min="6162" max="6162" width="33.5703125" style="2" customWidth="1"/>
    <col min="6163" max="6163" width="12.5703125" style="2" bestFit="1" customWidth="1"/>
    <col min="6164" max="6164" width="13.5703125" style="2" bestFit="1" customWidth="1"/>
    <col min="6165" max="6166" width="12.5703125" style="2" bestFit="1" customWidth="1"/>
    <col min="6167" max="6168" width="12.42578125" style="2" bestFit="1" customWidth="1"/>
    <col min="6169" max="6169" width="13.85546875" style="2" customWidth="1"/>
    <col min="6170" max="6173" width="12.42578125" style="2" customWidth="1"/>
    <col min="6174" max="6174" width="11.5703125" style="2" bestFit="1" customWidth="1"/>
    <col min="6175" max="6175" width="15.140625" style="2" bestFit="1" customWidth="1"/>
    <col min="6176" max="6400" width="11.42578125" style="2"/>
    <col min="6401" max="6401" width="2.42578125" style="2" customWidth="1"/>
    <col min="6402" max="6402" width="40" style="2" customWidth="1"/>
    <col min="6403" max="6412" width="13.42578125" style="2" customWidth="1"/>
    <col min="6413" max="6413" width="13.140625" style="2" customWidth="1"/>
    <col min="6414" max="6414" width="13.7109375" style="2" customWidth="1"/>
    <col min="6415" max="6415" width="12.7109375" style="2" customWidth="1"/>
    <col min="6416" max="6416" width="3.7109375" style="2" customWidth="1"/>
    <col min="6417" max="6417" width="4.140625" style="2" customWidth="1"/>
    <col min="6418" max="6418" width="33.5703125" style="2" customWidth="1"/>
    <col min="6419" max="6419" width="12.5703125" style="2" bestFit="1" customWidth="1"/>
    <col min="6420" max="6420" width="13.5703125" style="2" bestFit="1" customWidth="1"/>
    <col min="6421" max="6422" width="12.5703125" style="2" bestFit="1" customWidth="1"/>
    <col min="6423" max="6424" width="12.42578125" style="2" bestFit="1" customWidth="1"/>
    <col min="6425" max="6425" width="13.85546875" style="2" customWidth="1"/>
    <col min="6426" max="6429" width="12.42578125" style="2" customWidth="1"/>
    <col min="6430" max="6430" width="11.5703125" style="2" bestFit="1" customWidth="1"/>
    <col min="6431" max="6431" width="15.140625" style="2" bestFit="1" customWidth="1"/>
    <col min="6432" max="6656" width="11.42578125" style="2"/>
    <col min="6657" max="6657" width="2.42578125" style="2" customWidth="1"/>
    <col min="6658" max="6658" width="40" style="2" customWidth="1"/>
    <col min="6659" max="6668" width="13.42578125" style="2" customWidth="1"/>
    <col min="6669" max="6669" width="13.140625" style="2" customWidth="1"/>
    <col min="6670" max="6670" width="13.7109375" style="2" customWidth="1"/>
    <col min="6671" max="6671" width="12.7109375" style="2" customWidth="1"/>
    <col min="6672" max="6672" width="3.7109375" style="2" customWidth="1"/>
    <col min="6673" max="6673" width="4.140625" style="2" customWidth="1"/>
    <col min="6674" max="6674" width="33.5703125" style="2" customWidth="1"/>
    <col min="6675" max="6675" width="12.5703125" style="2" bestFit="1" customWidth="1"/>
    <col min="6676" max="6676" width="13.5703125" style="2" bestFit="1" customWidth="1"/>
    <col min="6677" max="6678" width="12.5703125" style="2" bestFit="1" customWidth="1"/>
    <col min="6679" max="6680" width="12.42578125" style="2" bestFit="1" customWidth="1"/>
    <col min="6681" max="6681" width="13.85546875" style="2" customWidth="1"/>
    <col min="6682" max="6685" width="12.42578125" style="2" customWidth="1"/>
    <col min="6686" max="6686" width="11.5703125" style="2" bestFit="1" customWidth="1"/>
    <col min="6687" max="6687" width="15.140625" style="2" bestFit="1" customWidth="1"/>
    <col min="6688" max="6912" width="11.42578125" style="2"/>
    <col min="6913" max="6913" width="2.42578125" style="2" customWidth="1"/>
    <col min="6914" max="6914" width="40" style="2" customWidth="1"/>
    <col min="6915" max="6924" width="13.42578125" style="2" customWidth="1"/>
    <col min="6925" max="6925" width="13.140625" style="2" customWidth="1"/>
    <col min="6926" max="6926" width="13.7109375" style="2" customWidth="1"/>
    <col min="6927" max="6927" width="12.7109375" style="2" customWidth="1"/>
    <col min="6928" max="6928" width="3.7109375" style="2" customWidth="1"/>
    <col min="6929" max="6929" width="4.140625" style="2" customWidth="1"/>
    <col min="6930" max="6930" width="33.5703125" style="2" customWidth="1"/>
    <col min="6931" max="6931" width="12.5703125" style="2" bestFit="1" customWidth="1"/>
    <col min="6932" max="6932" width="13.5703125" style="2" bestFit="1" customWidth="1"/>
    <col min="6933" max="6934" width="12.5703125" style="2" bestFit="1" customWidth="1"/>
    <col min="6935" max="6936" width="12.42578125" style="2" bestFit="1" customWidth="1"/>
    <col min="6937" max="6937" width="13.85546875" style="2" customWidth="1"/>
    <col min="6938" max="6941" width="12.42578125" style="2" customWidth="1"/>
    <col min="6942" max="6942" width="11.5703125" style="2" bestFit="1" customWidth="1"/>
    <col min="6943" max="6943" width="15.140625" style="2" bestFit="1" customWidth="1"/>
    <col min="6944" max="7168" width="11.42578125" style="2"/>
    <col min="7169" max="7169" width="2.42578125" style="2" customWidth="1"/>
    <col min="7170" max="7170" width="40" style="2" customWidth="1"/>
    <col min="7171" max="7180" width="13.42578125" style="2" customWidth="1"/>
    <col min="7181" max="7181" width="13.140625" style="2" customWidth="1"/>
    <col min="7182" max="7182" width="13.7109375" style="2" customWidth="1"/>
    <col min="7183" max="7183" width="12.7109375" style="2" customWidth="1"/>
    <col min="7184" max="7184" width="3.7109375" style="2" customWidth="1"/>
    <col min="7185" max="7185" width="4.140625" style="2" customWidth="1"/>
    <col min="7186" max="7186" width="33.5703125" style="2" customWidth="1"/>
    <col min="7187" max="7187" width="12.5703125" style="2" bestFit="1" customWidth="1"/>
    <col min="7188" max="7188" width="13.5703125" style="2" bestFit="1" customWidth="1"/>
    <col min="7189" max="7190" width="12.5703125" style="2" bestFit="1" customWidth="1"/>
    <col min="7191" max="7192" width="12.42578125" style="2" bestFit="1" customWidth="1"/>
    <col min="7193" max="7193" width="13.85546875" style="2" customWidth="1"/>
    <col min="7194" max="7197" width="12.42578125" style="2" customWidth="1"/>
    <col min="7198" max="7198" width="11.5703125" style="2" bestFit="1" customWidth="1"/>
    <col min="7199" max="7199" width="15.140625" style="2" bestFit="1" customWidth="1"/>
    <col min="7200" max="7424" width="11.42578125" style="2"/>
    <col min="7425" max="7425" width="2.42578125" style="2" customWidth="1"/>
    <col min="7426" max="7426" width="40" style="2" customWidth="1"/>
    <col min="7427" max="7436" width="13.42578125" style="2" customWidth="1"/>
    <col min="7437" max="7437" width="13.140625" style="2" customWidth="1"/>
    <col min="7438" max="7438" width="13.7109375" style="2" customWidth="1"/>
    <col min="7439" max="7439" width="12.7109375" style="2" customWidth="1"/>
    <col min="7440" max="7440" width="3.7109375" style="2" customWidth="1"/>
    <col min="7441" max="7441" width="4.140625" style="2" customWidth="1"/>
    <col min="7442" max="7442" width="33.5703125" style="2" customWidth="1"/>
    <col min="7443" max="7443" width="12.5703125" style="2" bestFit="1" customWidth="1"/>
    <col min="7444" max="7444" width="13.5703125" style="2" bestFit="1" customWidth="1"/>
    <col min="7445" max="7446" width="12.5703125" style="2" bestFit="1" customWidth="1"/>
    <col min="7447" max="7448" width="12.42578125" style="2" bestFit="1" customWidth="1"/>
    <col min="7449" max="7449" width="13.85546875" style="2" customWidth="1"/>
    <col min="7450" max="7453" width="12.42578125" style="2" customWidth="1"/>
    <col min="7454" max="7454" width="11.5703125" style="2" bestFit="1" customWidth="1"/>
    <col min="7455" max="7455" width="15.140625" style="2" bestFit="1" customWidth="1"/>
    <col min="7456" max="7680" width="11.42578125" style="2"/>
    <col min="7681" max="7681" width="2.42578125" style="2" customWidth="1"/>
    <col min="7682" max="7682" width="40" style="2" customWidth="1"/>
    <col min="7683" max="7692" width="13.42578125" style="2" customWidth="1"/>
    <col min="7693" max="7693" width="13.140625" style="2" customWidth="1"/>
    <col min="7694" max="7694" width="13.7109375" style="2" customWidth="1"/>
    <col min="7695" max="7695" width="12.7109375" style="2" customWidth="1"/>
    <col min="7696" max="7696" width="3.7109375" style="2" customWidth="1"/>
    <col min="7697" max="7697" width="4.140625" style="2" customWidth="1"/>
    <col min="7698" max="7698" width="33.5703125" style="2" customWidth="1"/>
    <col min="7699" max="7699" width="12.5703125" style="2" bestFit="1" customWidth="1"/>
    <col min="7700" max="7700" width="13.5703125" style="2" bestFit="1" customWidth="1"/>
    <col min="7701" max="7702" width="12.5703125" style="2" bestFit="1" customWidth="1"/>
    <col min="7703" max="7704" width="12.42578125" style="2" bestFit="1" customWidth="1"/>
    <col min="7705" max="7705" width="13.85546875" style="2" customWidth="1"/>
    <col min="7706" max="7709" width="12.42578125" style="2" customWidth="1"/>
    <col min="7710" max="7710" width="11.5703125" style="2" bestFit="1" customWidth="1"/>
    <col min="7711" max="7711" width="15.140625" style="2" bestFit="1" customWidth="1"/>
    <col min="7712" max="7936" width="11.42578125" style="2"/>
    <col min="7937" max="7937" width="2.42578125" style="2" customWidth="1"/>
    <col min="7938" max="7938" width="40" style="2" customWidth="1"/>
    <col min="7939" max="7948" width="13.42578125" style="2" customWidth="1"/>
    <col min="7949" max="7949" width="13.140625" style="2" customWidth="1"/>
    <col min="7950" max="7950" width="13.7109375" style="2" customWidth="1"/>
    <col min="7951" max="7951" width="12.7109375" style="2" customWidth="1"/>
    <col min="7952" max="7952" width="3.7109375" style="2" customWidth="1"/>
    <col min="7953" max="7953" width="4.140625" style="2" customWidth="1"/>
    <col min="7954" max="7954" width="33.5703125" style="2" customWidth="1"/>
    <col min="7955" max="7955" width="12.5703125" style="2" bestFit="1" customWidth="1"/>
    <col min="7956" max="7956" width="13.5703125" style="2" bestFit="1" customWidth="1"/>
    <col min="7957" max="7958" width="12.5703125" style="2" bestFit="1" customWidth="1"/>
    <col min="7959" max="7960" width="12.42578125" style="2" bestFit="1" customWidth="1"/>
    <col min="7961" max="7961" width="13.85546875" style="2" customWidth="1"/>
    <col min="7962" max="7965" width="12.42578125" style="2" customWidth="1"/>
    <col min="7966" max="7966" width="11.5703125" style="2" bestFit="1" customWidth="1"/>
    <col min="7967" max="7967" width="15.140625" style="2" bestFit="1" customWidth="1"/>
    <col min="7968" max="8192" width="11.42578125" style="2"/>
    <col min="8193" max="8193" width="2.42578125" style="2" customWidth="1"/>
    <col min="8194" max="8194" width="40" style="2" customWidth="1"/>
    <col min="8195" max="8204" width="13.42578125" style="2" customWidth="1"/>
    <col min="8205" max="8205" width="13.140625" style="2" customWidth="1"/>
    <col min="8206" max="8206" width="13.7109375" style="2" customWidth="1"/>
    <col min="8207" max="8207" width="12.7109375" style="2" customWidth="1"/>
    <col min="8208" max="8208" width="3.7109375" style="2" customWidth="1"/>
    <col min="8209" max="8209" width="4.140625" style="2" customWidth="1"/>
    <col min="8210" max="8210" width="33.5703125" style="2" customWidth="1"/>
    <col min="8211" max="8211" width="12.5703125" style="2" bestFit="1" customWidth="1"/>
    <col min="8212" max="8212" width="13.5703125" style="2" bestFit="1" customWidth="1"/>
    <col min="8213" max="8214" width="12.5703125" style="2" bestFit="1" customWidth="1"/>
    <col min="8215" max="8216" width="12.42578125" style="2" bestFit="1" customWidth="1"/>
    <col min="8217" max="8217" width="13.85546875" style="2" customWidth="1"/>
    <col min="8218" max="8221" width="12.42578125" style="2" customWidth="1"/>
    <col min="8222" max="8222" width="11.5703125" style="2" bestFit="1" customWidth="1"/>
    <col min="8223" max="8223" width="15.140625" style="2" bestFit="1" customWidth="1"/>
    <col min="8224" max="8448" width="11.42578125" style="2"/>
    <col min="8449" max="8449" width="2.42578125" style="2" customWidth="1"/>
    <col min="8450" max="8450" width="40" style="2" customWidth="1"/>
    <col min="8451" max="8460" width="13.42578125" style="2" customWidth="1"/>
    <col min="8461" max="8461" width="13.140625" style="2" customWidth="1"/>
    <col min="8462" max="8462" width="13.7109375" style="2" customWidth="1"/>
    <col min="8463" max="8463" width="12.7109375" style="2" customWidth="1"/>
    <col min="8464" max="8464" width="3.7109375" style="2" customWidth="1"/>
    <col min="8465" max="8465" width="4.140625" style="2" customWidth="1"/>
    <col min="8466" max="8466" width="33.5703125" style="2" customWidth="1"/>
    <col min="8467" max="8467" width="12.5703125" style="2" bestFit="1" customWidth="1"/>
    <col min="8468" max="8468" width="13.5703125" style="2" bestFit="1" customWidth="1"/>
    <col min="8469" max="8470" width="12.5703125" style="2" bestFit="1" customWidth="1"/>
    <col min="8471" max="8472" width="12.42578125" style="2" bestFit="1" customWidth="1"/>
    <col min="8473" max="8473" width="13.85546875" style="2" customWidth="1"/>
    <col min="8474" max="8477" width="12.42578125" style="2" customWidth="1"/>
    <col min="8478" max="8478" width="11.5703125" style="2" bestFit="1" customWidth="1"/>
    <col min="8479" max="8479" width="15.140625" style="2" bestFit="1" customWidth="1"/>
    <col min="8480" max="8704" width="11.42578125" style="2"/>
    <col min="8705" max="8705" width="2.42578125" style="2" customWidth="1"/>
    <col min="8706" max="8706" width="40" style="2" customWidth="1"/>
    <col min="8707" max="8716" width="13.42578125" style="2" customWidth="1"/>
    <col min="8717" max="8717" width="13.140625" style="2" customWidth="1"/>
    <col min="8718" max="8718" width="13.7109375" style="2" customWidth="1"/>
    <col min="8719" max="8719" width="12.7109375" style="2" customWidth="1"/>
    <col min="8720" max="8720" width="3.7109375" style="2" customWidth="1"/>
    <col min="8721" max="8721" width="4.140625" style="2" customWidth="1"/>
    <col min="8722" max="8722" width="33.5703125" style="2" customWidth="1"/>
    <col min="8723" max="8723" width="12.5703125" style="2" bestFit="1" customWidth="1"/>
    <col min="8724" max="8724" width="13.5703125" style="2" bestFit="1" customWidth="1"/>
    <col min="8725" max="8726" width="12.5703125" style="2" bestFit="1" customWidth="1"/>
    <col min="8727" max="8728" width="12.42578125" style="2" bestFit="1" customWidth="1"/>
    <col min="8729" max="8729" width="13.85546875" style="2" customWidth="1"/>
    <col min="8730" max="8733" width="12.42578125" style="2" customWidth="1"/>
    <col min="8734" max="8734" width="11.5703125" style="2" bestFit="1" customWidth="1"/>
    <col min="8735" max="8735" width="15.140625" style="2" bestFit="1" customWidth="1"/>
    <col min="8736" max="8960" width="11.42578125" style="2"/>
    <col min="8961" max="8961" width="2.42578125" style="2" customWidth="1"/>
    <col min="8962" max="8962" width="40" style="2" customWidth="1"/>
    <col min="8963" max="8972" width="13.42578125" style="2" customWidth="1"/>
    <col min="8973" max="8973" width="13.140625" style="2" customWidth="1"/>
    <col min="8974" max="8974" width="13.7109375" style="2" customWidth="1"/>
    <col min="8975" max="8975" width="12.7109375" style="2" customWidth="1"/>
    <col min="8976" max="8976" width="3.7109375" style="2" customWidth="1"/>
    <col min="8977" max="8977" width="4.140625" style="2" customWidth="1"/>
    <col min="8978" max="8978" width="33.5703125" style="2" customWidth="1"/>
    <col min="8979" max="8979" width="12.5703125" style="2" bestFit="1" customWidth="1"/>
    <col min="8980" max="8980" width="13.5703125" style="2" bestFit="1" customWidth="1"/>
    <col min="8981" max="8982" width="12.5703125" style="2" bestFit="1" customWidth="1"/>
    <col min="8983" max="8984" width="12.42578125" style="2" bestFit="1" customWidth="1"/>
    <col min="8985" max="8985" width="13.85546875" style="2" customWidth="1"/>
    <col min="8986" max="8989" width="12.42578125" style="2" customWidth="1"/>
    <col min="8990" max="8990" width="11.5703125" style="2" bestFit="1" customWidth="1"/>
    <col min="8991" max="8991" width="15.140625" style="2" bestFit="1" customWidth="1"/>
    <col min="8992" max="9216" width="11.42578125" style="2"/>
    <col min="9217" max="9217" width="2.42578125" style="2" customWidth="1"/>
    <col min="9218" max="9218" width="40" style="2" customWidth="1"/>
    <col min="9219" max="9228" width="13.42578125" style="2" customWidth="1"/>
    <col min="9229" max="9229" width="13.140625" style="2" customWidth="1"/>
    <col min="9230" max="9230" width="13.7109375" style="2" customWidth="1"/>
    <col min="9231" max="9231" width="12.7109375" style="2" customWidth="1"/>
    <col min="9232" max="9232" width="3.7109375" style="2" customWidth="1"/>
    <col min="9233" max="9233" width="4.140625" style="2" customWidth="1"/>
    <col min="9234" max="9234" width="33.5703125" style="2" customWidth="1"/>
    <col min="9235" max="9235" width="12.5703125" style="2" bestFit="1" customWidth="1"/>
    <col min="9236" max="9236" width="13.5703125" style="2" bestFit="1" customWidth="1"/>
    <col min="9237" max="9238" width="12.5703125" style="2" bestFit="1" customWidth="1"/>
    <col min="9239" max="9240" width="12.42578125" style="2" bestFit="1" customWidth="1"/>
    <col min="9241" max="9241" width="13.85546875" style="2" customWidth="1"/>
    <col min="9242" max="9245" width="12.42578125" style="2" customWidth="1"/>
    <col min="9246" max="9246" width="11.5703125" style="2" bestFit="1" customWidth="1"/>
    <col min="9247" max="9247" width="15.140625" style="2" bestFit="1" customWidth="1"/>
    <col min="9248" max="9472" width="11.42578125" style="2"/>
    <col min="9473" max="9473" width="2.42578125" style="2" customWidth="1"/>
    <col min="9474" max="9474" width="40" style="2" customWidth="1"/>
    <col min="9475" max="9484" width="13.42578125" style="2" customWidth="1"/>
    <col min="9485" max="9485" width="13.140625" style="2" customWidth="1"/>
    <col min="9486" max="9486" width="13.7109375" style="2" customWidth="1"/>
    <col min="9487" max="9487" width="12.7109375" style="2" customWidth="1"/>
    <col min="9488" max="9488" width="3.7109375" style="2" customWidth="1"/>
    <col min="9489" max="9489" width="4.140625" style="2" customWidth="1"/>
    <col min="9490" max="9490" width="33.5703125" style="2" customWidth="1"/>
    <col min="9491" max="9491" width="12.5703125" style="2" bestFit="1" customWidth="1"/>
    <col min="9492" max="9492" width="13.5703125" style="2" bestFit="1" customWidth="1"/>
    <col min="9493" max="9494" width="12.5703125" style="2" bestFit="1" customWidth="1"/>
    <col min="9495" max="9496" width="12.42578125" style="2" bestFit="1" customWidth="1"/>
    <col min="9497" max="9497" width="13.85546875" style="2" customWidth="1"/>
    <col min="9498" max="9501" width="12.42578125" style="2" customWidth="1"/>
    <col min="9502" max="9502" width="11.5703125" style="2" bestFit="1" customWidth="1"/>
    <col min="9503" max="9503" width="15.140625" style="2" bestFit="1" customWidth="1"/>
    <col min="9504" max="9728" width="11.42578125" style="2"/>
    <col min="9729" max="9729" width="2.42578125" style="2" customWidth="1"/>
    <col min="9730" max="9730" width="40" style="2" customWidth="1"/>
    <col min="9731" max="9740" width="13.42578125" style="2" customWidth="1"/>
    <col min="9741" max="9741" width="13.140625" style="2" customWidth="1"/>
    <col min="9742" max="9742" width="13.7109375" style="2" customWidth="1"/>
    <col min="9743" max="9743" width="12.7109375" style="2" customWidth="1"/>
    <col min="9744" max="9744" width="3.7109375" style="2" customWidth="1"/>
    <col min="9745" max="9745" width="4.140625" style="2" customWidth="1"/>
    <col min="9746" max="9746" width="33.5703125" style="2" customWidth="1"/>
    <col min="9747" max="9747" width="12.5703125" style="2" bestFit="1" customWidth="1"/>
    <col min="9748" max="9748" width="13.5703125" style="2" bestFit="1" customWidth="1"/>
    <col min="9749" max="9750" width="12.5703125" style="2" bestFit="1" customWidth="1"/>
    <col min="9751" max="9752" width="12.42578125" style="2" bestFit="1" customWidth="1"/>
    <col min="9753" max="9753" width="13.85546875" style="2" customWidth="1"/>
    <col min="9754" max="9757" width="12.42578125" style="2" customWidth="1"/>
    <col min="9758" max="9758" width="11.5703125" style="2" bestFit="1" customWidth="1"/>
    <col min="9759" max="9759" width="15.140625" style="2" bestFit="1" customWidth="1"/>
    <col min="9760" max="9984" width="11.42578125" style="2"/>
    <col min="9985" max="9985" width="2.42578125" style="2" customWidth="1"/>
    <col min="9986" max="9986" width="40" style="2" customWidth="1"/>
    <col min="9987" max="9996" width="13.42578125" style="2" customWidth="1"/>
    <col min="9997" max="9997" width="13.140625" style="2" customWidth="1"/>
    <col min="9998" max="9998" width="13.7109375" style="2" customWidth="1"/>
    <col min="9999" max="9999" width="12.7109375" style="2" customWidth="1"/>
    <col min="10000" max="10000" width="3.7109375" style="2" customWidth="1"/>
    <col min="10001" max="10001" width="4.140625" style="2" customWidth="1"/>
    <col min="10002" max="10002" width="33.5703125" style="2" customWidth="1"/>
    <col min="10003" max="10003" width="12.5703125" style="2" bestFit="1" customWidth="1"/>
    <col min="10004" max="10004" width="13.5703125" style="2" bestFit="1" customWidth="1"/>
    <col min="10005" max="10006" width="12.5703125" style="2" bestFit="1" customWidth="1"/>
    <col min="10007" max="10008" width="12.42578125" style="2" bestFit="1" customWidth="1"/>
    <col min="10009" max="10009" width="13.85546875" style="2" customWidth="1"/>
    <col min="10010" max="10013" width="12.42578125" style="2" customWidth="1"/>
    <col min="10014" max="10014" width="11.5703125" style="2" bestFit="1" customWidth="1"/>
    <col min="10015" max="10015" width="15.140625" style="2" bestFit="1" customWidth="1"/>
    <col min="10016" max="10240" width="11.42578125" style="2"/>
    <col min="10241" max="10241" width="2.42578125" style="2" customWidth="1"/>
    <col min="10242" max="10242" width="40" style="2" customWidth="1"/>
    <col min="10243" max="10252" width="13.42578125" style="2" customWidth="1"/>
    <col min="10253" max="10253" width="13.140625" style="2" customWidth="1"/>
    <col min="10254" max="10254" width="13.7109375" style="2" customWidth="1"/>
    <col min="10255" max="10255" width="12.7109375" style="2" customWidth="1"/>
    <col min="10256" max="10256" width="3.7109375" style="2" customWidth="1"/>
    <col min="10257" max="10257" width="4.140625" style="2" customWidth="1"/>
    <col min="10258" max="10258" width="33.5703125" style="2" customWidth="1"/>
    <col min="10259" max="10259" width="12.5703125" style="2" bestFit="1" customWidth="1"/>
    <col min="10260" max="10260" width="13.5703125" style="2" bestFit="1" customWidth="1"/>
    <col min="10261" max="10262" width="12.5703125" style="2" bestFit="1" customWidth="1"/>
    <col min="10263" max="10264" width="12.42578125" style="2" bestFit="1" customWidth="1"/>
    <col min="10265" max="10265" width="13.85546875" style="2" customWidth="1"/>
    <col min="10266" max="10269" width="12.42578125" style="2" customWidth="1"/>
    <col min="10270" max="10270" width="11.5703125" style="2" bestFit="1" customWidth="1"/>
    <col min="10271" max="10271" width="15.140625" style="2" bestFit="1" customWidth="1"/>
    <col min="10272" max="10496" width="11.42578125" style="2"/>
    <col min="10497" max="10497" width="2.42578125" style="2" customWidth="1"/>
    <col min="10498" max="10498" width="40" style="2" customWidth="1"/>
    <col min="10499" max="10508" width="13.42578125" style="2" customWidth="1"/>
    <col min="10509" max="10509" width="13.140625" style="2" customWidth="1"/>
    <col min="10510" max="10510" width="13.7109375" style="2" customWidth="1"/>
    <col min="10511" max="10511" width="12.7109375" style="2" customWidth="1"/>
    <col min="10512" max="10512" width="3.7109375" style="2" customWidth="1"/>
    <col min="10513" max="10513" width="4.140625" style="2" customWidth="1"/>
    <col min="10514" max="10514" width="33.5703125" style="2" customWidth="1"/>
    <col min="10515" max="10515" width="12.5703125" style="2" bestFit="1" customWidth="1"/>
    <col min="10516" max="10516" width="13.5703125" style="2" bestFit="1" customWidth="1"/>
    <col min="10517" max="10518" width="12.5703125" style="2" bestFit="1" customWidth="1"/>
    <col min="10519" max="10520" width="12.42578125" style="2" bestFit="1" customWidth="1"/>
    <col min="10521" max="10521" width="13.85546875" style="2" customWidth="1"/>
    <col min="10522" max="10525" width="12.42578125" style="2" customWidth="1"/>
    <col min="10526" max="10526" width="11.5703125" style="2" bestFit="1" customWidth="1"/>
    <col min="10527" max="10527" width="15.140625" style="2" bestFit="1" customWidth="1"/>
    <col min="10528" max="10752" width="11.42578125" style="2"/>
    <col min="10753" max="10753" width="2.42578125" style="2" customWidth="1"/>
    <col min="10754" max="10754" width="40" style="2" customWidth="1"/>
    <col min="10755" max="10764" width="13.42578125" style="2" customWidth="1"/>
    <col min="10765" max="10765" width="13.140625" style="2" customWidth="1"/>
    <col min="10766" max="10766" width="13.7109375" style="2" customWidth="1"/>
    <col min="10767" max="10767" width="12.7109375" style="2" customWidth="1"/>
    <col min="10768" max="10768" width="3.7109375" style="2" customWidth="1"/>
    <col min="10769" max="10769" width="4.140625" style="2" customWidth="1"/>
    <col min="10770" max="10770" width="33.5703125" style="2" customWidth="1"/>
    <col min="10771" max="10771" width="12.5703125" style="2" bestFit="1" customWidth="1"/>
    <col min="10772" max="10772" width="13.5703125" style="2" bestFit="1" customWidth="1"/>
    <col min="10773" max="10774" width="12.5703125" style="2" bestFit="1" customWidth="1"/>
    <col min="10775" max="10776" width="12.42578125" style="2" bestFit="1" customWidth="1"/>
    <col min="10777" max="10777" width="13.85546875" style="2" customWidth="1"/>
    <col min="10778" max="10781" width="12.42578125" style="2" customWidth="1"/>
    <col min="10782" max="10782" width="11.5703125" style="2" bestFit="1" customWidth="1"/>
    <col min="10783" max="10783" width="15.140625" style="2" bestFit="1" customWidth="1"/>
    <col min="10784" max="11008" width="11.42578125" style="2"/>
    <col min="11009" max="11009" width="2.42578125" style="2" customWidth="1"/>
    <col min="11010" max="11010" width="40" style="2" customWidth="1"/>
    <col min="11011" max="11020" width="13.42578125" style="2" customWidth="1"/>
    <col min="11021" max="11021" width="13.140625" style="2" customWidth="1"/>
    <col min="11022" max="11022" width="13.7109375" style="2" customWidth="1"/>
    <col min="11023" max="11023" width="12.7109375" style="2" customWidth="1"/>
    <col min="11024" max="11024" width="3.7109375" style="2" customWidth="1"/>
    <col min="11025" max="11025" width="4.140625" style="2" customWidth="1"/>
    <col min="11026" max="11026" width="33.5703125" style="2" customWidth="1"/>
    <col min="11027" max="11027" width="12.5703125" style="2" bestFit="1" customWidth="1"/>
    <col min="11028" max="11028" width="13.5703125" style="2" bestFit="1" customWidth="1"/>
    <col min="11029" max="11030" width="12.5703125" style="2" bestFit="1" customWidth="1"/>
    <col min="11031" max="11032" width="12.42578125" style="2" bestFit="1" customWidth="1"/>
    <col min="11033" max="11033" width="13.85546875" style="2" customWidth="1"/>
    <col min="11034" max="11037" width="12.42578125" style="2" customWidth="1"/>
    <col min="11038" max="11038" width="11.5703125" style="2" bestFit="1" customWidth="1"/>
    <col min="11039" max="11039" width="15.140625" style="2" bestFit="1" customWidth="1"/>
    <col min="11040" max="11264" width="11.42578125" style="2"/>
    <col min="11265" max="11265" width="2.42578125" style="2" customWidth="1"/>
    <col min="11266" max="11266" width="40" style="2" customWidth="1"/>
    <col min="11267" max="11276" width="13.42578125" style="2" customWidth="1"/>
    <col min="11277" max="11277" width="13.140625" style="2" customWidth="1"/>
    <col min="11278" max="11278" width="13.7109375" style="2" customWidth="1"/>
    <col min="11279" max="11279" width="12.7109375" style="2" customWidth="1"/>
    <col min="11280" max="11280" width="3.7109375" style="2" customWidth="1"/>
    <col min="11281" max="11281" width="4.140625" style="2" customWidth="1"/>
    <col min="11282" max="11282" width="33.5703125" style="2" customWidth="1"/>
    <col min="11283" max="11283" width="12.5703125" style="2" bestFit="1" customWidth="1"/>
    <col min="11284" max="11284" width="13.5703125" style="2" bestFit="1" customWidth="1"/>
    <col min="11285" max="11286" width="12.5703125" style="2" bestFit="1" customWidth="1"/>
    <col min="11287" max="11288" width="12.42578125" style="2" bestFit="1" customWidth="1"/>
    <col min="11289" max="11289" width="13.85546875" style="2" customWidth="1"/>
    <col min="11290" max="11293" width="12.42578125" style="2" customWidth="1"/>
    <col min="11294" max="11294" width="11.5703125" style="2" bestFit="1" customWidth="1"/>
    <col min="11295" max="11295" width="15.140625" style="2" bestFit="1" customWidth="1"/>
    <col min="11296" max="11520" width="11.42578125" style="2"/>
    <col min="11521" max="11521" width="2.42578125" style="2" customWidth="1"/>
    <col min="11522" max="11522" width="40" style="2" customWidth="1"/>
    <col min="11523" max="11532" width="13.42578125" style="2" customWidth="1"/>
    <col min="11533" max="11533" width="13.140625" style="2" customWidth="1"/>
    <col min="11534" max="11534" width="13.7109375" style="2" customWidth="1"/>
    <col min="11535" max="11535" width="12.7109375" style="2" customWidth="1"/>
    <col min="11536" max="11536" width="3.7109375" style="2" customWidth="1"/>
    <col min="11537" max="11537" width="4.140625" style="2" customWidth="1"/>
    <col min="11538" max="11538" width="33.5703125" style="2" customWidth="1"/>
    <col min="11539" max="11539" width="12.5703125" style="2" bestFit="1" customWidth="1"/>
    <col min="11540" max="11540" width="13.5703125" style="2" bestFit="1" customWidth="1"/>
    <col min="11541" max="11542" width="12.5703125" style="2" bestFit="1" customWidth="1"/>
    <col min="11543" max="11544" width="12.42578125" style="2" bestFit="1" customWidth="1"/>
    <col min="11545" max="11545" width="13.85546875" style="2" customWidth="1"/>
    <col min="11546" max="11549" width="12.42578125" style="2" customWidth="1"/>
    <col min="11550" max="11550" width="11.5703125" style="2" bestFit="1" customWidth="1"/>
    <col min="11551" max="11551" width="15.140625" style="2" bestFit="1" customWidth="1"/>
    <col min="11552" max="11776" width="11.42578125" style="2"/>
    <col min="11777" max="11777" width="2.42578125" style="2" customWidth="1"/>
    <col min="11778" max="11778" width="40" style="2" customWidth="1"/>
    <col min="11779" max="11788" width="13.42578125" style="2" customWidth="1"/>
    <col min="11789" max="11789" width="13.140625" style="2" customWidth="1"/>
    <col min="11790" max="11790" width="13.7109375" style="2" customWidth="1"/>
    <col min="11791" max="11791" width="12.7109375" style="2" customWidth="1"/>
    <col min="11792" max="11792" width="3.7109375" style="2" customWidth="1"/>
    <col min="11793" max="11793" width="4.140625" style="2" customWidth="1"/>
    <col min="11794" max="11794" width="33.5703125" style="2" customWidth="1"/>
    <col min="11795" max="11795" width="12.5703125" style="2" bestFit="1" customWidth="1"/>
    <col min="11796" max="11796" width="13.5703125" style="2" bestFit="1" customWidth="1"/>
    <col min="11797" max="11798" width="12.5703125" style="2" bestFit="1" customWidth="1"/>
    <col min="11799" max="11800" width="12.42578125" style="2" bestFit="1" customWidth="1"/>
    <col min="11801" max="11801" width="13.85546875" style="2" customWidth="1"/>
    <col min="11802" max="11805" width="12.42578125" style="2" customWidth="1"/>
    <col min="11806" max="11806" width="11.5703125" style="2" bestFit="1" customWidth="1"/>
    <col min="11807" max="11807" width="15.140625" style="2" bestFit="1" customWidth="1"/>
    <col min="11808" max="12032" width="11.42578125" style="2"/>
    <col min="12033" max="12033" width="2.42578125" style="2" customWidth="1"/>
    <col min="12034" max="12034" width="40" style="2" customWidth="1"/>
    <col min="12035" max="12044" width="13.42578125" style="2" customWidth="1"/>
    <col min="12045" max="12045" width="13.140625" style="2" customWidth="1"/>
    <col min="12046" max="12046" width="13.7109375" style="2" customWidth="1"/>
    <col min="12047" max="12047" width="12.7109375" style="2" customWidth="1"/>
    <col min="12048" max="12048" width="3.7109375" style="2" customWidth="1"/>
    <col min="12049" max="12049" width="4.140625" style="2" customWidth="1"/>
    <col min="12050" max="12050" width="33.5703125" style="2" customWidth="1"/>
    <col min="12051" max="12051" width="12.5703125" style="2" bestFit="1" customWidth="1"/>
    <col min="12052" max="12052" width="13.5703125" style="2" bestFit="1" customWidth="1"/>
    <col min="12053" max="12054" width="12.5703125" style="2" bestFit="1" customWidth="1"/>
    <col min="12055" max="12056" width="12.42578125" style="2" bestFit="1" customWidth="1"/>
    <col min="12057" max="12057" width="13.85546875" style="2" customWidth="1"/>
    <col min="12058" max="12061" width="12.42578125" style="2" customWidth="1"/>
    <col min="12062" max="12062" width="11.5703125" style="2" bestFit="1" customWidth="1"/>
    <col min="12063" max="12063" width="15.140625" style="2" bestFit="1" customWidth="1"/>
    <col min="12064" max="12288" width="11.42578125" style="2"/>
    <col min="12289" max="12289" width="2.42578125" style="2" customWidth="1"/>
    <col min="12290" max="12290" width="40" style="2" customWidth="1"/>
    <col min="12291" max="12300" width="13.42578125" style="2" customWidth="1"/>
    <col min="12301" max="12301" width="13.140625" style="2" customWidth="1"/>
    <col min="12302" max="12302" width="13.7109375" style="2" customWidth="1"/>
    <col min="12303" max="12303" width="12.7109375" style="2" customWidth="1"/>
    <col min="12304" max="12304" width="3.7109375" style="2" customWidth="1"/>
    <col min="12305" max="12305" width="4.140625" style="2" customWidth="1"/>
    <col min="12306" max="12306" width="33.5703125" style="2" customWidth="1"/>
    <col min="12307" max="12307" width="12.5703125" style="2" bestFit="1" customWidth="1"/>
    <col min="12308" max="12308" width="13.5703125" style="2" bestFit="1" customWidth="1"/>
    <col min="12309" max="12310" width="12.5703125" style="2" bestFit="1" customWidth="1"/>
    <col min="12311" max="12312" width="12.42578125" style="2" bestFit="1" customWidth="1"/>
    <col min="12313" max="12313" width="13.85546875" style="2" customWidth="1"/>
    <col min="12314" max="12317" width="12.42578125" style="2" customWidth="1"/>
    <col min="12318" max="12318" width="11.5703125" style="2" bestFit="1" customWidth="1"/>
    <col min="12319" max="12319" width="15.140625" style="2" bestFit="1" customWidth="1"/>
    <col min="12320" max="12544" width="11.42578125" style="2"/>
    <col min="12545" max="12545" width="2.42578125" style="2" customWidth="1"/>
    <col min="12546" max="12546" width="40" style="2" customWidth="1"/>
    <col min="12547" max="12556" width="13.42578125" style="2" customWidth="1"/>
    <col min="12557" max="12557" width="13.140625" style="2" customWidth="1"/>
    <col min="12558" max="12558" width="13.7109375" style="2" customWidth="1"/>
    <col min="12559" max="12559" width="12.7109375" style="2" customWidth="1"/>
    <col min="12560" max="12560" width="3.7109375" style="2" customWidth="1"/>
    <col min="12561" max="12561" width="4.140625" style="2" customWidth="1"/>
    <col min="12562" max="12562" width="33.5703125" style="2" customWidth="1"/>
    <col min="12563" max="12563" width="12.5703125" style="2" bestFit="1" customWidth="1"/>
    <col min="12564" max="12564" width="13.5703125" style="2" bestFit="1" customWidth="1"/>
    <col min="12565" max="12566" width="12.5703125" style="2" bestFit="1" customWidth="1"/>
    <col min="12567" max="12568" width="12.42578125" style="2" bestFit="1" customWidth="1"/>
    <col min="12569" max="12569" width="13.85546875" style="2" customWidth="1"/>
    <col min="12570" max="12573" width="12.42578125" style="2" customWidth="1"/>
    <col min="12574" max="12574" width="11.5703125" style="2" bestFit="1" customWidth="1"/>
    <col min="12575" max="12575" width="15.140625" style="2" bestFit="1" customWidth="1"/>
    <col min="12576" max="12800" width="11.42578125" style="2"/>
    <col min="12801" max="12801" width="2.42578125" style="2" customWidth="1"/>
    <col min="12802" max="12802" width="40" style="2" customWidth="1"/>
    <col min="12803" max="12812" width="13.42578125" style="2" customWidth="1"/>
    <col min="12813" max="12813" width="13.140625" style="2" customWidth="1"/>
    <col min="12814" max="12814" width="13.7109375" style="2" customWidth="1"/>
    <col min="12815" max="12815" width="12.7109375" style="2" customWidth="1"/>
    <col min="12816" max="12816" width="3.7109375" style="2" customWidth="1"/>
    <col min="12817" max="12817" width="4.140625" style="2" customWidth="1"/>
    <col min="12818" max="12818" width="33.5703125" style="2" customWidth="1"/>
    <col min="12819" max="12819" width="12.5703125" style="2" bestFit="1" customWidth="1"/>
    <col min="12820" max="12820" width="13.5703125" style="2" bestFit="1" customWidth="1"/>
    <col min="12821" max="12822" width="12.5703125" style="2" bestFit="1" customWidth="1"/>
    <col min="12823" max="12824" width="12.42578125" style="2" bestFit="1" customWidth="1"/>
    <col min="12825" max="12825" width="13.85546875" style="2" customWidth="1"/>
    <col min="12826" max="12829" width="12.42578125" style="2" customWidth="1"/>
    <col min="12830" max="12830" width="11.5703125" style="2" bestFit="1" customWidth="1"/>
    <col min="12831" max="12831" width="15.140625" style="2" bestFit="1" customWidth="1"/>
    <col min="12832" max="13056" width="11.42578125" style="2"/>
    <col min="13057" max="13057" width="2.42578125" style="2" customWidth="1"/>
    <col min="13058" max="13058" width="40" style="2" customWidth="1"/>
    <col min="13059" max="13068" width="13.42578125" style="2" customWidth="1"/>
    <col min="13069" max="13069" width="13.140625" style="2" customWidth="1"/>
    <col min="13070" max="13070" width="13.7109375" style="2" customWidth="1"/>
    <col min="13071" max="13071" width="12.7109375" style="2" customWidth="1"/>
    <col min="13072" max="13072" width="3.7109375" style="2" customWidth="1"/>
    <col min="13073" max="13073" width="4.140625" style="2" customWidth="1"/>
    <col min="13074" max="13074" width="33.5703125" style="2" customWidth="1"/>
    <col min="13075" max="13075" width="12.5703125" style="2" bestFit="1" customWidth="1"/>
    <col min="13076" max="13076" width="13.5703125" style="2" bestFit="1" customWidth="1"/>
    <col min="13077" max="13078" width="12.5703125" style="2" bestFit="1" customWidth="1"/>
    <col min="13079" max="13080" width="12.42578125" style="2" bestFit="1" customWidth="1"/>
    <col min="13081" max="13081" width="13.85546875" style="2" customWidth="1"/>
    <col min="13082" max="13085" width="12.42578125" style="2" customWidth="1"/>
    <col min="13086" max="13086" width="11.5703125" style="2" bestFit="1" customWidth="1"/>
    <col min="13087" max="13087" width="15.140625" style="2" bestFit="1" customWidth="1"/>
    <col min="13088" max="13312" width="11.42578125" style="2"/>
    <col min="13313" max="13313" width="2.42578125" style="2" customWidth="1"/>
    <col min="13314" max="13314" width="40" style="2" customWidth="1"/>
    <col min="13315" max="13324" width="13.42578125" style="2" customWidth="1"/>
    <col min="13325" max="13325" width="13.140625" style="2" customWidth="1"/>
    <col min="13326" max="13326" width="13.7109375" style="2" customWidth="1"/>
    <col min="13327" max="13327" width="12.7109375" style="2" customWidth="1"/>
    <col min="13328" max="13328" width="3.7109375" style="2" customWidth="1"/>
    <col min="13329" max="13329" width="4.140625" style="2" customWidth="1"/>
    <col min="13330" max="13330" width="33.5703125" style="2" customWidth="1"/>
    <col min="13331" max="13331" width="12.5703125" style="2" bestFit="1" customWidth="1"/>
    <col min="13332" max="13332" width="13.5703125" style="2" bestFit="1" customWidth="1"/>
    <col min="13333" max="13334" width="12.5703125" style="2" bestFit="1" customWidth="1"/>
    <col min="13335" max="13336" width="12.42578125" style="2" bestFit="1" customWidth="1"/>
    <col min="13337" max="13337" width="13.85546875" style="2" customWidth="1"/>
    <col min="13338" max="13341" width="12.42578125" style="2" customWidth="1"/>
    <col min="13342" max="13342" width="11.5703125" style="2" bestFit="1" customWidth="1"/>
    <col min="13343" max="13343" width="15.140625" style="2" bestFit="1" customWidth="1"/>
    <col min="13344" max="13568" width="11.42578125" style="2"/>
    <col min="13569" max="13569" width="2.42578125" style="2" customWidth="1"/>
    <col min="13570" max="13570" width="40" style="2" customWidth="1"/>
    <col min="13571" max="13580" width="13.42578125" style="2" customWidth="1"/>
    <col min="13581" max="13581" width="13.140625" style="2" customWidth="1"/>
    <col min="13582" max="13582" width="13.7109375" style="2" customWidth="1"/>
    <col min="13583" max="13583" width="12.7109375" style="2" customWidth="1"/>
    <col min="13584" max="13584" width="3.7109375" style="2" customWidth="1"/>
    <col min="13585" max="13585" width="4.140625" style="2" customWidth="1"/>
    <col min="13586" max="13586" width="33.5703125" style="2" customWidth="1"/>
    <col min="13587" max="13587" width="12.5703125" style="2" bestFit="1" customWidth="1"/>
    <col min="13588" max="13588" width="13.5703125" style="2" bestFit="1" customWidth="1"/>
    <col min="13589" max="13590" width="12.5703125" style="2" bestFit="1" customWidth="1"/>
    <col min="13591" max="13592" width="12.42578125" style="2" bestFit="1" customWidth="1"/>
    <col min="13593" max="13593" width="13.85546875" style="2" customWidth="1"/>
    <col min="13594" max="13597" width="12.42578125" style="2" customWidth="1"/>
    <col min="13598" max="13598" width="11.5703125" style="2" bestFit="1" customWidth="1"/>
    <col min="13599" max="13599" width="15.140625" style="2" bestFit="1" customWidth="1"/>
    <col min="13600" max="13824" width="11.42578125" style="2"/>
    <col min="13825" max="13825" width="2.42578125" style="2" customWidth="1"/>
    <col min="13826" max="13826" width="40" style="2" customWidth="1"/>
    <col min="13827" max="13836" width="13.42578125" style="2" customWidth="1"/>
    <col min="13837" max="13837" width="13.140625" style="2" customWidth="1"/>
    <col min="13838" max="13838" width="13.7109375" style="2" customWidth="1"/>
    <col min="13839" max="13839" width="12.7109375" style="2" customWidth="1"/>
    <col min="13840" max="13840" width="3.7109375" style="2" customWidth="1"/>
    <col min="13841" max="13841" width="4.140625" style="2" customWidth="1"/>
    <col min="13842" max="13842" width="33.5703125" style="2" customWidth="1"/>
    <col min="13843" max="13843" width="12.5703125" style="2" bestFit="1" customWidth="1"/>
    <col min="13844" max="13844" width="13.5703125" style="2" bestFit="1" customWidth="1"/>
    <col min="13845" max="13846" width="12.5703125" style="2" bestFit="1" customWidth="1"/>
    <col min="13847" max="13848" width="12.42578125" style="2" bestFit="1" customWidth="1"/>
    <col min="13849" max="13849" width="13.85546875" style="2" customWidth="1"/>
    <col min="13850" max="13853" width="12.42578125" style="2" customWidth="1"/>
    <col min="13854" max="13854" width="11.5703125" style="2" bestFit="1" customWidth="1"/>
    <col min="13855" max="13855" width="15.140625" style="2" bestFit="1" customWidth="1"/>
    <col min="13856" max="14080" width="11.42578125" style="2"/>
    <col min="14081" max="14081" width="2.42578125" style="2" customWidth="1"/>
    <col min="14082" max="14082" width="40" style="2" customWidth="1"/>
    <col min="14083" max="14092" width="13.42578125" style="2" customWidth="1"/>
    <col min="14093" max="14093" width="13.140625" style="2" customWidth="1"/>
    <col min="14094" max="14094" width="13.7109375" style="2" customWidth="1"/>
    <col min="14095" max="14095" width="12.7109375" style="2" customWidth="1"/>
    <col min="14096" max="14096" width="3.7109375" style="2" customWidth="1"/>
    <col min="14097" max="14097" width="4.140625" style="2" customWidth="1"/>
    <col min="14098" max="14098" width="33.5703125" style="2" customWidth="1"/>
    <col min="14099" max="14099" width="12.5703125" style="2" bestFit="1" customWidth="1"/>
    <col min="14100" max="14100" width="13.5703125" style="2" bestFit="1" customWidth="1"/>
    <col min="14101" max="14102" width="12.5703125" style="2" bestFit="1" customWidth="1"/>
    <col min="14103" max="14104" width="12.42578125" style="2" bestFit="1" customWidth="1"/>
    <col min="14105" max="14105" width="13.85546875" style="2" customWidth="1"/>
    <col min="14106" max="14109" width="12.42578125" style="2" customWidth="1"/>
    <col min="14110" max="14110" width="11.5703125" style="2" bestFit="1" customWidth="1"/>
    <col min="14111" max="14111" width="15.140625" style="2" bestFit="1" customWidth="1"/>
    <col min="14112" max="14336" width="11.42578125" style="2"/>
    <col min="14337" max="14337" width="2.42578125" style="2" customWidth="1"/>
    <col min="14338" max="14338" width="40" style="2" customWidth="1"/>
    <col min="14339" max="14348" width="13.42578125" style="2" customWidth="1"/>
    <col min="14349" max="14349" width="13.140625" style="2" customWidth="1"/>
    <col min="14350" max="14350" width="13.7109375" style="2" customWidth="1"/>
    <col min="14351" max="14351" width="12.7109375" style="2" customWidth="1"/>
    <col min="14352" max="14352" width="3.7109375" style="2" customWidth="1"/>
    <col min="14353" max="14353" width="4.140625" style="2" customWidth="1"/>
    <col min="14354" max="14354" width="33.5703125" style="2" customWidth="1"/>
    <col min="14355" max="14355" width="12.5703125" style="2" bestFit="1" customWidth="1"/>
    <col min="14356" max="14356" width="13.5703125" style="2" bestFit="1" customWidth="1"/>
    <col min="14357" max="14358" width="12.5703125" style="2" bestFit="1" customWidth="1"/>
    <col min="14359" max="14360" width="12.42578125" style="2" bestFit="1" customWidth="1"/>
    <col min="14361" max="14361" width="13.85546875" style="2" customWidth="1"/>
    <col min="14362" max="14365" width="12.42578125" style="2" customWidth="1"/>
    <col min="14366" max="14366" width="11.5703125" style="2" bestFit="1" customWidth="1"/>
    <col min="14367" max="14367" width="15.140625" style="2" bestFit="1" customWidth="1"/>
    <col min="14368" max="14592" width="11.42578125" style="2"/>
    <col min="14593" max="14593" width="2.42578125" style="2" customWidth="1"/>
    <col min="14594" max="14594" width="40" style="2" customWidth="1"/>
    <col min="14595" max="14604" width="13.42578125" style="2" customWidth="1"/>
    <col min="14605" max="14605" width="13.140625" style="2" customWidth="1"/>
    <col min="14606" max="14606" width="13.7109375" style="2" customWidth="1"/>
    <col min="14607" max="14607" width="12.7109375" style="2" customWidth="1"/>
    <col min="14608" max="14608" width="3.7109375" style="2" customWidth="1"/>
    <col min="14609" max="14609" width="4.140625" style="2" customWidth="1"/>
    <col min="14610" max="14610" width="33.5703125" style="2" customWidth="1"/>
    <col min="14611" max="14611" width="12.5703125" style="2" bestFit="1" customWidth="1"/>
    <col min="14612" max="14612" width="13.5703125" style="2" bestFit="1" customWidth="1"/>
    <col min="14613" max="14614" width="12.5703125" style="2" bestFit="1" customWidth="1"/>
    <col min="14615" max="14616" width="12.42578125" style="2" bestFit="1" customWidth="1"/>
    <col min="14617" max="14617" width="13.85546875" style="2" customWidth="1"/>
    <col min="14618" max="14621" width="12.42578125" style="2" customWidth="1"/>
    <col min="14622" max="14622" width="11.5703125" style="2" bestFit="1" customWidth="1"/>
    <col min="14623" max="14623" width="15.140625" style="2" bestFit="1" customWidth="1"/>
    <col min="14624" max="14848" width="11.42578125" style="2"/>
    <col min="14849" max="14849" width="2.42578125" style="2" customWidth="1"/>
    <col min="14850" max="14850" width="40" style="2" customWidth="1"/>
    <col min="14851" max="14860" width="13.42578125" style="2" customWidth="1"/>
    <col min="14861" max="14861" width="13.140625" style="2" customWidth="1"/>
    <col min="14862" max="14862" width="13.7109375" style="2" customWidth="1"/>
    <col min="14863" max="14863" width="12.7109375" style="2" customWidth="1"/>
    <col min="14864" max="14864" width="3.7109375" style="2" customWidth="1"/>
    <col min="14865" max="14865" width="4.140625" style="2" customWidth="1"/>
    <col min="14866" max="14866" width="33.5703125" style="2" customWidth="1"/>
    <col min="14867" max="14867" width="12.5703125" style="2" bestFit="1" customWidth="1"/>
    <col min="14868" max="14868" width="13.5703125" style="2" bestFit="1" customWidth="1"/>
    <col min="14869" max="14870" width="12.5703125" style="2" bestFit="1" customWidth="1"/>
    <col min="14871" max="14872" width="12.42578125" style="2" bestFit="1" customWidth="1"/>
    <col min="14873" max="14873" width="13.85546875" style="2" customWidth="1"/>
    <col min="14874" max="14877" width="12.42578125" style="2" customWidth="1"/>
    <col min="14878" max="14878" width="11.5703125" style="2" bestFit="1" customWidth="1"/>
    <col min="14879" max="14879" width="15.140625" style="2" bestFit="1" customWidth="1"/>
    <col min="14880" max="15104" width="11.42578125" style="2"/>
    <col min="15105" max="15105" width="2.42578125" style="2" customWidth="1"/>
    <col min="15106" max="15106" width="40" style="2" customWidth="1"/>
    <col min="15107" max="15116" width="13.42578125" style="2" customWidth="1"/>
    <col min="15117" max="15117" width="13.140625" style="2" customWidth="1"/>
    <col min="15118" max="15118" width="13.7109375" style="2" customWidth="1"/>
    <col min="15119" max="15119" width="12.7109375" style="2" customWidth="1"/>
    <col min="15120" max="15120" width="3.7109375" style="2" customWidth="1"/>
    <col min="15121" max="15121" width="4.140625" style="2" customWidth="1"/>
    <col min="15122" max="15122" width="33.5703125" style="2" customWidth="1"/>
    <col min="15123" max="15123" width="12.5703125" style="2" bestFit="1" customWidth="1"/>
    <col min="15124" max="15124" width="13.5703125" style="2" bestFit="1" customWidth="1"/>
    <col min="15125" max="15126" width="12.5703125" style="2" bestFit="1" customWidth="1"/>
    <col min="15127" max="15128" width="12.42578125" style="2" bestFit="1" customWidth="1"/>
    <col min="15129" max="15129" width="13.85546875" style="2" customWidth="1"/>
    <col min="15130" max="15133" width="12.42578125" style="2" customWidth="1"/>
    <col min="15134" max="15134" width="11.5703125" style="2" bestFit="1" customWidth="1"/>
    <col min="15135" max="15135" width="15.140625" style="2" bestFit="1" customWidth="1"/>
    <col min="15136" max="15360" width="11.42578125" style="2"/>
    <col min="15361" max="15361" width="2.42578125" style="2" customWidth="1"/>
    <col min="15362" max="15362" width="40" style="2" customWidth="1"/>
    <col min="15363" max="15372" width="13.42578125" style="2" customWidth="1"/>
    <col min="15373" max="15373" width="13.140625" style="2" customWidth="1"/>
    <col min="15374" max="15374" width="13.7109375" style="2" customWidth="1"/>
    <col min="15375" max="15375" width="12.7109375" style="2" customWidth="1"/>
    <col min="15376" max="15376" width="3.7109375" style="2" customWidth="1"/>
    <col min="15377" max="15377" width="4.140625" style="2" customWidth="1"/>
    <col min="15378" max="15378" width="33.5703125" style="2" customWidth="1"/>
    <col min="15379" max="15379" width="12.5703125" style="2" bestFit="1" customWidth="1"/>
    <col min="15380" max="15380" width="13.5703125" style="2" bestFit="1" customWidth="1"/>
    <col min="15381" max="15382" width="12.5703125" style="2" bestFit="1" customWidth="1"/>
    <col min="15383" max="15384" width="12.42578125" style="2" bestFit="1" customWidth="1"/>
    <col min="15385" max="15385" width="13.85546875" style="2" customWidth="1"/>
    <col min="15386" max="15389" width="12.42578125" style="2" customWidth="1"/>
    <col min="15390" max="15390" width="11.5703125" style="2" bestFit="1" customWidth="1"/>
    <col min="15391" max="15391" width="15.140625" style="2" bestFit="1" customWidth="1"/>
    <col min="15392" max="15616" width="11.42578125" style="2"/>
    <col min="15617" max="15617" width="2.42578125" style="2" customWidth="1"/>
    <col min="15618" max="15618" width="40" style="2" customWidth="1"/>
    <col min="15619" max="15628" width="13.42578125" style="2" customWidth="1"/>
    <col min="15629" max="15629" width="13.140625" style="2" customWidth="1"/>
    <col min="15630" max="15630" width="13.7109375" style="2" customWidth="1"/>
    <col min="15631" max="15631" width="12.7109375" style="2" customWidth="1"/>
    <col min="15632" max="15632" width="3.7109375" style="2" customWidth="1"/>
    <col min="15633" max="15633" width="4.140625" style="2" customWidth="1"/>
    <col min="15634" max="15634" width="33.5703125" style="2" customWidth="1"/>
    <col min="15635" max="15635" width="12.5703125" style="2" bestFit="1" customWidth="1"/>
    <col min="15636" max="15636" width="13.5703125" style="2" bestFit="1" customWidth="1"/>
    <col min="15637" max="15638" width="12.5703125" style="2" bestFit="1" customWidth="1"/>
    <col min="15639" max="15640" width="12.42578125" style="2" bestFit="1" customWidth="1"/>
    <col min="15641" max="15641" width="13.85546875" style="2" customWidth="1"/>
    <col min="15642" max="15645" width="12.42578125" style="2" customWidth="1"/>
    <col min="15646" max="15646" width="11.5703125" style="2" bestFit="1" customWidth="1"/>
    <col min="15647" max="15647" width="15.140625" style="2" bestFit="1" customWidth="1"/>
    <col min="15648" max="15872" width="11.42578125" style="2"/>
    <col min="15873" max="15873" width="2.42578125" style="2" customWidth="1"/>
    <col min="15874" max="15874" width="40" style="2" customWidth="1"/>
    <col min="15875" max="15884" width="13.42578125" style="2" customWidth="1"/>
    <col min="15885" max="15885" width="13.140625" style="2" customWidth="1"/>
    <col min="15886" max="15886" width="13.7109375" style="2" customWidth="1"/>
    <col min="15887" max="15887" width="12.7109375" style="2" customWidth="1"/>
    <col min="15888" max="15888" width="3.7109375" style="2" customWidth="1"/>
    <col min="15889" max="15889" width="4.140625" style="2" customWidth="1"/>
    <col min="15890" max="15890" width="33.5703125" style="2" customWidth="1"/>
    <col min="15891" max="15891" width="12.5703125" style="2" bestFit="1" customWidth="1"/>
    <col min="15892" max="15892" width="13.5703125" style="2" bestFit="1" customWidth="1"/>
    <col min="15893" max="15894" width="12.5703125" style="2" bestFit="1" customWidth="1"/>
    <col min="15895" max="15896" width="12.42578125" style="2" bestFit="1" customWidth="1"/>
    <col min="15897" max="15897" width="13.85546875" style="2" customWidth="1"/>
    <col min="15898" max="15901" width="12.42578125" style="2" customWidth="1"/>
    <col min="15902" max="15902" width="11.5703125" style="2" bestFit="1" customWidth="1"/>
    <col min="15903" max="15903" width="15.140625" style="2" bestFit="1" customWidth="1"/>
    <col min="15904" max="16128" width="11.42578125" style="2"/>
    <col min="16129" max="16129" width="2.42578125" style="2" customWidth="1"/>
    <col min="16130" max="16130" width="40" style="2" customWidth="1"/>
    <col min="16131" max="16140" width="13.42578125" style="2" customWidth="1"/>
    <col min="16141" max="16141" width="13.140625" style="2" customWidth="1"/>
    <col min="16142" max="16142" width="13.7109375" style="2" customWidth="1"/>
    <col min="16143" max="16143" width="12.7109375" style="2" customWidth="1"/>
    <col min="16144" max="16144" width="3.7109375" style="2" customWidth="1"/>
    <col min="16145" max="16145" width="4.140625" style="2" customWidth="1"/>
    <col min="16146" max="16146" width="33.5703125" style="2" customWidth="1"/>
    <col min="16147" max="16147" width="12.5703125" style="2" bestFit="1" customWidth="1"/>
    <col min="16148" max="16148" width="13.5703125" style="2" bestFit="1" customWidth="1"/>
    <col min="16149" max="16150" width="12.5703125" style="2" bestFit="1" customWidth="1"/>
    <col min="16151" max="16152" width="12.42578125" style="2" bestFit="1" customWidth="1"/>
    <col min="16153" max="16153" width="13.85546875" style="2" customWidth="1"/>
    <col min="16154" max="16157" width="12.42578125" style="2" customWidth="1"/>
    <col min="16158" max="16158" width="11.5703125" style="2" bestFit="1" customWidth="1"/>
    <col min="16159" max="16159" width="15.140625" style="2" bestFit="1" customWidth="1"/>
    <col min="16160" max="16384" width="11.42578125" style="2"/>
  </cols>
  <sheetData>
    <row r="1" spans="1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1">
      <c r="B2" s="249" t="s">
        <v>132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 R.L. (Sistema San Ignacio)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1:31">
      <c r="B3" s="122" t="str">
        <f>+'Cre-Valles'!B3</f>
        <v>CONSOLIDADO - con IVA</v>
      </c>
      <c r="C3" s="216"/>
      <c r="D3" s="216"/>
      <c r="E3" s="216"/>
      <c r="F3" s="216"/>
      <c r="G3" s="216"/>
      <c r="H3" s="5"/>
      <c r="I3" s="5"/>
      <c r="J3" s="5"/>
      <c r="K3" s="5"/>
      <c r="L3" s="5"/>
      <c r="M3" s="5"/>
      <c r="N3" s="5"/>
      <c r="O3" s="5"/>
      <c r="R3" s="122" t="str">
        <f>+'Cre-Valles'!R3</f>
        <v>CONSOLIDADO - sin IVA</v>
      </c>
      <c r="S3" s="216"/>
      <c r="T3" s="216"/>
      <c r="U3" s="216"/>
      <c r="V3" s="216"/>
      <c r="W3" s="6"/>
      <c r="X3" s="6"/>
      <c r="Y3" s="6"/>
      <c r="Z3" s="6"/>
      <c r="AA3" s="6"/>
      <c r="AB3" s="6"/>
      <c r="AC3" s="6"/>
      <c r="AD3" s="6"/>
      <c r="AE3" s="5"/>
    </row>
    <row r="4" spans="1:31">
      <c r="B4" s="122" t="str">
        <f>+'Cre-Valles'!B4</f>
        <v>ESTADÍSTICAS GESTIÓN 2025</v>
      </c>
      <c r="C4" s="216"/>
      <c r="D4" s="216"/>
      <c r="E4" s="216"/>
      <c r="F4" s="216"/>
      <c r="G4" s="7"/>
      <c r="H4" s="5"/>
      <c r="I4" s="5"/>
      <c r="J4" s="5"/>
      <c r="K4" s="5"/>
      <c r="L4" s="5"/>
      <c r="M4" s="5"/>
      <c r="N4" s="5"/>
      <c r="O4" s="5"/>
      <c r="R4" s="122" t="str">
        <f>+'Cre-Valles'!R4</f>
        <v>ESTADÍSTICAS GESTIÓN 2025</v>
      </c>
      <c r="S4" s="216"/>
      <c r="T4" s="216"/>
      <c r="U4" s="216"/>
      <c r="V4" s="216"/>
      <c r="W4" s="6"/>
      <c r="X4" s="6"/>
      <c r="Y4" s="6"/>
      <c r="Z4" s="6"/>
      <c r="AA4" s="6"/>
      <c r="AB4" s="6"/>
      <c r="AC4" s="6"/>
      <c r="AD4" s="6"/>
      <c r="AE4" s="5"/>
    </row>
    <row r="5" spans="1:31" ht="5.25" customHeight="1"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11" t="s">
        <v>1</v>
      </c>
      <c r="S8" s="12" t="s">
        <v>2</v>
      </c>
      <c r="T8" s="13" t="s">
        <v>3</v>
      </c>
      <c r="U8" s="13" t="s">
        <v>4</v>
      </c>
      <c r="V8" s="13" t="s">
        <v>5</v>
      </c>
      <c r="W8" s="13" t="s">
        <v>6</v>
      </c>
      <c r="X8" s="13" t="s">
        <v>7</v>
      </c>
      <c r="Y8" s="13" t="s">
        <v>8</v>
      </c>
      <c r="Z8" s="13" t="s">
        <v>9</v>
      </c>
      <c r="AA8" s="13" t="s">
        <v>10</v>
      </c>
      <c r="AB8" s="13" t="s">
        <v>11</v>
      </c>
      <c r="AC8" s="13" t="s">
        <v>12</v>
      </c>
      <c r="AD8" s="13" t="s">
        <v>13</v>
      </c>
      <c r="AE8" s="14" t="s">
        <v>14</v>
      </c>
    </row>
    <row r="9" spans="1:31">
      <c r="B9" s="15" t="s">
        <v>15</v>
      </c>
      <c r="C9" s="16"/>
      <c r="D9" s="4"/>
      <c r="E9" s="4"/>
      <c r="F9" s="4"/>
      <c r="G9" s="16"/>
      <c r="H9" s="4"/>
      <c r="I9" s="4"/>
      <c r="J9" s="4"/>
      <c r="K9" s="4"/>
      <c r="L9" s="4"/>
      <c r="M9" s="4"/>
      <c r="N9" s="4"/>
      <c r="O9" s="17"/>
      <c r="R9" s="15" t="s">
        <v>15</v>
      </c>
      <c r="S9" s="16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8"/>
    </row>
    <row r="10" spans="1:31">
      <c r="A10" s="19"/>
      <c r="B10" s="20" t="s">
        <v>16</v>
      </c>
      <c r="C10" s="21">
        <f>+'[38]CONSOLIDADO (2)'!C11</f>
        <v>13076</v>
      </c>
      <c r="D10" s="21">
        <f>+'[38]CONSOLIDADO (2)'!D11</f>
        <v>13106</v>
      </c>
      <c r="E10" s="21">
        <f>+'[38]CONSOLIDADO (2)'!E11</f>
        <v>13132</v>
      </c>
      <c r="F10" s="21">
        <f>+'[38]CONSOLIDADO (2)'!F11</f>
        <v>13179</v>
      </c>
      <c r="G10" s="21">
        <f>+'[38]CONSOLIDADO (2)'!G11</f>
        <v>13209</v>
      </c>
      <c r="H10" s="21">
        <f>+'[38]CONSOLIDADO (2)'!H11</f>
        <v>13226</v>
      </c>
      <c r="I10" s="21">
        <f>+'[38]CONSOLIDADO (2)'!I11</f>
        <v>13255</v>
      </c>
      <c r="J10" s="21">
        <f>+'[38]CONSOLIDADO (2)'!J11</f>
        <v>0</v>
      </c>
      <c r="K10" s="21">
        <f>+'[38]CONSOLIDADO (2)'!K11</f>
        <v>0</v>
      </c>
      <c r="L10" s="21">
        <f>+'[38]CONSOLIDADO (2)'!L11</f>
        <v>0</v>
      </c>
      <c r="M10" s="21">
        <f>+'[38]CONSOLIDADO (2)'!M11</f>
        <v>0</v>
      </c>
      <c r="N10" s="21">
        <f>+'[38]CONSOLIDADO (2)'!N11</f>
        <v>0</v>
      </c>
      <c r="O10" s="22">
        <f>+N10</f>
        <v>0</v>
      </c>
      <c r="R10" s="20" t="s">
        <v>16</v>
      </c>
      <c r="S10" s="24">
        <f>+C10</f>
        <v>13076</v>
      </c>
      <c r="T10" s="24">
        <f t="shared" ref="T10:AD14" si="0">+D10</f>
        <v>13106</v>
      </c>
      <c r="U10" s="24">
        <f t="shared" si="0"/>
        <v>13132</v>
      </c>
      <c r="V10" s="24">
        <f t="shared" si="0"/>
        <v>13179</v>
      </c>
      <c r="W10" s="24">
        <f t="shared" si="0"/>
        <v>13209</v>
      </c>
      <c r="X10" s="24">
        <f t="shared" si="0"/>
        <v>13226</v>
      </c>
      <c r="Y10" s="24">
        <f t="shared" si="0"/>
        <v>13255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23">
        <f>+AD10</f>
        <v>0</v>
      </c>
    </row>
    <row r="11" spans="1:31">
      <c r="A11" s="19"/>
      <c r="B11" s="20" t="s">
        <v>17</v>
      </c>
      <c r="C11" s="21">
        <f>+'[38]CONSOLIDADO (2)'!C12</f>
        <v>1880</v>
      </c>
      <c r="D11" s="21">
        <f>+'[38]CONSOLIDADO (2)'!D12</f>
        <v>1890</v>
      </c>
      <c r="E11" s="21">
        <f>+'[38]CONSOLIDADO (2)'!E12</f>
        <v>1883</v>
      </c>
      <c r="F11" s="21">
        <f>+'[38]CONSOLIDADO (2)'!F12</f>
        <v>1888</v>
      </c>
      <c r="G11" s="21">
        <f>+'[38]CONSOLIDADO (2)'!G12</f>
        <v>1895</v>
      </c>
      <c r="H11" s="21">
        <f>+'[38]CONSOLIDADO (2)'!H12</f>
        <v>1895</v>
      </c>
      <c r="I11" s="21">
        <f>+'[38]CONSOLIDADO (2)'!I12</f>
        <v>1901</v>
      </c>
      <c r="J11" s="21">
        <f>+'[38]CONSOLIDADO (2)'!J12</f>
        <v>0</v>
      </c>
      <c r="K11" s="21">
        <f>+'[38]CONSOLIDADO (2)'!K12</f>
        <v>0</v>
      </c>
      <c r="L11" s="21">
        <f>+'[38]CONSOLIDADO (2)'!L12</f>
        <v>0</v>
      </c>
      <c r="M11" s="21">
        <f>+'[38]CONSOLIDADO (2)'!M12</f>
        <v>0</v>
      </c>
      <c r="N11" s="21">
        <f>+'[38]CONSOLIDADO (2)'!N12</f>
        <v>0</v>
      </c>
      <c r="O11" s="22">
        <f t="shared" ref="O11:O14" si="1">+N11</f>
        <v>0</v>
      </c>
      <c r="R11" s="20" t="s">
        <v>17</v>
      </c>
      <c r="S11" s="24">
        <f t="shared" ref="S11:S14" si="2">+C11</f>
        <v>1880</v>
      </c>
      <c r="T11" s="24">
        <f t="shared" si="0"/>
        <v>1890</v>
      </c>
      <c r="U11" s="24">
        <f t="shared" si="0"/>
        <v>1883</v>
      </c>
      <c r="V11" s="24">
        <f t="shared" si="0"/>
        <v>1888</v>
      </c>
      <c r="W11" s="24">
        <f t="shared" si="0"/>
        <v>1895</v>
      </c>
      <c r="X11" s="24">
        <f t="shared" si="0"/>
        <v>1895</v>
      </c>
      <c r="Y11" s="24">
        <f t="shared" si="0"/>
        <v>1901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23">
        <f t="shared" ref="AE11:AE14" si="3">+AD11</f>
        <v>0</v>
      </c>
    </row>
    <row r="12" spans="1:31">
      <c r="A12" s="19"/>
      <c r="B12" s="20" t="s">
        <v>18</v>
      </c>
      <c r="C12" s="21">
        <f>+'[38]CONSOLIDADO (2)'!C13</f>
        <v>170</v>
      </c>
      <c r="D12" s="21">
        <f>+'[38]CONSOLIDADO (2)'!D13</f>
        <v>170</v>
      </c>
      <c r="E12" s="21">
        <f>+'[38]CONSOLIDADO (2)'!E13</f>
        <v>170</v>
      </c>
      <c r="F12" s="21">
        <f>+'[38]CONSOLIDADO (2)'!F13</f>
        <v>156</v>
      </c>
      <c r="G12" s="21">
        <f>+'[38]CONSOLIDADO (2)'!G13</f>
        <v>158</v>
      </c>
      <c r="H12" s="21">
        <f>+'[38]CONSOLIDADO (2)'!H13</f>
        <v>160</v>
      </c>
      <c r="I12" s="21">
        <f>+'[38]CONSOLIDADO (2)'!I13</f>
        <v>162</v>
      </c>
      <c r="J12" s="21">
        <f>+'[38]CONSOLIDADO (2)'!J13</f>
        <v>0</v>
      </c>
      <c r="K12" s="21">
        <f>+'[38]CONSOLIDADO (2)'!K13</f>
        <v>0</v>
      </c>
      <c r="L12" s="21">
        <f>+'[38]CONSOLIDADO (2)'!L13</f>
        <v>0</v>
      </c>
      <c r="M12" s="21">
        <f>+'[38]CONSOLIDADO (2)'!M13</f>
        <v>0</v>
      </c>
      <c r="N12" s="21">
        <f>+'[38]CONSOLIDADO (2)'!N13</f>
        <v>0</v>
      </c>
      <c r="O12" s="22">
        <f t="shared" si="1"/>
        <v>0</v>
      </c>
      <c r="R12" s="20" t="s">
        <v>18</v>
      </c>
      <c r="S12" s="24">
        <f t="shared" si="2"/>
        <v>170</v>
      </c>
      <c r="T12" s="24">
        <f t="shared" si="0"/>
        <v>170</v>
      </c>
      <c r="U12" s="24">
        <f t="shared" si="0"/>
        <v>170</v>
      </c>
      <c r="V12" s="24">
        <f t="shared" si="0"/>
        <v>156</v>
      </c>
      <c r="W12" s="24">
        <f t="shared" si="0"/>
        <v>158</v>
      </c>
      <c r="X12" s="24">
        <f t="shared" si="0"/>
        <v>160</v>
      </c>
      <c r="Y12" s="24">
        <f t="shared" si="0"/>
        <v>162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4">
        <f t="shared" si="0"/>
        <v>0</v>
      </c>
      <c r="AE12" s="23">
        <f t="shared" si="3"/>
        <v>0</v>
      </c>
    </row>
    <row r="13" spans="1:31">
      <c r="A13" s="19"/>
      <c r="B13" s="20" t="s">
        <v>19</v>
      </c>
      <c r="C13" s="21">
        <f>+'[38]CONSOLIDADO (2)'!C14</f>
        <v>4</v>
      </c>
      <c r="D13" s="21">
        <f>+'[38]CONSOLIDADO (2)'!D14</f>
        <v>4</v>
      </c>
      <c r="E13" s="21">
        <f>+'[38]CONSOLIDADO (2)'!E14</f>
        <v>4</v>
      </c>
      <c r="F13" s="21">
        <f>+'[38]CONSOLIDADO (2)'!F14</f>
        <v>4</v>
      </c>
      <c r="G13" s="21">
        <f>+'[38]CONSOLIDADO (2)'!G14</f>
        <v>5</v>
      </c>
      <c r="H13" s="21">
        <f>+'[38]CONSOLIDADO (2)'!H14</f>
        <v>5</v>
      </c>
      <c r="I13" s="21">
        <f>+'[38]CONSOLIDADO (2)'!I14</f>
        <v>5</v>
      </c>
      <c r="J13" s="21">
        <f>+'[38]CONSOLIDADO (2)'!J14</f>
        <v>0</v>
      </c>
      <c r="K13" s="21">
        <f>+'[38]CONSOLIDADO (2)'!K14</f>
        <v>0</v>
      </c>
      <c r="L13" s="21">
        <f>+'[38]CONSOLIDADO (2)'!L14</f>
        <v>0</v>
      </c>
      <c r="M13" s="21">
        <f>+'[38]CONSOLIDADO (2)'!M14</f>
        <v>0</v>
      </c>
      <c r="N13" s="21">
        <f>+'[38]CONSOLIDADO (2)'!N14</f>
        <v>0</v>
      </c>
      <c r="O13" s="22">
        <f t="shared" si="1"/>
        <v>0</v>
      </c>
      <c r="R13" s="20" t="s">
        <v>19</v>
      </c>
      <c r="S13" s="24">
        <f t="shared" si="2"/>
        <v>4</v>
      </c>
      <c r="T13" s="24">
        <f t="shared" si="0"/>
        <v>4</v>
      </c>
      <c r="U13" s="24">
        <f t="shared" si="0"/>
        <v>4</v>
      </c>
      <c r="V13" s="24">
        <f t="shared" si="0"/>
        <v>4</v>
      </c>
      <c r="W13" s="24">
        <f t="shared" si="0"/>
        <v>5</v>
      </c>
      <c r="X13" s="24">
        <f t="shared" si="0"/>
        <v>5</v>
      </c>
      <c r="Y13" s="24">
        <f t="shared" si="0"/>
        <v>5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23">
        <f t="shared" si="3"/>
        <v>0</v>
      </c>
    </row>
    <row r="14" spans="1:31">
      <c r="A14" s="4"/>
      <c r="B14" s="25" t="s">
        <v>20</v>
      </c>
      <c r="C14" s="21">
        <f>+'[38]CONSOLIDADO (2)'!C15</f>
        <v>1350</v>
      </c>
      <c r="D14" s="21">
        <f>+'[38]CONSOLIDADO (2)'!D15</f>
        <v>1353</v>
      </c>
      <c r="E14" s="21">
        <f>+'[38]CONSOLIDADO (2)'!E15</f>
        <v>1362</v>
      </c>
      <c r="F14" s="21">
        <f>+'[38]CONSOLIDADO (2)'!F15</f>
        <v>1364</v>
      </c>
      <c r="G14" s="21">
        <f>+'[38]CONSOLIDADO (2)'!G15</f>
        <v>1368</v>
      </c>
      <c r="H14" s="21">
        <f>+'[38]CONSOLIDADO (2)'!H15</f>
        <v>1372</v>
      </c>
      <c r="I14" s="21">
        <f>+'[38]CONSOLIDADO (2)'!I15</f>
        <v>1373</v>
      </c>
      <c r="J14" s="21">
        <f>+'[38]CONSOLIDADO (2)'!J15</f>
        <v>0</v>
      </c>
      <c r="K14" s="21">
        <f>+'[38]CONSOLIDADO (2)'!K15</f>
        <v>0</v>
      </c>
      <c r="L14" s="21">
        <f>+'[38]CONSOLIDADO (2)'!L15</f>
        <v>0</v>
      </c>
      <c r="M14" s="21">
        <f>+'[38]CONSOLIDADO (2)'!M15</f>
        <v>0</v>
      </c>
      <c r="N14" s="21">
        <f>+'[38]CONSOLIDADO (2)'!N15</f>
        <v>0</v>
      </c>
      <c r="O14" s="22">
        <f t="shared" si="1"/>
        <v>0</v>
      </c>
      <c r="R14" s="25" t="s">
        <v>20</v>
      </c>
      <c r="S14" s="24">
        <f t="shared" si="2"/>
        <v>1350</v>
      </c>
      <c r="T14" s="24">
        <f t="shared" si="0"/>
        <v>1353</v>
      </c>
      <c r="U14" s="24">
        <f t="shared" si="0"/>
        <v>1362</v>
      </c>
      <c r="V14" s="24">
        <f t="shared" si="0"/>
        <v>1364</v>
      </c>
      <c r="W14" s="24">
        <f t="shared" si="0"/>
        <v>1368</v>
      </c>
      <c r="X14" s="24">
        <f t="shared" si="0"/>
        <v>1372</v>
      </c>
      <c r="Y14" s="24">
        <f t="shared" si="0"/>
        <v>1373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4">
        <f t="shared" si="0"/>
        <v>0</v>
      </c>
      <c r="AE14" s="23">
        <f t="shared" si="3"/>
        <v>0</v>
      </c>
    </row>
    <row r="15" spans="1:31">
      <c r="B15" s="26" t="s">
        <v>14</v>
      </c>
      <c r="C15" s="28">
        <f t="shared" ref="C15:I15" si="4">SUM(C10:C14)</f>
        <v>16480</v>
      </c>
      <c r="D15" s="28">
        <f t="shared" si="4"/>
        <v>16523</v>
      </c>
      <c r="E15" s="28">
        <f t="shared" si="4"/>
        <v>16551</v>
      </c>
      <c r="F15" s="28">
        <f t="shared" si="4"/>
        <v>16591</v>
      </c>
      <c r="G15" s="28">
        <f t="shared" si="4"/>
        <v>16635</v>
      </c>
      <c r="H15" s="28">
        <f t="shared" si="4"/>
        <v>16658</v>
      </c>
      <c r="I15" s="28">
        <f t="shared" si="4"/>
        <v>16696</v>
      </c>
      <c r="J15" s="28">
        <f t="shared" ref="J15:K15" si="5">SUM(J10:J14)</f>
        <v>0</v>
      </c>
      <c r="K15" s="28">
        <f t="shared" si="5"/>
        <v>0</v>
      </c>
      <c r="L15" s="28">
        <f t="shared" ref="F15:L15" si="6">SUM(L10:L14)</f>
        <v>0</v>
      </c>
      <c r="M15" s="28">
        <f t="shared" ref="M15:N15" si="7">SUM(M10:M14)</f>
        <v>0</v>
      </c>
      <c r="N15" s="28">
        <f t="shared" si="7"/>
        <v>0</v>
      </c>
      <c r="O15" s="30">
        <f t="shared" ref="O15" si="8">SUM(O10:O14)</f>
        <v>0</v>
      </c>
      <c r="R15" s="26" t="s">
        <v>14</v>
      </c>
      <c r="S15" s="27">
        <f t="shared" ref="S15:AE15" si="9">SUM(S10:S14)</f>
        <v>16480</v>
      </c>
      <c r="T15" s="29">
        <f t="shared" si="9"/>
        <v>16523</v>
      </c>
      <c r="U15" s="29">
        <f t="shared" si="9"/>
        <v>16551</v>
      </c>
      <c r="V15" s="29">
        <f t="shared" si="9"/>
        <v>16591</v>
      </c>
      <c r="W15" s="29">
        <f t="shared" si="9"/>
        <v>16635</v>
      </c>
      <c r="X15" s="29">
        <f t="shared" si="9"/>
        <v>16658</v>
      </c>
      <c r="Y15" s="29">
        <f t="shared" si="9"/>
        <v>16696</v>
      </c>
      <c r="Z15" s="29">
        <f t="shared" si="9"/>
        <v>0</v>
      </c>
      <c r="AA15" s="29">
        <f t="shared" si="9"/>
        <v>0</v>
      </c>
      <c r="AB15" s="29">
        <f t="shared" si="9"/>
        <v>0</v>
      </c>
      <c r="AC15" s="29">
        <f t="shared" si="9"/>
        <v>0</v>
      </c>
      <c r="AD15" s="29">
        <f t="shared" si="9"/>
        <v>0</v>
      </c>
      <c r="AE15" s="28">
        <f t="shared" si="9"/>
        <v>0</v>
      </c>
    </row>
    <row r="16" spans="1:31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32" t="s">
        <v>1</v>
      </c>
      <c r="C19" s="12" t="s">
        <v>2</v>
      </c>
      <c r="D19" s="12" t="s">
        <v>3</v>
      </c>
      <c r="E19" s="12" t="s">
        <v>4</v>
      </c>
      <c r="F19" s="12" t="s">
        <v>5</v>
      </c>
      <c r="G19" s="12" t="s">
        <v>6</v>
      </c>
      <c r="H19" s="12" t="s">
        <v>7</v>
      </c>
      <c r="I19" s="12" t="s">
        <v>8</v>
      </c>
      <c r="J19" s="12" t="s">
        <v>9</v>
      </c>
      <c r="K19" s="12" t="s">
        <v>10</v>
      </c>
      <c r="L19" s="12" t="s">
        <v>11</v>
      </c>
      <c r="M19" s="12" t="s">
        <v>12</v>
      </c>
      <c r="N19" s="12" t="s">
        <v>13</v>
      </c>
      <c r="O19" s="34" t="s">
        <v>22</v>
      </c>
      <c r="R19" s="32" t="s">
        <v>1</v>
      </c>
      <c r="S19" s="35" t="s">
        <v>2</v>
      </c>
      <c r="T19" s="33" t="s">
        <v>3</v>
      </c>
      <c r="U19" s="33" t="s">
        <v>4</v>
      </c>
      <c r="V19" s="33" t="s">
        <v>5</v>
      </c>
      <c r="W19" s="33" t="s">
        <v>6</v>
      </c>
      <c r="X19" s="33" t="s">
        <v>7</v>
      </c>
      <c r="Y19" s="33" t="s">
        <v>8</v>
      </c>
      <c r="Z19" s="33" t="s">
        <v>9</v>
      </c>
      <c r="AA19" s="33" t="s">
        <v>10</v>
      </c>
      <c r="AB19" s="33" t="s">
        <v>11</v>
      </c>
      <c r="AC19" s="33" t="s">
        <v>12</v>
      </c>
      <c r="AD19" s="33" t="s">
        <v>13</v>
      </c>
      <c r="AE19" s="34" t="s">
        <v>14</v>
      </c>
    </row>
    <row r="20" spans="2:31">
      <c r="B20" s="36" t="s">
        <v>15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9"/>
      <c r="R20" s="36" t="s">
        <v>15</v>
      </c>
      <c r="S20" s="37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9"/>
    </row>
    <row r="21" spans="2:31">
      <c r="B21" s="20" t="s">
        <v>16</v>
      </c>
      <c r="C21" s="84">
        <f>+'[38]CONSOLIDADO (2)'!C22</f>
        <v>1590.2359999999999</v>
      </c>
      <c r="D21" s="84">
        <f>+'[38]CONSOLIDADO (2)'!D22</f>
        <v>1479.521</v>
      </c>
      <c r="E21" s="84">
        <f>+'[38]CONSOLIDADO (2)'!E22</f>
        <v>1515.1390000000001</v>
      </c>
      <c r="F21" s="84">
        <f>+'[38]CONSOLIDADO (2)'!F22</f>
        <v>1458.8419999999999</v>
      </c>
      <c r="G21" s="84">
        <f>+'[38]CONSOLIDADO (2)'!G22</f>
        <v>1401.2550000000001</v>
      </c>
      <c r="H21" s="84">
        <f>+'[38]CONSOLIDADO (2)'!H22</f>
        <v>1342.6949999999999</v>
      </c>
      <c r="I21" s="84">
        <f>+'[38]CONSOLIDADO (2)'!I22</f>
        <v>1227.855</v>
      </c>
      <c r="J21" s="84">
        <f>+'[38]CONSOLIDADO (2)'!J22</f>
        <v>0</v>
      </c>
      <c r="K21" s="84">
        <f>+'[38]CONSOLIDADO (2)'!K22</f>
        <v>0</v>
      </c>
      <c r="L21" s="84">
        <f>+'[38]CONSOLIDADO (2)'!L22</f>
        <v>0</v>
      </c>
      <c r="M21" s="84">
        <f>+'[38]CONSOLIDADO (2)'!M22</f>
        <v>0</v>
      </c>
      <c r="N21" s="84">
        <f>+'[38]CONSOLIDADO (2)'!N22</f>
        <v>0</v>
      </c>
      <c r="O21" s="85">
        <f>SUM(C21:N21)</f>
        <v>10015.543</v>
      </c>
      <c r="P21" s="43"/>
      <c r="Q21" s="43"/>
      <c r="R21" s="20" t="s">
        <v>16</v>
      </c>
      <c r="S21" s="86">
        <f>+C21</f>
        <v>1590.2359999999999</v>
      </c>
      <c r="T21" s="86">
        <f>+D21</f>
        <v>1479.521</v>
      </c>
      <c r="U21" s="86">
        <f>+E21</f>
        <v>1515.1390000000001</v>
      </c>
      <c r="V21" s="86">
        <f t="shared" ref="V21:AD25" si="10">+F21</f>
        <v>1458.8419999999999</v>
      </c>
      <c r="W21" s="86">
        <f t="shared" si="10"/>
        <v>1401.2550000000001</v>
      </c>
      <c r="X21" s="86">
        <f t="shared" si="10"/>
        <v>1342.6949999999999</v>
      </c>
      <c r="Y21" s="86">
        <f t="shared" si="10"/>
        <v>1227.855</v>
      </c>
      <c r="Z21" s="86">
        <f t="shared" si="10"/>
        <v>0</v>
      </c>
      <c r="AA21" s="86">
        <f t="shared" si="10"/>
        <v>0</v>
      </c>
      <c r="AB21" s="86">
        <f t="shared" si="10"/>
        <v>0</v>
      </c>
      <c r="AC21" s="86">
        <f t="shared" si="10"/>
        <v>0</v>
      </c>
      <c r="AD21" s="86">
        <f t="shared" si="10"/>
        <v>0</v>
      </c>
      <c r="AE21" s="85">
        <f>SUM(S21:AD21)</f>
        <v>10015.543</v>
      </c>
    </row>
    <row r="22" spans="2:31">
      <c r="B22" s="20" t="s">
        <v>17</v>
      </c>
      <c r="C22" s="84">
        <f>+'[38]CONSOLIDADO (2)'!C23</f>
        <v>822.73399999999992</v>
      </c>
      <c r="D22" s="84">
        <f>+'[38]CONSOLIDADO (2)'!D23</f>
        <v>766.91499999999985</v>
      </c>
      <c r="E22" s="84">
        <f>+'[38]CONSOLIDADO (2)'!E23</f>
        <v>806.99399999999991</v>
      </c>
      <c r="F22" s="84">
        <f>+'[38]CONSOLIDADO (2)'!F23</f>
        <v>784.68500000000006</v>
      </c>
      <c r="G22" s="84">
        <f>+'[38]CONSOLIDADO (2)'!G23</f>
        <v>751.00199999999995</v>
      </c>
      <c r="H22" s="84">
        <f>+'[38]CONSOLIDADO (2)'!H23</f>
        <v>732.23800000000006</v>
      </c>
      <c r="I22" s="84">
        <f>+'[38]CONSOLIDADO (2)'!I23</f>
        <v>648.17599999999993</v>
      </c>
      <c r="J22" s="84">
        <f>+'[38]CONSOLIDADO (2)'!J23</f>
        <v>0</v>
      </c>
      <c r="K22" s="84">
        <f>+'[38]CONSOLIDADO (2)'!K23</f>
        <v>0</v>
      </c>
      <c r="L22" s="84">
        <f>+'[38]CONSOLIDADO (2)'!L23</f>
        <v>0</v>
      </c>
      <c r="M22" s="84">
        <f>+'[38]CONSOLIDADO (2)'!M23</f>
        <v>0</v>
      </c>
      <c r="N22" s="84">
        <f>+'[38]CONSOLIDADO (2)'!N23</f>
        <v>0</v>
      </c>
      <c r="O22" s="85">
        <f t="shared" ref="O22:O25" si="11">SUM(C22:N22)</f>
        <v>5312.7440000000006</v>
      </c>
      <c r="P22" s="43"/>
      <c r="Q22" s="43"/>
      <c r="R22" s="20" t="s">
        <v>17</v>
      </c>
      <c r="S22" s="86">
        <f t="shared" ref="S22:U25" si="12">+C22</f>
        <v>822.73399999999992</v>
      </c>
      <c r="T22" s="86">
        <f t="shared" si="12"/>
        <v>766.91499999999985</v>
      </c>
      <c r="U22" s="86">
        <f>+E22</f>
        <v>806.99399999999991</v>
      </c>
      <c r="V22" s="86">
        <f t="shared" si="10"/>
        <v>784.68500000000006</v>
      </c>
      <c r="W22" s="86">
        <f t="shared" si="10"/>
        <v>751.00199999999995</v>
      </c>
      <c r="X22" s="86">
        <f t="shared" si="10"/>
        <v>732.23800000000006</v>
      </c>
      <c r="Y22" s="86">
        <f t="shared" si="10"/>
        <v>648.17599999999993</v>
      </c>
      <c r="Z22" s="86">
        <f t="shared" si="10"/>
        <v>0</v>
      </c>
      <c r="AA22" s="86">
        <f t="shared" si="10"/>
        <v>0</v>
      </c>
      <c r="AB22" s="86">
        <f t="shared" si="10"/>
        <v>0</v>
      </c>
      <c r="AC22" s="86">
        <f t="shared" si="10"/>
        <v>0</v>
      </c>
      <c r="AD22" s="86">
        <f t="shared" si="10"/>
        <v>0</v>
      </c>
      <c r="AE22" s="85">
        <f t="shared" ref="AE22:AE25" si="13">SUM(S22:AD22)</f>
        <v>5312.7440000000006</v>
      </c>
    </row>
    <row r="23" spans="2:31">
      <c r="B23" s="20" t="s">
        <v>18</v>
      </c>
      <c r="C23" s="84">
        <f>+'[38]CONSOLIDADO (2)'!C24</f>
        <v>697.73400000000004</v>
      </c>
      <c r="D23" s="84">
        <f>+'[38]CONSOLIDADO (2)'!D24</f>
        <v>831.14800000000002</v>
      </c>
      <c r="E23" s="84">
        <f>+'[38]CONSOLIDADO (2)'!E24</f>
        <v>868.32400000000007</v>
      </c>
      <c r="F23" s="84">
        <f>+'[38]CONSOLIDADO (2)'!F24</f>
        <v>793.20699999999999</v>
      </c>
      <c r="G23" s="84">
        <f>+'[38]CONSOLIDADO (2)'!G24</f>
        <v>873.66199999999981</v>
      </c>
      <c r="H23" s="84">
        <f>+'[38]CONSOLIDADO (2)'!H24</f>
        <v>630.56900000000007</v>
      </c>
      <c r="I23" s="84">
        <f>+'[38]CONSOLIDADO (2)'!I24</f>
        <v>890.08299999999997</v>
      </c>
      <c r="J23" s="84">
        <f>+'[38]CONSOLIDADO (2)'!J24</f>
        <v>0</v>
      </c>
      <c r="K23" s="84">
        <f>+'[38]CONSOLIDADO (2)'!K24</f>
        <v>0</v>
      </c>
      <c r="L23" s="84">
        <f>+'[38]CONSOLIDADO (2)'!L24</f>
        <v>0</v>
      </c>
      <c r="M23" s="84">
        <f>+'[38]CONSOLIDADO (2)'!M24</f>
        <v>0</v>
      </c>
      <c r="N23" s="84">
        <f>+'[38]CONSOLIDADO (2)'!N24</f>
        <v>0</v>
      </c>
      <c r="O23" s="85">
        <f t="shared" si="11"/>
        <v>5584.7269999999999</v>
      </c>
      <c r="P23" s="43"/>
      <c r="Q23" s="43"/>
      <c r="R23" s="20" t="s">
        <v>18</v>
      </c>
      <c r="S23" s="86">
        <f t="shared" si="12"/>
        <v>697.73400000000004</v>
      </c>
      <c r="T23" s="86">
        <f t="shared" si="12"/>
        <v>831.14800000000002</v>
      </c>
      <c r="U23" s="86">
        <f t="shared" si="12"/>
        <v>868.32400000000007</v>
      </c>
      <c r="V23" s="86">
        <f t="shared" si="10"/>
        <v>793.20699999999999</v>
      </c>
      <c r="W23" s="86">
        <f t="shared" si="10"/>
        <v>873.66199999999981</v>
      </c>
      <c r="X23" s="86">
        <f t="shared" si="10"/>
        <v>630.56900000000007</v>
      </c>
      <c r="Y23" s="86">
        <f t="shared" si="10"/>
        <v>890.08299999999997</v>
      </c>
      <c r="Z23" s="86">
        <f t="shared" si="10"/>
        <v>0</v>
      </c>
      <c r="AA23" s="86">
        <f t="shared" si="10"/>
        <v>0</v>
      </c>
      <c r="AB23" s="86">
        <f t="shared" si="10"/>
        <v>0</v>
      </c>
      <c r="AC23" s="86">
        <f t="shared" si="10"/>
        <v>0</v>
      </c>
      <c r="AD23" s="86">
        <f t="shared" si="10"/>
        <v>0</v>
      </c>
      <c r="AE23" s="85">
        <f t="shared" si="13"/>
        <v>5584.7269999999999</v>
      </c>
    </row>
    <row r="24" spans="2:31">
      <c r="B24" s="20" t="s">
        <v>19</v>
      </c>
      <c r="C24" s="84">
        <f>+'[38]CONSOLIDADO (2)'!C25</f>
        <v>221.709</v>
      </c>
      <c r="D24" s="84">
        <f>+'[38]CONSOLIDADO (2)'!D25</f>
        <v>192.577</v>
      </c>
      <c r="E24" s="84">
        <f>+'[38]CONSOLIDADO (2)'!E25</f>
        <v>213.21200000000002</v>
      </c>
      <c r="F24" s="84">
        <f>+'[38]CONSOLIDADO (2)'!F25</f>
        <v>209.10300000000001</v>
      </c>
      <c r="G24" s="84">
        <f>+'[38]CONSOLIDADO (2)'!G25</f>
        <v>217.226</v>
      </c>
      <c r="H24" s="84">
        <f>+'[38]CONSOLIDADO (2)'!H25</f>
        <v>211.63400000000001</v>
      </c>
      <c r="I24" s="84">
        <f>+'[38]CONSOLIDADO (2)'!I25</f>
        <v>218.69499999999999</v>
      </c>
      <c r="J24" s="84">
        <f>+'[38]CONSOLIDADO (2)'!J25</f>
        <v>0</v>
      </c>
      <c r="K24" s="84">
        <f>+'[38]CONSOLIDADO (2)'!K25</f>
        <v>0</v>
      </c>
      <c r="L24" s="84">
        <f>+'[38]CONSOLIDADO (2)'!L25</f>
        <v>0</v>
      </c>
      <c r="M24" s="84">
        <f>+'[38]CONSOLIDADO (2)'!M25</f>
        <v>0</v>
      </c>
      <c r="N24" s="84">
        <f>+'[38]CONSOLIDADO (2)'!N25</f>
        <v>0</v>
      </c>
      <c r="O24" s="85">
        <f t="shared" si="11"/>
        <v>1484.1560000000002</v>
      </c>
      <c r="P24" s="43"/>
      <c r="Q24" s="43"/>
      <c r="R24" s="20" t="s">
        <v>19</v>
      </c>
      <c r="S24" s="86">
        <f t="shared" si="12"/>
        <v>221.709</v>
      </c>
      <c r="T24" s="86">
        <f t="shared" si="12"/>
        <v>192.577</v>
      </c>
      <c r="U24" s="86">
        <f t="shared" si="12"/>
        <v>213.21200000000002</v>
      </c>
      <c r="V24" s="86">
        <f t="shared" si="10"/>
        <v>209.10300000000001</v>
      </c>
      <c r="W24" s="86">
        <f t="shared" si="10"/>
        <v>217.226</v>
      </c>
      <c r="X24" s="86">
        <f t="shared" si="10"/>
        <v>211.63400000000001</v>
      </c>
      <c r="Y24" s="86">
        <f t="shared" si="10"/>
        <v>218.69499999999999</v>
      </c>
      <c r="Z24" s="86">
        <f t="shared" si="10"/>
        <v>0</v>
      </c>
      <c r="AA24" s="86">
        <f t="shared" si="10"/>
        <v>0</v>
      </c>
      <c r="AB24" s="86">
        <f t="shared" si="10"/>
        <v>0</v>
      </c>
      <c r="AC24" s="86">
        <f t="shared" si="10"/>
        <v>0</v>
      </c>
      <c r="AD24" s="86">
        <f t="shared" si="10"/>
        <v>0</v>
      </c>
      <c r="AE24" s="85">
        <f t="shared" si="13"/>
        <v>1484.1560000000002</v>
      </c>
    </row>
    <row r="25" spans="2:31">
      <c r="B25" s="25" t="s">
        <v>20</v>
      </c>
      <c r="C25" s="84">
        <f>+'[38]CONSOLIDADO (2)'!C26</f>
        <v>464.91900000000004</v>
      </c>
      <c r="D25" s="84">
        <f>+'[38]CONSOLIDADO (2)'!D26</f>
        <v>445.40600000000001</v>
      </c>
      <c r="E25" s="84">
        <f>+'[38]CONSOLIDADO (2)'!E26</f>
        <v>479.55099999999999</v>
      </c>
      <c r="F25" s="84">
        <f>+'[38]CONSOLIDADO (2)'!F26</f>
        <v>477.85399999999998</v>
      </c>
      <c r="G25" s="84">
        <f>+'[38]CONSOLIDADO (2)'!G26</f>
        <v>481.20099999999996</v>
      </c>
      <c r="H25" s="84">
        <f>+'[38]CONSOLIDADO (2)'!H26</f>
        <v>449.96099999999996</v>
      </c>
      <c r="I25" s="84">
        <f>+'[38]CONSOLIDADO (2)'!I26</f>
        <v>452.96400000000006</v>
      </c>
      <c r="J25" s="84">
        <f>+'[38]CONSOLIDADO (2)'!J26</f>
        <v>0</v>
      </c>
      <c r="K25" s="84">
        <f>+'[38]CONSOLIDADO (2)'!K26</f>
        <v>0</v>
      </c>
      <c r="L25" s="84">
        <f>+'[38]CONSOLIDADO (2)'!L26</f>
        <v>0</v>
      </c>
      <c r="M25" s="84">
        <f>+'[38]CONSOLIDADO (2)'!M26</f>
        <v>0</v>
      </c>
      <c r="N25" s="84">
        <f>+'[38]CONSOLIDADO (2)'!N26</f>
        <v>0</v>
      </c>
      <c r="O25" s="85">
        <f t="shared" si="11"/>
        <v>3251.8559999999998</v>
      </c>
      <c r="P25" s="43"/>
      <c r="Q25" s="43"/>
      <c r="R25" s="25" t="s">
        <v>20</v>
      </c>
      <c r="S25" s="86">
        <f t="shared" si="12"/>
        <v>464.91900000000004</v>
      </c>
      <c r="T25" s="86">
        <f t="shared" si="12"/>
        <v>445.40600000000001</v>
      </c>
      <c r="U25" s="86">
        <f t="shared" si="12"/>
        <v>479.55099999999999</v>
      </c>
      <c r="V25" s="86">
        <f t="shared" si="10"/>
        <v>477.85399999999998</v>
      </c>
      <c r="W25" s="86">
        <f t="shared" si="10"/>
        <v>481.20099999999996</v>
      </c>
      <c r="X25" s="86">
        <f t="shared" si="10"/>
        <v>449.96099999999996</v>
      </c>
      <c r="Y25" s="86">
        <f t="shared" si="10"/>
        <v>452.96400000000006</v>
      </c>
      <c r="Z25" s="86">
        <f t="shared" si="10"/>
        <v>0</v>
      </c>
      <c r="AA25" s="86">
        <f t="shared" si="10"/>
        <v>0</v>
      </c>
      <c r="AB25" s="86">
        <f t="shared" si="10"/>
        <v>0</v>
      </c>
      <c r="AC25" s="86">
        <f t="shared" si="10"/>
        <v>0</v>
      </c>
      <c r="AD25" s="86">
        <f t="shared" si="10"/>
        <v>0</v>
      </c>
      <c r="AE25" s="85">
        <f t="shared" si="13"/>
        <v>3251.8559999999998</v>
      </c>
    </row>
    <row r="26" spans="2:31">
      <c r="B26" s="45" t="s">
        <v>14</v>
      </c>
      <c r="C26" s="87">
        <f>SUM(C21:C25)</f>
        <v>3797.3319999999994</v>
      </c>
      <c r="D26" s="87">
        <f t="shared" ref="D26:J26" si="14">SUM(D21:D25)</f>
        <v>3715.567</v>
      </c>
      <c r="E26" s="87">
        <f t="shared" si="14"/>
        <v>3883.22</v>
      </c>
      <c r="F26" s="87">
        <f t="shared" si="14"/>
        <v>3723.6909999999998</v>
      </c>
      <c r="G26" s="87">
        <f t="shared" si="14"/>
        <v>3724.346</v>
      </c>
      <c r="H26" s="87">
        <f t="shared" si="14"/>
        <v>3367.0969999999998</v>
      </c>
      <c r="I26" s="87">
        <f t="shared" si="14"/>
        <v>3437.7730000000001</v>
      </c>
      <c r="J26" s="87">
        <f t="shared" si="14"/>
        <v>0</v>
      </c>
      <c r="K26" s="87">
        <f t="shared" ref="I26:N26" si="15">SUM(K21:K25)</f>
        <v>0</v>
      </c>
      <c r="L26" s="87">
        <f t="shared" si="15"/>
        <v>0</v>
      </c>
      <c r="M26" s="87">
        <f t="shared" si="15"/>
        <v>0</v>
      </c>
      <c r="N26" s="87">
        <f t="shared" si="15"/>
        <v>0</v>
      </c>
      <c r="O26" s="87">
        <f>SUM(C26:N26)</f>
        <v>25649.025999999998</v>
      </c>
      <c r="P26" s="43"/>
      <c r="Q26" s="43"/>
      <c r="R26" s="45" t="s">
        <v>14</v>
      </c>
      <c r="S26" s="88">
        <f t="shared" ref="S26:AD26" si="16">SUM(S21:S25)</f>
        <v>3797.3319999999994</v>
      </c>
      <c r="T26" s="89">
        <f t="shared" si="16"/>
        <v>3715.567</v>
      </c>
      <c r="U26" s="89">
        <f t="shared" si="16"/>
        <v>3883.22</v>
      </c>
      <c r="V26" s="89">
        <f t="shared" si="16"/>
        <v>3723.6909999999998</v>
      </c>
      <c r="W26" s="89">
        <f t="shared" si="16"/>
        <v>3724.346</v>
      </c>
      <c r="X26" s="89">
        <f t="shared" si="16"/>
        <v>3367.0969999999998</v>
      </c>
      <c r="Y26" s="89">
        <f t="shared" si="16"/>
        <v>3437.7730000000001</v>
      </c>
      <c r="Z26" s="89">
        <f t="shared" si="16"/>
        <v>0</v>
      </c>
      <c r="AA26" s="89">
        <f t="shared" si="16"/>
        <v>0</v>
      </c>
      <c r="AB26" s="89">
        <f t="shared" si="16"/>
        <v>0</v>
      </c>
      <c r="AC26" s="89">
        <f t="shared" si="16"/>
        <v>0</v>
      </c>
      <c r="AD26" s="89">
        <f t="shared" si="16"/>
        <v>0</v>
      </c>
      <c r="AE26" s="87">
        <f>SUM(S26:AD26)</f>
        <v>25649.025999999998</v>
      </c>
    </row>
    <row r="27" spans="2:31"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43"/>
      <c r="Q27" s="43"/>
      <c r="S27" s="43"/>
      <c r="T27" s="43"/>
      <c r="U27" s="43"/>
      <c r="V27" s="52"/>
      <c r="W27" s="43"/>
      <c r="X27" s="43"/>
      <c r="Y27" s="43"/>
      <c r="Z27" s="43"/>
      <c r="AA27" s="43"/>
      <c r="AB27" s="43"/>
      <c r="AC27" s="43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32" t="s">
        <v>1</v>
      </c>
      <c r="C30" s="12" t="s">
        <v>2</v>
      </c>
      <c r="D30" s="12" t="s">
        <v>3</v>
      </c>
      <c r="E30" s="12" t="s">
        <v>4</v>
      </c>
      <c r="F30" s="12" t="s">
        <v>5</v>
      </c>
      <c r="G30" s="12" t="s">
        <v>6</v>
      </c>
      <c r="H30" s="12" t="s">
        <v>7</v>
      </c>
      <c r="I30" s="12" t="s">
        <v>8</v>
      </c>
      <c r="J30" s="12" t="s">
        <v>9</v>
      </c>
      <c r="K30" s="12" t="s">
        <v>10</v>
      </c>
      <c r="L30" s="12" t="s">
        <v>11</v>
      </c>
      <c r="M30" s="12" t="s">
        <v>12</v>
      </c>
      <c r="N30" s="12" t="s">
        <v>13</v>
      </c>
      <c r="O30" s="34" t="s">
        <v>14</v>
      </c>
      <c r="Q30" s="43"/>
      <c r="R30" s="32" t="s">
        <v>1</v>
      </c>
      <c r="S30" s="35" t="s">
        <v>2</v>
      </c>
      <c r="T30" s="33" t="s">
        <v>3</v>
      </c>
      <c r="U30" s="33" t="s">
        <v>4</v>
      </c>
      <c r="V30" s="33" t="s">
        <v>5</v>
      </c>
      <c r="W30" s="33" t="s">
        <v>6</v>
      </c>
      <c r="X30" s="33" t="s">
        <v>7</v>
      </c>
      <c r="Y30" s="33" t="s">
        <v>8</v>
      </c>
      <c r="Z30" s="33" t="s">
        <v>9</v>
      </c>
      <c r="AA30" s="33" t="s">
        <v>10</v>
      </c>
      <c r="AB30" s="33" t="s">
        <v>11</v>
      </c>
      <c r="AC30" s="33" t="s">
        <v>12</v>
      </c>
      <c r="AD30" s="33" t="s">
        <v>13</v>
      </c>
      <c r="AE30" s="34" t="s">
        <v>14</v>
      </c>
    </row>
    <row r="31" spans="2:31"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9"/>
      <c r="P31" s="52"/>
      <c r="Q31" s="43"/>
      <c r="R31" s="36"/>
      <c r="S31" s="37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9"/>
    </row>
    <row r="32" spans="2:31">
      <c r="B32" s="20" t="s">
        <v>16</v>
      </c>
      <c r="C32" s="84">
        <f>+'[38]CONSOLIDADO (2)'!C33</f>
        <v>1418.8636781609196</v>
      </c>
      <c r="D32" s="84">
        <f>+'[38]CONSOLIDADO (2)'!D33</f>
        <v>1316.9924137931041</v>
      </c>
      <c r="E32" s="84">
        <f>+'[38]CONSOLIDADO (2)'!E33</f>
        <v>1362.7463218390808</v>
      </c>
      <c r="F32" s="84">
        <f>+'[38]CONSOLIDADO (2)'!F33</f>
        <v>1315.7363218390806</v>
      </c>
      <c r="G32" s="84">
        <f>+'[38]CONSOLIDADO (2)'!G33</f>
        <v>1279.5714942528737</v>
      </c>
      <c r="H32" s="84">
        <f>+'[38]CONSOLIDADO (2)'!H33</f>
        <v>1228.9025287356321</v>
      </c>
      <c r="I32" s="84">
        <f>+'[38]CONSOLIDADO (2)'!I33</f>
        <v>1131.89091954023</v>
      </c>
      <c r="J32" s="84">
        <f>+'[38]CONSOLIDADO (2)'!J33</f>
        <v>0</v>
      </c>
      <c r="K32" s="84">
        <f>+'[38]CONSOLIDADO (2)'!K33</f>
        <v>0</v>
      </c>
      <c r="L32" s="84">
        <f>+'[38]CONSOLIDADO (2)'!L33</f>
        <v>0</v>
      </c>
      <c r="M32" s="84">
        <f>+'[38]CONSOLIDADO (2)'!M33</f>
        <v>0</v>
      </c>
      <c r="N32" s="84">
        <f>+'[38]CONSOLIDADO (2)'!N33</f>
        <v>0</v>
      </c>
      <c r="O32" s="85">
        <f>SUM(C32:N32)</f>
        <v>9054.7036781609222</v>
      </c>
      <c r="P32" s="52"/>
      <c r="Q32" s="43"/>
      <c r="R32" s="20" t="s">
        <v>16</v>
      </c>
      <c r="S32" s="86">
        <f>+C32*0.87</f>
        <v>1234.4114</v>
      </c>
      <c r="T32" s="86">
        <f>+D32*0.87</f>
        <v>1145.7834000000005</v>
      </c>
      <c r="U32" s="86">
        <f>+E32*0.87</f>
        <v>1185.5893000000003</v>
      </c>
      <c r="V32" s="86">
        <f t="shared" ref="V32:AD36" si="17">+F32*0.87</f>
        <v>1144.6906000000001</v>
      </c>
      <c r="W32" s="86">
        <f t="shared" si="17"/>
        <v>1113.2272</v>
      </c>
      <c r="X32" s="86">
        <f t="shared" si="17"/>
        <v>1069.1451999999999</v>
      </c>
      <c r="Y32" s="86">
        <f t="shared" si="17"/>
        <v>984.74510000000009</v>
      </c>
      <c r="Z32" s="86">
        <f t="shared" si="17"/>
        <v>0</v>
      </c>
      <c r="AA32" s="86">
        <f t="shared" si="17"/>
        <v>0</v>
      </c>
      <c r="AB32" s="86">
        <f t="shared" si="17"/>
        <v>0</v>
      </c>
      <c r="AC32" s="86">
        <f t="shared" si="17"/>
        <v>0</v>
      </c>
      <c r="AD32" s="86">
        <f t="shared" si="17"/>
        <v>0</v>
      </c>
      <c r="AE32" s="85">
        <f t="shared" ref="AE32:AE36" si="18">SUM(S32:AD32)</f>
        <v>7877.592200000001</v>
      </c>
    </row>
    <row r="33" spans="2:33">
      <c r="B33" s="20" t="s">
        <v>17</v>
      </c>
      <c r="C33" s="84">
        <f>+'[38]CONSOLIDADO (2)'!C34</f>
        <v>1142.5587356321839</v>
      </c>
      <c r="D33" s="84">
        <f>+'[38]CONSOLIDADO (2)'!D34</f>
        <v>1069.7203448275861</v>
      </c>
      <c r="E33" s="84">
        <f>+'[38]CONSOLIDADO (2)'!E34</f>
        <v>1133.0257471264367</v>
      </c>
      <c r="F33" s="84">
        <f>+'[38]CONSOLIDADO (2)'!F34</f>
        <v>1106.4106896551725</v>
      </c>
      <c r="G33" s="84">
        <f>+'[38]CONSOLIDADO (2)'!G34</f>
        <v>1092.0657471264367</v>
      </c>
      <c r="H33" s="84">
        <f>+'[38]CONSOLIDADO (2)'!H34</f>
        <v>1076.271264367816</v>
      </c>
      <c r="I33" s="84">
        <f>+'[38]CONSOLIDADO (2)'!I34</f>
        <v>978.08436781609191</v>
      </c>
      <c r="J33" s="84">
        <f>+'[38]CONSOLIDADO (2)'!J34</f>
        <v>0</v>
      </c>
      <c r="K33" s="84">
        <f>+'[38]CONSOLIDADO (2)'!K34</f>
        <v>0</v>
      </c>
      <c r="L33" s="84">
        <f>+'[38]CONSOLIDADO (2)'!L34</f>
        <v>0</v>
      </c>
      <c r="M33" s="84">
        <f>+'[38]CONSOLIDADO (2)'!M34</f>
        <v>0</v>
      </c>
      <c r="N33" s="84">
        <f>+'[38]CONSOLIDADO (2)'!N34</f>
        <v>0</v>
      </c>
      <c r="O33" s="85">
        <f t="shared" ref="O33:O36" si="19">SUM(C33:N33)</f>
        <v>7598.1368965517231</v>
      </c>
      <c r="P33" s="52"/>
      <c r="Q33" s="43"/>
      <c r="R33" s="20" t="s">
        <v>17</v>
      </c>
      <c r="S33" s="86">
        <f t="shared" ref="S33:T36" si="20">+C33*0.87</f>
        <v>994.02610000000004</v>
      </c>
      <c r="T33" s="86">
        <f>+D33*0.87</f>
        <v>930.65669999999989</v>
      </c>
      <c r="U33" s="86">
        <f t="shared" ref="U33:U36" si="21">+E33*0.87</f>
        <v>985.73239999999998</v>
      </c>
      <c r="V33" s="86">
        <f t="shared" si="17"/>
        <v>962.57730000000004</v>
      </c>
      <c r="W33" s="86">
        <f t="shared" si="17"/>
        <v>950.09719999999993</v>
      </c>
      <c r="X33" s="86">
        <f t="shared" si="17"/>
        <v>936.35599999999988</v>
      </c>
      <c r="Y33" s="86">
        <f t="shared" si="17"/>
        <v>850.93340000000001</v>
      </c>
      <c r="Z33" s="86">
        <f t="shared" si="17"/>
        <v>0</v>
      </c>
      <c r="AA33" s="86">
        <f t="shared" si="17"/>
        <v>0</v>
      </c>
      <c r="AB33" s="86">
        <f t="shared" si="17"/>
        <v>0</v>
      </c>
      <c r="AC33" s="86">
        <f t="shared" si="17"/>
        <v>0</v>
      </c>
      <c r="AD33" s="86">
        <f t="shared" si="17"/>
        <v>0</v>
      </c>
      <c r="AE33" s="85">
        <f t="shared" si="18"/>
        <v>6610.3790999999992</v>
      </c>
    </row>
    <row r="34" spans="2:33">
      <c r="B34" s="20" t="s">
        <v>18</v>
      </c>
      <c r="C34" s="84">
        <f>+'[38]CONSOLIDADO (2)'!C35</f>
        <v>597.56413793103457</v>
      </c>
      <c r="D34" s="84">
        <f>+'[38]CONSOLIDADO (2)'!D35</f>
        <v>647.86068965517234</v>
      </c>
      <c r="E34" s="84">
        <f>+'[38]CONSOLIDADO (2)'!E35</f>
        <v>673.29471264367817</v>
      </c>
      <c r="F34" s="84">
        <f>+'[38]CONSOLIDADO (2)'!F35</f>
        <v>682.47701149425302</v>
      </c>
      <c r="G34" s="84">
        <f>+'[38]CONSOLIDADO (2)'!G35</f>
        <v>734.2711494252876</v>
      </c>
      <c r="H34" s="84">
        <f>+'[38]CONSOLIDADO (2)'!H35</f>
        <v>657.93758620689641</v>
      </c>
      <c r="I34" s="84">
        <f>+'[38]CONSOLIDADO (2)'!I35</f>
        <v>765.48287356321839</v>
      </c>
      <c r="J34" s="84">
        <f>+'[38]CONSOLIDADO (2)'!J35</f>
        <v>0</v>
      </c>
      <c r="K34" s="84">
        <f>+'[38]CONSOLIDADO (2)'!K35</f>
        <v>0</v>
      </c>
      <c r="L34" s="84">
        <f>+'[38]CONSOLIDADO (2)'!L35</f>
        <v>0</v>
      </c>
      <c r="M34" s="84">
        <f>+'[38]CONSOLIDADO (2)'!M35</f>
        <v>0</v>
      </c>
      <c r="N34" s="84">
        <f>+'[38]CONSOLIDADO (2)'!N35</f>
        <v>0</v>
      </c>
      <c r="O34" s="85">
        <f t="shared" si="19"/>
        <v>4758.8881609195405</v>
      </c>
      <c r="P34" s="52"/>
      <c r="Q34" s="43"/>
      <c r="R34" s="20" t="s">
        <v>18</v>
      </c>
      <c r="S34" s="86">
        <f t="shared" si="20"/>
        <v>519.88080000000002</v>
      </c>
      <c r="T34" s="86">
        <f t="shared" si="20"/>
        <v>563.63879999999995</v>
      </c>
      <c r="U34" s="86">
        <f t="shared" si="21"/>
        <v>585.76639999999998</v>
      </c>
      <c r="V34" s="86">
        <f t="shared" si="17"/>
        <v>593.75500000000011</v>
      </c>
      <c r="W34" s="86">
        <f t="shared" si="17"/>
        <v>638.81590000000017</v>
      </c>
      <c r="X34" s="86">
        <f t="shared" si="17"/>
        <v>572.40569999999991</v>
      </c>
      <c r="Y34" s="86">
        <f t="shared" si="17"/>
        <v>665.9701</v>
      </c>
      <c r="Z34" s="86">
        <f t="shared" si="17"/>
        <v>0</v>
      </c>
      <c r="AA34" s="86">
        <f t="shared" si="17"/>
        <v>0</v>
      </c>
      <c r="AB34" s="86">
        <f t="shared" si="17"/>
        <v>0</v>
      </c>
      <c r="AC34" s="86">
        <f t="shared" si="17"/>
        <v>0</v>
      </c>
      <c r="AD34" s="86">
        <f t="shared" si="17"/>
        <v>0</v>
      </c>
      <c r="AE34" s="85">
        <f t="shared" si="18"/>
        <v>4140.2327000000005</v>
      </c>
    </row>
    <row r="35" spans="2:33">
      <c r="B35" s="20" t="s">
        <v>19</v>
      </c>
      <c r="C35" s="84">
        <f>+'[38]CONSOLIDADO (2)'!C36</f>
        <v>263.16862068965514</v>
      </c>
      <c r="D35" s="84">
        <f>+'[38]CONSOLIDADO (2)'!D36</f>
        <v>229.74448275862071</v>
      </c>
      <c r="E35" s="84">
        <f>+'[38]CONSOLIDADO (2)'!E36</f>
        <v>256.70735632183909</v>
      </c>
      <c r="F35" s="84">
        <f>+'[38]CONSOLIDADO (2)'!F36</f>
        <v>253.43275862068967</v>
      </c>
      <c r="G35" s="84">
        <f>+'[38]CONSOLIDADO (2)'!G36</f>
        <v>268.49137931034483</v>
      </c>
      <c r="H35" s="84">
        <f>+'[38]CONSOLIDADO (2)'!H36</f>
        <v>262.63793103448279</v>
      </c>
      <c r="I35" s="84">
        <f>+'[38]CONSOLIDADO (2)'!I36</f>
        <v>275.99298850574718</v>
      </c>
      <c r="J35" s="84">
        <f>+'[38]CONSOLIDADO (2)'!J36</f>
        <v>0</v>
      </c>
      <c r="K35" s="84">
        <f>+'[38]CONSOLIDADO (2)'!K36</f>
        <v>0</v>
      </c>
      <c r="L35" s="84">
        <f>+'[38]CONSOLIDADO (2)'!L36</f>
        <v>0</v>
      </c>
      <c r="M35" s="84">
        <f>+'[38]CONSOLIDADO (2)'!M36</f>
        <v>0</v>
      </c>
      <c r="N35" s="84">
        <f>+'[38]CONSOLIDADO (2)'!N36</f>
        <v>0</v>
      </c>
      <c r="O35" s="85">
        <f t="shared" si="19"/>
        <v>1810.1755172413793</v>
      </c>
      <c r="P35" s="52"/>
      <c r="Q35" s="43"/>
      <c r="R35" s="20" t="s">
        <v>19</v>
      </c>
      <c r="S35" s="86">
        <f t="shared" si="20"/>
        <v>228.95669999999998</v>
      </c>
      <c r="T35" s="86">
        <f t="shared" si="20"/>
        <v>199.8777</v>
      </c>
      <c r="U35" s="86">
        <f t="shared" si="21"/>
        <v>223.33539999999999</v>
      </c>
      <c r="V35" s="86">
        <f t="shared" si="17"/>
        <v>220.48650000000001</v>
      </c>
      <c r="W35" s="86">
        <f t="shared" si="17"/>
        <v>233.58750000000001</v>
      </c>
      <c r="X35" s="86">
        <f t="shared" si="17"/>
        <v>228.49500000000003</v>
      </c>
      <c r="Y35" s="86">
        <f t="shared" si="17"/>
        <v>240.11390000000003</v>
      </c>
      <c r="Z35" s="86">
        <f t="shared" si="17"/>
        <v>0</v>
      </c>
      <c r="AA35" s="86">
        <f t="shared" si="17"/>
        <v>0</v>
      </c>
      <c r="AB35" s="86">
        <f t="shared" si="17"/>
        <v>0</v>
      </c>
      <c r="AC35" s="86">
        <f t="shared" si="17"/>
        <v>0</v>
      </c>
      <c r="AD35" s="86">
        <f t="shared" si="17"/>
        <v>0</v>
      </c>
      <c r="AE35" s="85">
        <f t="shared" si="18"/>
        <v>1574.8527000000001</v>
      </c>
    </row>
    <row r="36" spans="2:33">
      <c r="B36" s="25" t="s">
        <v>20</v>
      </c>
      <c r="C36" s="84">
        <f>+'[38]CONSOLIDADO (2)'!C37</f>
        <v>319.57448275862072</v>
      </c>
      <c r="D36" s="84">
        <f>+'[38]CONSOLIDADO (2)'!D37</f>
        <v>312.57298850574716</v>
      </c>
      <c r="E36" s="84">
        <f>+'[38]CONSOLIDADO (2)'!E37</f>
        <v>336.60827586206892</v>
      </c>
      <c r="F36" s="84">
        <f>+'[38]CONSOLIDADO (2)'!F37</f>
        <v>338.1232183908046</v>
      </c>
      <c r="G36" s="84">
        <f>+'[38]CONSOLIDADO (2)'!G37</f>
        <v>350.85379310344825</v>
      </c>
      <c r="H36" s="84">
        <f>+'[38]CONSOLIDADO (2)'!H37</f>
        <v>334.01896551724133</v>
      </c>
      <c r="I36" s="84">
        <f>+'[38]CONSOLIDADO (2)'!I37</f>
        <v>333.42045977011492</v>
      </c>
      <c r="J36" s="84">
        <f>+'[38]CONSOLIDADO (2)'!J37</f>
        <v>0</v>
      </c>
      <c r="K36" s="84">
        <f>+'[38]CONSOLIDADO (2)'!K37</f>
        <v>0</v>
      </c>
      <c r="L36" s="84">
        <f>+'[38]CONSOLIDADO (2)'!L37</f>
        <v>0</v>
      </c>
      <c r="M36" s="84">
        <f>+'[38]CONSOLIDADO (2)'!M37</f>
        <v>0</v>
      </c>
      <c r="N36" s="84">
        <f>+'[38]CONSOLIDADO (2)'!N37</f>
        <v>0</v>
      </c>
      <c r="O36" s="85">
        <f t="shared" si="19"/>
        <v>2325.172183908046</v>
      </c>
      <c r="P36" s="52"/>
      <c r="Q36" s="43"/>
      <c r="R36" s="25" t="s">
        <v>20</v>
      </c>
      <c r="S36" s="86">
        <f t="shared" si="20"/>
        <v>278.02980000000002</v>
      </c>
      <c r="T36" s="86">
        <f t="shared" si="20"/>
        <v>271.93850000000003</v>
      </c>
      <c r="U36" s="86">
        <f t="shared" si="21"/>
        <v>292.84919999999994</v>
      </c>
      <c r="V36" s="86">
        <f t="shared" si="17"/>
        <v>294.16719999999998</v>
      </c>
      <c r="W36" s="86">
        <f t="shared" si="17"/>
        <v>305.24279999999999</v>
      </c>
      <c r="X36" s="86">
        <f t="shared" si="17"/>
        <v>290.59649999999993</v>
      </c>
      <c r="Y36" s="86">
        <f t="shared" si="17"/>
        <v>290.07579999999996</v>
      </c>
      <c r="Z36" s="86">
        <f t="shared" si="17"/>
        <v>0</v>
      </c>
      <c r="AA36" s="86">
        <f t="shared" si="17"/>
        <v>0</v>
      </c>
      <c r="AB36" s="86">
        <f t="shared" si="17"/>
        <v>0</v>
      </c>
      <c r="AC36" s="86">
        <f t="shared" si="17"/>
        <v>0</v>
      </c>
      <c r="AD36" s="86">
        <f t="shared" si="17"/>
        <v>0</v>
      </c>
      <c r="AE36" s="85">
        <f t="shared" si="18"/>
        <v>2022.8997999999997</v>
      </c>
    </row>
    <row r="37" spans="2:33">
      <c r="B37" s="45" t="s">
        <v>14</v>
      </c>
      <c r="C37" s="87">
        <f>SUM(C32:C36)</f>
        <v>3741.7296551724139</v>
      </c>
      <c r="D37" s="87">
        <f t="shared" ref="D37:I37" si="22">SUM(D32:D36)</f>
        <v>3576.8909195402302</v>
      </c>
      <c r="E37" s="87">
        <f t="shared" si="22"/>
        <v>3762.3824137931033</v>
      </c>
      <c r="F37" s="87">
        <f t="shared" si="22"/>
        <v>3696.1800000000003</v>
      </c>
      <c r="G37" s="87">
        <f t="shared" si="22"/>
        <v>3725.2535632183913</v>
      </c>
      <c r="H37" s="87">
        <f t="shared" si="22"/>
        <v>3559.7682758620685</v>
      </c>
      <c r="I37" s="87">
        <f t="shared" si="22"/>
        <v>3484.8716091954025</v>
      </c>
      <c r="J37" s="87">
        <f t="shared" ref="D37:N37" si="23">SUM(J32:J36)</f>
        <v>0</v>
      </c>
      <c r="K37" s="87">
        <f t="shared" si="23"/>
        <v>0</v>
      </c>
      <c r="L37" s="87">
        <f t="shared" si="23"/>
        <v>0</v>
      </c>
      <c r="M37" s="87">
        <f t="shared" si="23"/>
        <v>0</v>
      </c>
      <c r="N37" s="87">
        <f t="shared" si="23"/>
        <v>0</v>
      </c>
      <c r="O37" s="87">
        <f>SUM(C37:N37)</f>
        <v>25547.076436781608</v>
      </c>
      <c r="P37" s="52"/>
      <c r="Q37" s="43"/>
      <c r="R37" s="45" t="s">
        <v>14</v>
      </c>
      <c r="S37" s="88">
        <f t="shared" ref="S37:AD37" si="24">SUM(S32:S36)</f>
        <v>3255.3047999999999</v>
      </c>
      <c r="T37" s="89">
        <f t="shared" si="24"/>
        <v>3111.8951000000006</v>
      </c>
      <c r="U37" s="89">
        <f t="shared" si="24"/>
        <v>3273.2727000000004</v>
      </c>
      <c r="V37" s="89">
        <f t="shared" si="24"/>
        <v>3215.6766000000002</v>
      </c>
      <c r="W37" s="89">
        <f t="shared" si="24"/>
        <v>3240.9706000000001</v>
      </c>
      <c r="X37" s="89">
        <f t="shared" si="24"/>
        <v>3096.9983999999995</v>
      </c>
      <c r="Y37" s="89">
        <f t="shared" si="24"/>
        <v>3031.8382999999999</v>
      </c>
      <c r="Z37" s="89">
        <f t="shared" si="24"/>
        <v>0</v>
      </c>
      <c r="AA37" s="89">
        <f t="shared" si="24"/>
        <v>0</v>
      </c>
      <c r="AB37" s="89">
        <f t="shared" si="24"/>
        <v>0</v>
      </c>
      <c r="AC37" s="89">
        <f t="shared" si="24"/>
        <v>0</v>
      </c>
      <c r="AD37" s="89">
        <f t="shared" si="24"/>
        <v>0</v>
      </c>
      <c r="AE37" s="87">
        <f>SUM(S37:AD37)</f>
        <v>22225.9565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5">
        <f>+AE37/0.87</f>
        <v>25547.076436781608</v>
      </c>
      <c r="AF38" s="56">
        <f>+AE38-O37</f>
        <v>0</v>
      </c>
      <c r="AG38" s="3" t="s">
        <v>24</v>
      </c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15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15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8" si="25">C32/C$149*100</f>
        <v>#DIV/0!</v>
      </c>
      <c r="D44" s="38" t="e">
        <f t="shared" si="25"/>
        <v>#DIV/0!</v>
      </c>
      <c r="E44" s="38" t="e">
        <f t="shared" si="25"/>
        <v>#DIV/0!</v>
      </c>
      <c r="F44" s="38" t="e">
        <f t="shared" si="25"/>
        <v>#DIV/0!</v>
      </c>
      <c r="G44" s="38" t="e">
        <f t="shared" si="25"/>
        <v>#DIV/0!</v>
      </c>
      <c r="H44" s="38" t="e">
        <f t="shared" si="25"/>
        <v>#DIV/0!</v>
      </c>
      <c r="I44" s="38" t="e">
        <f t="shared" si="25"/>
        <v>#DIV/0!</v>
      </c>
      <c r="J44" s="38" t="e">
        <f t="shared" si="25"/>
        <v>#DIV/0!</v>
      </c>
      <c r="K44" s="38" t="e">
        <f t="shared" si="25"/>
        <v>#DIV/0!</v>
      </c>
      <c r="L44" s="38" t="e">
        <f t="shared" si="25"/>
        <v>#DIV/0!</v>
      </c>
      <c r="M44" s="38" t="e">
        <f t="shared" si="25"/>
        <v>#DIV/0!</v>
      </c>
      <c r="N44" s="38" t="e">
        <f t="shared" si="25"/>
        <v>#DIV/0!</v>
      </c>
      <c r="O44" s="42" t="e">
        <f>SUM(C44:N44)</f>
        <v>#DIV/0!</v>
      </c>
      <c r="R44" s="58" t="s">
        <v>16</v>
      </c>
      <c r="S44" s="37" t="e">
        <f t="shared" ref="S44:V48" si="26">+S32/S$149*100</f>
        <v>#DIV/0!</v>
      </c>
      <c r="T44" s="38" t="e">
        <f t="shared" si="26"/>
        <v>#DIV/0!</v>
      </c>
      <c r="U44" s="38" t="e">
        <f t="shared" si="26"/>
        <v>#DIV/0!</v>
      </c>
      <c r="V44" s="38" t="e">
        <f t="shared" si="26"/>
        <v>#DIV/0!</v>
      </c>
      <c r="W44" s="38" t="e">
        <f t="shared" ref="W44:AD48" si="27">W32/W$149*100</f>
        <v>#DIV/0!</v>
      </c>
      <c r="X44" s="38" t="e">
        <f t="shared" si="27"/>
        <v>#DIV/0!</v>
      </c>
      <c r="Y44" s="38" t="e">
        <f t="shared" si="27"/>
        <v>#DIV/0!</v>
      </c>
      <c r="Z44" s="38" t="e">
        <f t="shared" si="27"/>
        <v>#DIV/0!</v>
      </c>
      <c r="AA44" s="38" t="e">
        <f t="shared" si="27"/>
        <v>#DIV/0!</v>
      </c>
      <c r="AB44" s="38" t="e">
        <f t="shared" si="27"/>
        <v>#DIV/0!</v>
      </c>
      <c r="AC44" s="38" t="e">
        <f t="shared" si="27"/>
        <v>#DIV/0!</v>
      </c>
      <c r="AD44" s="38" t="e">
        <f t="shared" si="27"/>
        <v>#DIV/0!</v>
      </c>
      <c r="AE44" s="42" t="e">
        <f t="shared" ref="AE44:AE52" si="28">SUM(S44:U44)</f>
        <v>#DIV/0!</v>
      </c>
    </row>
    <row r="45" spans="2:33" hidden="1">
      <c r="B45" s="58" t="s">
        <v>29</v>
      </c>
      <c r="C45" s="37" t="e">
        <f t="shared" si="25"/>
        <v>#DIV/0!</v>
      </c>
      <c r="D45" s="38" t="e">
        <f t="shared" si="25"/>
        <v>#DIV/0!</v>
      </c>
      <c r="E45" s="38" t="e">
        <f t="shared" si="25"/>
        <v>#DIV/0!</v>
      </c>
      <c r="F45" s="38" t="e">
        <f t="shared" si="25"/>
        <v>#DIV/0!</v>
      </c>
      <c r="G45" s="38" t="e">
        <f t="shared" si="25"/>
        <v>#DIV/0!</v>
      </c>
      <c r="H45" s="38" t="e">
        <f t="shared" si="25"/>
        <v>#DIV/0!</v>
      </c>
      <c r="I45" s="38" t="e">
        <f t="shared" si="25"/>
        <v>#DIV/0!</v>
      </c>
      <c r="J45" s="38" t="e">
        <f t="shared" si="25"/>
        <v>#DIV/0!</v>
      </c>
      <c r="K45" s="38" t="e">
        <f t="shared" si="25"/>
        <v>#DIV/0!</v>
      </c>
      <c r="L45" s="38" t="e">
        <f t="shared" si="25"/>
        <v>#DIV/0!</v>
      </c>
      <c r="M45" s="38" t="e">
        <f t="shared" si="25"/>
        <v>#DIV/0!</v>
      </c>
      <c r="N45" s="38" t="e">
        <f t="shared" si="25"/>
        <v>#DIV/0!</v>
      </c>
      <c r="O45" s="42" t="e">
        <f t="shared" ref="O45:O55" si="29">SUM(C45:N45)</f>
        <v>#DIV/0!</v>
      </c>
      <c r="R45" s="58" t="s">
        <v>29</v>
      </c>
      <c r="S45" s="37" t="e">
        <f t="shared" si="26"/>
        <v>#DIV/0!</v>
      </c>
      <c r="T45" s="38" t="e">
        <f t="shared" si="26"/>
        <v>#DIV/0!</v>
      </c>
      <c r="U45" s="38" t="e">
        <f t="shared" si="26"/>
        <v>#DIV/0!</v>
      </c>
      <c r="V45" s="38" t="e">
        <f t="shared" si="26"/>
        <v>#DIV/0!</v>
      </c>
      <c r="W45" s="38" t="e">
        <f t="shared" si="27"/>
        <v>#DIV/0!</v>
      </c>
      <c r="X45" s="38" t="e">
        <f t="shared" si="27"/>
        <v>#DIV/0!</v>
      </c>
      <c r="Y45" s="38" t="e">
        <f t="shared" si="27"/>
        <v>#DIV/0!</v>
      </c>
      <c r="Z45" s="38" t="e">
        <f t="shared" si="27"/>
        <v>#DIV/0!</v>
      </c>
      <c r="AA45" s="38" t="e">
        <f t="shared" si="27"/>
        <v>#DIV/0!</v>
      </c>
      <c r="AB45" s="38" t="e">
        <f t="shared" si="27"/>
        <v>#DIV/0!</v>
      </c>
      <c r="AC45" s="38" t="e">
        <f t="shared" si="27"/>
        <v>#DIV/0!</v>
      </c>
      <c r="AD45" s="38" t="e">
        <f t="shared" si="27"/>
        <v>#DIV/0!</v>
      </c>
      <c r="AE45" s="42" t="e">
        <f t="shared" si="28"/>
        <v>#DIV/0!</v>
      </c>
    </row>
    <row r="46" spans="2:33" hidden="1">
      <c r="B46" s="58" t="s">
        <v>30</v>
      </c>
      <c r="C46" s="37" t="e">
        <f t="shared" si="25"/>
        <v>#DIV/0!</v>
      </c>
      <c r="D46" s="38" t="e">
        <f t="shared" si="25"/>
        <v>#DIV/0!</v>
      </c>
      <c r="E46" s="38" t="e">
        <f t="shared" si="25"/>
        <v>#DIV/0!</v>
      </c>
      <c r="F46" s="38" t="e">
        <f t="shared" si="25"/>
        <v>#DIV/0!</v>
      </c>
      <c r="G46" s="38" t="e">
        <f t="shared" si="25"/>
        <v>#DIV/0!</v>
      </c>
      <c r="H46" s="38" t="e">
        <f t="shared" si="25"/>
        <v>#DIV/0!</v>
      </c>
      <c r="I46" s="38" t="e">
        <f t="shared" si="25"/>
        <v>#DIV/0!</v>
      </c>
      <c r="J46" s="38" t="e">
        <f t="shared" si="25"/>
        <v>#DIV/0!</v>
      </c>
      <c r="K46" s="38" t="e">
        <f t="shared" si="25"/>
        <v>#DIV/0!</v>
      </c>
      <c r="L46" s="38" t="e">
        <f t="shared" si="25"/>
        <v>#DIV/0!</v>
      </c>
      <c r="M46" s="38" t="e">
        <f t="shared" si="25"/>
        <v>#DIV/0!</v>
      </c>
      <c r="N46" s="38" t="e">
        <f t="shared" si="25"/>
        <v>#DIV/0!</v>
      </c>
      <c r="O46" s="42" t="e">
        <f t="shared" si="29"/>
        <v>#DIV/0!</v>
      </c>
      <c r="R46" s="58" t="s">
        <v>30</v>
      </c>
      <c r="S46" s="37" t="e">
        <f t="shared" si="26"/>
        <v>#DIV/0!</v>
      </c>
      <c r="T46" s="38" t="e">
        <f t="shared" si="26"/>
        <v>#DIV/0!</v>
      </c>
      <c r="U46" s="38" t="e">
        <f t="shared" si="26"/>
        <v>#DIV/0!</v>
      </c>
      <c r="V46" s="38" t="e">
        <f t="shared" si="26"/>
        <v>#DIV/0!</v>
      </c>
      <c r="W46" s="38" t="e">
        <f t="shared" si="27"/>
        <v>#DIV/0!</v>
      </c>
      <c r="X46" s="38" t="e">
        <f t="shared" si="27"/>
        <v>#DIV/0!</v>
      </c>
      <c r="Y46" s="38" t="e">
        <f t="shared" si="27"/>
        <v>#DIV/0!</v>
      </c>
      <c r="Z46" s="38" t="e">
        <f t="shared" si="27"/>
        <v>#DIV/0!</v>
      </c>
      <c r="AA46" s="38" t="e">
        <f t="shared" si="27"/>
        <v>#DIV/0!</v>
      </c>
      <c r="AB46" s="38" t="e">
        <f t="shared" si="27"/>
        <v>#DIV/0!</v>
      </c>
      <c r="AC46" s="38" t="e">
        <f t="shared" si="27"/>
        <v>#DIV/0!</v>
      </c>
      <c r="AD46" s="38" t="e">
        <f t="shared" si="27"/>
        <v>#DIV/0!</v>
      </c>
      <c r="AE46" s="42" t="e">
        <f t="shared" si="28"/>
        <v>#DIV/0!</v>
      </c>
    </row>
    <row r="47" spans="2:33" hidden="1">
      <c r="B47" s="58" t="s">
        <v>31</v>
      </c>
      <c r="C47" s="37" t="e">
        <f t="shared" si="25"/>
        <v>#DIV/0!</v>
      </c>
      <c r="D47" s="38" t="e">
        <f t="shared" si="25"/>
        <v>#DIV/0!</v>
      </c>
      <c r="E47" s="38" t="e">
        <f t="shared" si="25"/>
        <v>#DIV/0!</v>
      </c>
      <c r="F47" s="38" t="e">
        <f t="shared" si="25"/>
        <v>#DIV/0!</v>
      </c>
      <c r="G47" s="38" t="e">
        <f t="shared" si="25"/>
        <v>#DIV/0!</v>
      </c>
      <c r="H47" s="38" t="e">
        <f t="shared" si="25"/>
        <v>#DIV/0!</v>
      </c>
      <c r="I47" s="38" t="e">
        <f t="shared" si="25"/>
        <v>#DIV/0!</v>
      </c>
      <c r="J47" s="38" t="e">
        <f t="shared" si="25"/>
        <v>#DIV/0!</v>
      </c>
      <c r="K47" s="38" t="e">
        <f t="shared" si="25"/>
        <v>#DIV/0!</v>
      </c>
      <c r="L47" s="38" t="e">
        <f t="shared" si="25"/>
        <v>#DIV/0!</v>
      </c>
      <c r="M47" s="38" t="e">
        <f t="shared" si="25"/>
        <v>#DIV/0!</v>
      </c>
      <c r="N47" s="38" t="e">
        <f t="shared" si="25"/>
        <v>#DIV/0!</v>
      </c>
      <c r="O47" s="42" t="e">
        <f t="shared" si="29"/>
        <v>#DIV/0!</v>
      </c>
      <c r="R47" s="58" t="s">
        <v>31</v>
      </c>
      <c r="S47" s="37" t="e">
        <f t="shared" si="26"/>
        <v>#DIV/0!</v>
      </c>
      <c r="T47" s="38" t="e">
        <f t="shared" si="26"/>
        <v>#DIV/0!</v>
      </c>
      <c r="U47" s="38" t="e">
        <f t="shared" si="26"/>
        <v>#DIV/0!</v>
      </c>
      <c r="V47" s="38" t="e">
        <f t="shared" si="26"/>
        <v>#DIV/0!</v>
      </c>
      <c r="W47" s="38" t="e">
        <f t="shared" si="27"/>
        <v>#DIV/0!</v>
      </c>
      <c r="X47" s="38" t="e">
        <f t="shared" si="27"/>
        <v>#DIV/0!</v>
      </c>
      <c r="Y47" s="38" t="e">
        <f t="shared" si="27"/>
        <v>#DIV/0!</v>
      </c>
      <c r="Z47" s="38" t="e">
        <f t="shared" si="27"/>
        <v>#DIV/0!</v>
      </c>
      <c r="AA47" s="38" t="e">
        <f t="shared" si="27"/>
        <v>#DIV/0!</v>
      </c>
      <c r="AB47" s="38" t="e">
        <f t="shared" si="27"/>
        <v>#DIV/0!</v>
      </c>
      <c r="AC47" s="38" t="e">
        <f t="shared" si="27"/>
        <v>#DIV/0!</v>
      </c>
      <c r="AD47" s="38" t="e">
        <f t="shared" si="27"/>
        <v>#DIV/0!</v>
      </c>
      <c r="AE47" s="42" t="e">
        <f t="shared" si="28"/>
        <v>#DIV/0!</v>
      </c>
    </row>
    <row r="48" spans="2:33" hidden="1">
      <c r="B48" s="58" t="s">
        <v>32</v>
      </c>
      <c r="C48" s="37" t="e">
        <f t="shared" si="25"/>
        <v>#DIV/0!</v>
      </c>
      <c r="D48" s="38" t="e">
        <f t="shared" si="25"/>
        <v>#DIV/0!</v>
      </c>
      <c r="E48" s="38" t="e">
        <f t="shared" si="25"/>
        <v>#DIV/0!</v>
      </c>
      <c r="F48" s="38" t="e">
        <f t="shared" si="25"/>
        <v>#DIV/0!</v>
      </c>
      <c r="G48" s="38" t="e">
        <f t="shared" si="25"/>
        <v>#DIV/0!</v>
      </c>
      <c r="H48" s="38" t="e">
        <f t="shared" si="25"/>
        <v>#DIV/0!</v>
      </c>
      <c r="I48" s="38" t="e">
        <f t="shared" si="25"/>
        <v>#DIV/0!</v>
      </c>
      <c r="J48" s="38" t="e">
        <f t="shared" si="25"/>
        <v>#DIV/0!</v>
      </c>
      <c r="K48" s="38" t="e">
        <f t="shared" si="25"/>
        <v>#DIV/0!</v>
      </c>
      <c r="L48" s="38" t="e">
        <f t="shared" si="25"/>
        <v>#DIV/0!</v>
      </c>
      <c r="M48" s="38" t="e">
        <f t="shared" si="25"/>
        <v>#DIV/0!</v>
      </c>
      <c r="N48" s="38" t="e">
        <f t="shared" si="25"/>
        <v>#DIV/0!</v>
      </c>
      <c r="O48" s="42" t="e">
        <f t="shared" si="29"/>
        <v>#DIV/0!</v>
      </c>
      <c r="R48" s="58" t="s">
        <v>32</v>
      </c>
      <c r="S48" s="37" t="e">
        <f t="shared" si="26"/>
        <v>#DIV/0!</v>
      </c>
      <c r="T48" s="38" t="e">
        <f t="shared" si="26"/>
        <v>#DIV/0!</v>
      </c>
      <c r="U48" s="38" t="e">
        <f t="shared" si="26"/>
        <v>#DIV/0!</v>
      </c>
      <c r="V48" s="38" t="e">
        <f t="shared" si="26"/>
        <v>#DIV/0!</v>
      </c>
      <c r="W48" s="38" t="e">
        <f t="shared" si="27"/>
        <v>#DIV/0!</v>
      </c>
      <c r="X48" s="38" t="e">
        <f t="shared" si="27"/>
        <v>#DIV/0!</v>
      </c>
      <c r="Y48" s="38" t="e">
        <f t="shared" si="27"/>
        <v>#DIV/0!</v>
      </c>
      <c r="Z48" s="38" t="e">
        <f t="shared" si="27"/>
        <v>#DIV/0!</v>
      </c>
      <c r="AA48" s="38" t="e">
        <f t="shared" si="27"/>
        <v>#DIV/0!</v>
      </c>
      <c r="AB48" s="38" t="e">
        <f t="shared" si="27"/>
        <v>#DIV/0!</v>
      </c>
      <c r="AC48" s="38" t="e">
        <f t="shared" si="27"/>
        <v>#DIV/0!</v>
      </c>
      <c r="AD48" s="38" t="e">
        <f t="shared" si="27"/>
        <v>#DIV/0!</v>
      </c>
      <c r="AE48" s="42" t="e">
        <f t="shared" si="28"/>
        <v>#DIV/0!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29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28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29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28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29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28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29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28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29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30">C37/C$149*100</f>
        <v>#DIV/0!</v>
      </c>
      <c r="D55" s="62" t="e">
        <f t="shared" si="30"/>
        <v>#DIV/0!</v>
      </c>
      <c r="E55" s="62" t="e">
        <f t="shared" si="30"/>
        <v>#DIV/0!</v>
      </c>
      <c r="F55" s="62" t="e">
        <f t="shared" si="30"/>
        <v>#DIV/0!</v>
      </c>
      <c r="G55" s="62" t="e">
        <f t="shared" si="30"/>
        <v>#DIV/0!</v>
      </c>
      <c r="H55" s="62" t="e">
        <f t="shared" si="30"/>
        <v>#DIV/0!</v>
      </c>
      <c r="I55" s="62" t="e">
        <f t="shared" si="30"/>
        <v>#DIV/0!</v>
      </c>
      <c r="J55" s="62" t="e">
        <f t="shared" si="30"/>
        <v>#DIV/0!</v>
      </c>
      <c r="K55" s="62" t="e">
        <f t="shared" si="30"/>
        <v>#DIV/0!</v>
      </c>
      <c r="L55" s="62" t="e">
        <f t="shared" si="30"/>
        <v>#DIV/0!</v>
      </c>
      <c r="M55" s="62" t="e">
        <f t="shared" si="30"/>
        <v>#DIV/0!</v>
      </c>
      <c r="N55" s="62" t="e">
        <f t="shared" si="30"/>
        <v>#DIV/0!</v>
      </c>
      <c r="O55" s="47" t="e">
        <f t="shared" si="29"/>
        <v>#DIV/0!</v>
      </c>
      <c r="R55" s="61" t="s">
        <v>14</v>
      </c>
      <c r="S55" s="46" t="e">
        <f>+SUM(S44:S53)</f>
        <v>#DIV/0!</v>
      </c>
      <c r="T55" s="62" t="e">
        <f>+SUM(T44:T53)</f>
        <v>#DIV/0!</v>
      </c>
      <c r="U55" s="62" t="e">
        <f>+SUM(U44:U53)</f>
        <v>#DIV/0!</v>
      </c>
      <c r="V55" s="62" t="e">
        <f>+SUM(V44:V53)</f>
        <v>#DIV/0!</v>
      </c>
      <c r="W55" s="62" t="e">
        <f t="shared" ref="W55:AD55" si="31">W37/W$149*100</f>
        <v>#DIV/0!</v>
      </c>
      <c r="X55" s="62" t="e">
        <f t="shared" si="31"/>
        <v>#DIV/0!</v>
      </c>
      <c r="Y55" s="62" t="e">
        <f t="shared" si="31"/>
        <v>#DIV/0!</v>
      </c>
      <c r="Z55" s="62" t="e">
        <f t="shared" si="31"/>
        <v>#DIV/0!</v>
      </c>
      <c r="AA55" s="62" t="e">
        <f t="shared" si="31"/>
        <v>#DIV/0!</v>
      </c>
      <c r="AB55" s="62" t="e">
        <f t="shared" si="31"/>
        <v>#DIV/0!</v>
      </c>
      <c r="AC55" s="62" t="e">
        <f t="shared" si="31"/>
        <v>#DIV/0!</v>
      </c>
      <c r="AD55" s="62" t="e">
        <f t="shared" si="31"/>
        <v>#DIV/0!</v>
      </c>
      <c r="AE55" s="47" t="e">
        <f>SUM(S55:U55)</f>
        <v>#DIV/0!</v>
      </c>
    </row>
    <row r="56" spans="2:31" hidden="1"/>
    <row r="58" spans="2:31">
      <c r="B58" s="215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15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32" t="s">
        <v>1</v>
      </c>
      <c r="C60" s="12" t="s">
        <v>2</v>
      </c>
      <c r="D60" s="13" t="s">
        <v>3</v>
      </c>
      <c r="E60" s="13" t="s">
        <v>4</v>
      </c>
      <c r="F60" s="33" t="s">
        <v>5</v>
      </c>
      <c r="G60" s="33" t="s">
        <v>6</v>
      </c>
      <c r="H60" s="33" t="s">
        <v>7</v>
      </c>
      <c r="I60" s="33" t="s">
        <v>8</v>
      </c>
      <c r="J60" s="33" t="s">
        <v>9</v>
      </c>
      <c r="K60" s="33" t="s">
        <v>10</v>
      </c>
      <c r="L60" s="33" t="s">
        <v>11</v>
      </c>
      <c r="M60" s="33" t="s">
        <v>12</v>
      </c>
      <c r="N60" s="33" t="s">
        <v>13</v>
      </c>
      <c r="O60" s="34" t="s">
        <v>14</v>
      </c>
      <c r="R60" s="32" t="s">
        <v>1</v>
      </c>
      <c r="S60" s="35" t="s">
        <v>2</v>
      </c>
      <c r="T60" s="33" t="s">
        <v>3</v>
      </c>
      <c r="U60" s="33" t="s">
        <v>4</v>
      </c>
      <c r="V60" s="33" t="s">
        <v>5</v>
      </c>
      <c r="W60" s="33" t="s">
        <v>6</v>
      </c>
      <c r="X60" s="33" t="s">
        <v>7</v>
      </c>
      <c r="Y60" s="33" t="s">
        <v>8</v>
      </c>
      <c r="Z60" s="33" t="s">
        <v>9</v>
      </c>
      <c r="AA60" s="33" t="s">
        <v>10</v>
      </c>
      <c r="AB60" s="33" t="s">
        <v>11</v>
      </c>
      <c r="AC60" s="33" t="s">
        <v>12</v>
      </c>
      <c r="AD60" s="33" t="s">
        <v>13</v>
      </c>
      <c r="AE60" s="34" t="s">
        <v>14</v>
      </c>
    </row>
    <row r="61" spans="2:31">
      <c r="B61" s="36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9"/>
      <c r="R61" s="36"/>
      <c r="S61" s="37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9"/>
    </row>
    <row r="62" spans="2:31">
      <c r="B62" s="20" t="s">
        <v>16</v>
      </c>
      <c r="C62" s="84">
        <f t="shared" ref="C62:N66" si="32">C32/C$150</f>
        <v>203.85972387369534</v>
      </c>
      <c r="D62" s="84">
        <f t="shared" si="32"/>
        <v>189.22304795877932</v>
      </c>
      <c r="E62" s="84">
        <f t="shared" si="32"/>
        <v>195.79688532170701</v>
      </c>
      <c r="F62" s="84">
        <f t="shared" si="32"/>
        <v>189.04257497687939</v>
      </c>
      <c r="G62" s="84">
        <f t="shared" si="32"/>
        <v>183.84647905932093</v>
      </c>
      <c r="H62" s="84">
        <f t="shared" si="32"/>
        <v>176.56645527810807</v>
      </c>
      <c r="I62" s="84">
        <f t="shared" si="32"/>
        <v>162.62800568106752</v>
      </c>
      <c r="J62" s="84">
        <f t="shared" si="32"/>
        <v>0</v>
      </c>
      <c r="K62" s="84">
        <f t="shared" si="32"/>
        <v>0</v>
      </c>
      <c r="L62" s="84">
        <f t="shared" si="32"/>
        <v>0</v>
      </c>
      <c r="M62" s="84">
        <f t="shared" si="32"/>
        <v>0</v>
      </c>
      <c r="N62" s="84">
        <f t="shared" si="32"/>
        <v>0</v>
      </c>
      <c r="O62" s="85">
        <f>SUM(C62:N62)</f>
        <v>1300.9631721495575</v>
      </c>
      <c r="R62" s="20" t="s">
        <v>16</v>
      </c>
      <c r="S62" s="86">
        <f t="shared" ref="S62:AD66" si="33">+S32/S$150</f>
        <v>177.35795977011495</v>
      </c>
      <c r="T62" s="86">
        <f t="shared" si="33"/>
        <v>164.62405172413801</v>
      </c>
      <c r="U62" s="86">
        <f t="shared" si="33"/>
        <v>170.3432902298851</v>
      </c>
      <c r="V62" s="86">
        <f t="shared" si="33"/>
        <v>164.46704022988507</v>
      </c>
      <c r="W62" s="86">
        <f t="shared" si="33"/>
        <v>159.94643678160921</v>
      </c>
      <c r="X62" s="86">
        <f t="shared" si="33"/>
        <v>153.61281609195402</v>
      </c>
      <c r="Y62" s="86">
        <f t="shared" si="33"/>
        <v>141.48636494252875</v>
      </c>
      <c r="Z62" s="86">
        <f t="shared" si="33"/>
        <v>0</v>
      </c>
      <c r="AA62" s="86">
        <f t="shared" si="33"/>
        <v>0</v>
      </c>
      <c r="AB62" s="86">
        <f t="shared" si="33"/>
        <v>0</v>
      </c>
      <c r="AC62" s="86">
        <f t="shared" si="33"/>
        <v>0</v>
      </c>
      <c r="AD62" s="86">
        <f t="shared" si="33"/>
        <v>0</v>
      </c>
      <c r="AE62" s="85">
        <f t="shared" ref="AE62:AE66" si="34">SUM(S62:AD62)</f>
        <v>1131.8379597701153</v>
      </c>
    </row>
    <row r="63" spans="2:31">
      <c r="B63" s="20" t="s">
        <v>17</v>
      </c>
      <c r="C63" s="84">
        <f t="shared" si="32"/>
        <v>164.16073787818735</v>
      </c>
      <c r="D63" s="84">
        <f t="shared" si="32"/>
        <v>153.695451843044</v>
      </c>
      <c r="E63" s="84">
        <f t="shared" si="32"/>
        <v>162.79105562161448</v>
      </c>
      <c r="F63" s="84">
        <f t="shared" si="32"/>
        <v>158.96705311137535</v>
      </c>
      <c r="G63" s="84">
        <f t="shared" si="32"/>
        <v>156.90599815035009</v>
      </c>
      <c r="H63" s="84">
        <f t="shared" si="32"/>
        <v>154.63667591491608</v>
      </c>
      <c r="I63" s="84">
        <f t="shared" si="32"/>
        <v>140.52936319196724</v>
      </c>
      <c r="J63" s="84">
        <f t="shared" si="32"/>
        <v>0</v>
      </c>
      <c r="K63" s="84">
        <f t="shared" si="32"/>
        <v>0</v>
      </c>
      <c r="L63" s="84">
        <f t="shared" si="32"/>
        <v>0</v>
      </c>
      <c r="M63" s="84">
        <f t="shared" si="32"/>
        <v>0</v>
      </c>
      <c r="N63" s="84">
        <f t="shared" si="32"/>
        <v>0</v>
      </c>
      <c r="O63" s="85">
        <f>SUM(C63:N63)</f>
        <v>1091.6863357114546</v>
      </c>
      <c r="R63" s="20" t="s">
        <v>17</v>
      </c>
      <c r="S63" s="86">
        <f t="shared" si="33"/>
        <v>142.81984195402299</v>
      </c>
      <c r="T63" s="86">
        <f t="shared" si="33"/>
        <v>133.71504310344827</v>
      </c>
      <c r="U63" s="86">
        <f t="shared" si="33"/>
        <v>141.62821839080459</v>
      </c>
      <c r="V63" s="86">
        <f t="shared" si="33"/>
        <v>138.30133620689656</v>
      </c>
      <c r="W63" s="86">
        <f t="shared" si="33"/>
        <v>136.50821839080459</v>
      </c>
      <c r="X63" s="86">
        <f t="shared" si="33"/>
        <v>134.533908045977</v>
      </c>
      <c r="Y63" s="86">
        <f t="shared" si="33"/>
        <v>122.26054597701149</v>
      </c>
      <c r="Z63" s="86">
        <f t="shared" si="33"/>
        <v>0</v>
      </c>
      <c r="AA63" s="86">
        <f t="shared" si="33"/>
        <v>0</v>
      </c>
      <c r="AB63" s="86">
        <f t="shared" si="33"/>
        <v>0</v>
      </c>
      <c r="AC63" s="86">
        <f t="shared" si="33"/>
        <v>0</v>
      </c>
      <c r="AD63" s="86">
        <f t="shared" si="33"/>
        <v>0</v>
      </c>
      <c r="AE63" s="85">
        <f t="shared" si="34"/>
        <v>949.76711206896539</v>
      </c>
    </row>
    <row r="64" spans="2:31">
      <c r="B64" s="20" t="s">
        <v>18</v>
      </c>
      <c r="C64" s="84">
        <f t="shared" si="32"/>
        <v>85.856916369401517</v>
      </c>
      <c r="D64" s="84">
        <f t="shared" si="32"/>
        <v>93.083432421720161</v>
      </c>
      <c r="E64" s="84">
        <f t="shared" si="32"/>
        <v>96.737746069493994</v>
      </c>
      <c r="F64" s="84">
        <f t="shared" si="32"/>
        <v>98.057041881358188</v>
      </c>
      <c r="G64" s="84">
        <f t="shared" si="32"/>
        <v>105.49872836570225</v>
      </c>
      <c r="H64" s="84">
        <f t="shared" si="32"/>
        <v>94.53126238604834</v>
      </c>
      <c r="I64" s="84">
        <f t="shared" si="32"/>
        <v>109.98317148896815</v>
      </c>
      <c r="J64" s="84">
        <f t="shared" si="32"/>
        <v>0</v>
      </c>
      <c r="K64" s="84">
        <f t="shared" si="32"/>
        <v>0</v>
      </c>
      <c r="L64" s="84">
        <f t="shared" si="32"/>
        <v>0</v>
      </c>
      <c r="M64" s="84">
        <f t="shared" si="32"/>
        <v>0</v>
      </c>
      <c r="N64" s="84">
        <f t="shared" si="32"/>
        <v>0</v>
      </c>
      <c r="O64" s="85">
        <f t="shared" ref="O64:O66" si="35">SUM(C64:N64)</f>
        <v>683.74829898269263</v>
      </c>
      <c r="R64" s="20" t="s">
        <v>18</v>
      </c>
      <c r="S64" s="86">
        <f t="shared" si="33"/>
        <v>74.695517241379321</v>
      </c>
      <c r="T64" s="86">
        <f t="shared" si="33"/>
        <v>80.982586206896542</v>
      </c>
      <c r="U64" s="86">
        <f t="shared" si="33"/>
        <v>84.161839080459771</v>
      </c>
      <c r="V64" s="86">
        <f t="shared" si="33"/>
        <v>85.309626436781627</v>
      </c>
      <c r="W64" s="86">
        <f t="shared" si="33"/>
        <v>91.78389367816095</v>
      </c>
      <c r="X64" s="86">
        <f t="shared" si="33"/>
        <v>82.242198275862052</v>
      </c>
      <c r="Y64" s="86">
        <f t="shared" si="33"/>
        <v>95.685359195402299</v>
      </c>
      <c r="Z64" s="86">
        <f t="shared" si="33"/>
        <v>0</v>
      </c>
      <c r="AA64" s="86">
        <f t="shared" si="33"/>
        <v>0</v>
      </c>
      <c r="AB64" s="86">
        <f t="shared" si="33"/>
        <v>0</v>
      </c>
      <c r="AC64" s="86">
        <f t="shared" si="33"/>
        <v>0</v>
      </c>
      <c r="AD64" s="86">
        <f t="shared" si="33"/>
        <v>0</v>
      </c>
      <c r="AE64" s="85">
        <f t="shared" si="34"/>
        <v>594.86102011494256</v>
      </c>
    </row>
    <row r="65" spans="2:31">
      <c r="B65" s="20" t="s">
        <v>19</v>
      </c>
      <c r="C65" s="84">
        <f t="shared" si="32"/>
        <v>37.811583432421713</v>
      </c>
      <c r="D65" s="84">
        <f t="shared" si="32"/>
        <v>33.009264764169643</v>
      </c>
      <c r="E65" s="84">
        <f t="shared" si="32"/>
        <v>36.883240850838952</v>
      </c>
      <c r="F65" s="84">
        <f t="shared" si="32"/>
        <v>36.41275267538645</v>
      </c>
      <c r="G65" s="84">
        <f t="shared" si="32"/>
        <v>38.576347602061041</v>
      </c>
      <c r="H65" s="84">
        <f t="shared" si="32"/>
        <v>37.735334918747526</v>
      </c>
      <c r="I65" s="84">
        <f t="shared" si="32"/>
        <v>39.654165015193563</v>
      </c>
      <c r="J65" s="84">
        <f t="shared" si="32"/>
        <v>0</v>
      </c>
      <c r="K65" s="84">
        <f t="shared" si="32"/>
        <v>0</v>
      </c>
      <c r="L65" s="84">
        <f t="shared" si="32"/>
        <v>0</v>
      </c>
      <c r="M65" s="84">
        <f t="shared" si="32"/>
        <v>0</v>
      </c>
      <c r="N65" s="84">
        <f t="shared" si="32"/>
        <v>0</v>
      </c>
      <c r="O65" s="85">
        <f t="shared" si="35"/>
        <v>260.0826892588189</v>
      </c>
      <c r="R65" s="20" t="s">
        <v>19</v>
      </c>
      <c r="S65" s="86">
        <f t="shared" si="33"/>
        <v>32.896077586206893</v>
      </c>
      <c r="T65" s="86">
        <f t="shared" si="33"/>
        <v>28.718060344827588</v>
      </c>
      <c r="U65" s="86">
        <f t="shared" si="33"/>
        <v>32.088419540229886</v>
      </c>
      <c r="V65" s="86">
        <f t="shared" si="33"/>
        <v>31.679094827586209</v>
      </c>
      <c r="W65" s="86">
        <f t="shared" si="33"/>
        <v>33.561422413793103</v>
      </c>
      <c r="X65" s="86">
        <f t="shared" si="33"/>
        <v>32.829741379310349</v>
      </c>
      <c r="Y65" s="86">
        <f t="shared" si="33"/>
        <v>34.499123563218397</v>
      </c>
      <c r="Z65" s="86">
        <f t="shared" si="33"/>
        <v>0</v>
      </c>
      <c r="AA65" s="86">
        <f t="shared" si="33"/>
        <v>0</v>
      </c>
      <c r="AB65" s="86">
        <f t="shared" si="33"/>
        <v>0</v>
      </c>
      <c r="AC65" s="86">
        <f t="shared" si="33"/>
        <v>0</v>
      </c>
      <c r="AD65" s="86">
        <f t="shared" si="33"/>
        <v>0</v>
      </c>
      <c r="AE65" s="85">
        <f t="shared" si="34"/>
        <v>226.27193965517242</v>
      </c>
    </row>
    <row r="66" spans="2:31">
      <c r="B66" s="25" t="s">
        <v>20</v>
      </c>
      <c r="C66" s="84">
        <f t="shared" si="32"/>
        <v>45.91587395957194</v>
      </c>
      <c r="D66" s="84">
        <f t="shared" si="32"/>
        <v>44.909912141630336</v>
      </c>
      <c r="E66" s="84">
        <f t="shared" si="32"/>
        <v>48.363258026159329</v>
      </c>
      <c r="F66" s="84">
        <f t="shared" si="32"/>
        <v>48.580922182586868</v>
      </c>
      <c r="G66" s="84">
        <f t="shared" si="32"/>
        <v>50.410027744748312</v>
      </c>
      <c r="H66" s="84">
        <f t="shared" si="32"/>
        <v>47.991230677764555</v>
      </c>
      <c r="I66" s="84">
        <f t="shared" si="32"/>
        <v>47.905238472717663</v>
      </c>
      <c r="J66" s="84">
        <f t="shared" si="32"/>
        <v>0</v>
      </c>
      <c r="K66" s="84">
        <f t="shared" si="32"/>
        <v>0</v>
      </c>
      <c r="L66" s="84">
        <f t="shared" si="32"/>
        <v>0</v>
      </c>
      <c r="M66" s="84">
        <f t="shared" si="32"/>
        <v>0</v>
      </c>
      <c r="N66" s="84">
        <f t="shared" si="32"/>
        <v>0</v>
      </c>
      <c r="O66" s="85">
        <f t="shared" si="35"/>
        <v>334.07646320517904</v>
      </c>
      <c r="R66" s="25" t="s">
        <v>20</v>
      </c>
      <c r="S66" s="86">
        <f t="shared" si="33"/>
        <v>39.94681034482759</v>
      </c>
      <c r="T66" s="86">
        <f t="shared" si="33"/>
        <v>39.071623563218395</v>
      </c>
      <c r="U66" s="86">
        <f t="shared" si="33"/>
        <v>42.076034482758615</v>
      </c>
      <c r="V66" s="86">
        <f t="shared" si="33"/>
        <v>42.265402298850574</v>
      </c>
      <c r="W66" s="86">
        <f t="shared" si="33"/>
        <v>43.856724137931032</v>
      </c>
      <c r="X66" s="86">
        <f t="shared" si="33"/>
        <v>41.752370689655166</v>
      </c>
      <c r="Y66" s="86">
        <f t="shared" si="33"/>
        <v>41.677557471264365</v>
      </c>
      <c r="Z66" s="86">
        <f t="shared" si="33"/>
        <v>0</v>
      </c>
      <c r="AA66" s="86">
        <f t="shared" si="33"/>
        <v>0</v>
      </c>
      <c r="AB66" s="86">
        <f t="shared" si="33"/>
        <v>0</v>
      </c>
      <c r="AC66" s="86">
        <f t="shared" si="33"/>
        <v>0</v>
      </c>
      <c r="AD66" s="86">
        <f t="shared" si="33"/>
        <v>0</v>
      </c>
      <c r="AE66" s="85">
        <f t="shared" si="34"/>
        <v>290.64652298850575</v>
      </c>
    </row>
    <row r="67" spans="2:31">
      <c r="B67" s="45" t="s">
        <v>14</v>
      </c>
      <c r="C67" s="87">
        <f t="shared" ref="C67:N67" si="36">+SUM(C62:C66)</f>
        <v>537.60483551327786</v>
      </c>
      <c r="D67" s="87">
        <f t="shared" si="36"/>
        <v>513.92110912934345</v>
      </c>
      <c r="E67" s="87">
        <f t="shared" si="36"/>
        <v>540.5721858898138</v>
      </c>
      <c r="F67" s="87">
        <f t="shared" si="36"/>
        <v>531.06034482758628</v>
      </c>
      <c r="G67" s="87">
        <f t="shared" si="36"/>
        <v>535.2375809221827</v>
      </c>
      <c r="H67" s="87">
        <f t="shared" si="36"/>
        <v>511.46095917558461</v>
      </c>
      <c r="I67" s="87">
        <f t="shared" si="36"/>
        <v>500.69994384991412</v>
      </c>
      <c r="J67" s="87">
        <f t="shared" si="36"/>
        <v>0</v>
      </c>
      <c r="K67" s="87">
        <f t="shared" si="36"/>
        <v>0</v>
      </c>
      <c r="L67" s="87">
        <f t="shared" si="36"/>
        <v>0</v>
      </c>
      <c r="M67" s="87">
        <f t="shared" si="36"/>
        <v>0</v>
      </c>
      <c r="N67" s="87">
        <f t="shared" si="36"/>
        <v>0</v>
      </c>
      <c r="O67" s="87">
        <f>SUM(C67:N67)</f>
        <v>3670.5569593077025</v>
      </c>
      <c r="R67" s="45" t="s">
        <v>14</v>
      </c>
      <c r="S67" s="88">
        <f t="shared" ref="S67:AD67" si="37">+SUM(S62:S66)</f>
        <v>467.71620689655174</v>
      </c>
      <c r="T67" s="89">
        <f t="shared" si="37"/>
        <v>447.11136494252878</v>
      </c>
      <c r="U67" s="89">
        <f t="shared" si="37"/>
        <v>470.29780172413791</v>
      </c>
      <c r="V67" s="89">
        <f t="shared" si="37"/>
        <v>462.02250000000004</v>
      </c>
      <c r="W67" s="89">
        <f t="shared" si="37"/>
        <v>465.65669540229891</v>
      </c>
      <c r="X67" s="89">
        <f t="shared" si="37"/>
        <v>444.97103448275857</v>
      </c>
      <c r="Y67" s="89">
        <f t="shared" si="37"/>
        <v>435.60895114942531</v>
      </c>
      <c r="Z67" s="89">
        <f t="shared" si="37"/>
        <v>0</v>
      </c>
      <c r="AA67" s="89">
        <f t="shared" si="37"/>
        <v>0</v>
      </c>
      <c r="AB67" s="89">
        <f t="shared" si="37"/>
        <v>0</v>
      </c>
      <c r="AC67" s="89">
        <f t="shared" si="37"/>
        <v>0</v>
      </c>
      <c r="AD67" s="89">
        <f t="shared" si="37"/>
        <v>0</v>
      </c>
      <c r="AE67" s="87">
        <f>SUM(S67:AD67)</f>
        <v>3193.384554597701</v>
      </c>
    </row>
    <row r="68" spans="2:31" hidden="1"/>
    <row r="69" spans="2:31" hidden="1"/>
    <row r="70" spans="2:31" hidden="1">
      <c r="B70" s="215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15" t="s">
        <v>38</v>
      </c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13" t="s">
        <v>2</v>
      </c>
      <c r="T72" s="13" t="s">
        <v>3</v>
      </c>
      <c r="U72" s="13" t="s">
        <v>4</v>
      </c>
      <c r="V72" s="13" t="s">
        <v>5</v>
      </c>
      <c r="W72" s="13" t="s">
        <v>6</v>
      </c>
      <c r="X72" s="13" t="s">
        <v>7</v>
      </c>
      <c r="Y72" s="13" t="s">
        <v>8</v>
      </c>
      <c r="Z72" s="13" t="s">
        <v>9</v>
      </c>
      <c r="AA72" s="13" t="s">
        <v>10</v>
      </c>
      <c r="AB72" s="13" t="s">
        <v>11</v>
      </c>
      <c r="AC72" s="13" t="s">
        <v>12</v>
      </c>
      <c r="AD72" s="13" t="s">
        <v>13</v>
      </c>
      <c r="AE72" s="13" t="s">
        <v>14</v>
      </c>
    </row>
    <row r="73" spans="2:31" hidden="1">
      <c r="B73" s="17"/>
      <c r="R73" s="17"/>
    </row>
    <row r="74" spans="2:31" hidden="1">
      <c r="B74" s="64" t="s">
        <v>39</v>
      </c>
      <c r="C74" s="31" t="e">
        <f t="shared" ref="C74:N83" si="38">+C44/C$150</f>
        <v>#DIV/0!</v>
      </c>
      <c r="D74" s="31" t="e">
        <f t="shared" si="38"/>
        <v>#DIV/0!</v>
      </c>
      <c r="E74" s="31" t="e">
        <f t="shared" si="38"/>
        <v>#DIV/0!</v>
      </c>
      <c r="F74" s="31" t="e">
        <f t="shared" si="38"/>
        <v>#DIV/0!</v>
      </c>
      <c r="G74" s="31" t="e">
        <f t="shared" si="38"/>
        <v>#DIV/0!</v>
      </c>
      <c r="H74" s="31" t="e">
        <f t="shared" si="38"/>
        <v>#DIV/0!</v>
      </c>
      <c r="I74" s="31" t="e">
        <f t="shared" si="38"/>
        <v>#DIV/0!</v>
      </c>
      <c r="J74" s="31" t="e">
        <f t="shared" si="38"/>
        <v>#DIV/0!</v>
      </c>
      <c r="K74" s="31" t="e">
        <f t="shared" si="38"/>
        <v>#DIV/0!</v>
      </c>
      <c r="L74" s="31" t="e">
        <f t="shared" si="38"/>
        <v>#DIV/0!</v>
      </c>
      <c r="M74" s="31" t="e">
        <f t="shared" si="38"/>
        <v>#DIV/0!</v>
      </c>
      <c r="N74" s="31" t="e">
        <f t="shared" si="38"/>
        <v>#DIV/0!</v>
      </c>
      <c r="O74" s="65" t="e">
        <f>SUM(C74:N74)</f>
        <v>#DIV/0!</v>
      </c>
      <c r="R74" s="64" t="s">
        <v>39</v>
      </c>
      <c r="S74" s="31" t="e">
        <f t="shared" ref="S74:AD83" si="39">+S44/S$150</f>
        <v>#DIV/0!</v>
      </c>
      <c r="T74" s="31" t="e">
        <f t="shared" si="39"/>
        <v>#DIV/0!</v>
      </c>
      <c r="U74" s="31" t="e">
        <f t="shared" si="39"/>
        <v>#DIV/0!</v>
      </c>
      <c r="V74" s="31" t="e">
        <f t="shared" si="39"/>
        <v>#DIV/0!</v>
      </c>
      <c r="W74" s="31" t="e">
        <f t="shared" si="39"/>
        <v>#DIV/0!</v>
      </c>
      <c r="X74" s="31" t="e">
        <f t="shared" si="39"/>
        <v>#DIV/0!</v>
      </c>
      <c r="Y74" s="31" t="e">
        <f t="shared" si="39"/>
        <v>#DIV/0!</v>
      </c>
      <c r="Z74" s="31" t="e">
        <f t="shared" si="39"/>
        <v>#DIV/0!</v>
      </c>
      <c r="AA74" s="31" t="e">
        <f t="shared" si="39"/>
        <v>#DIV/0!</v>
      </c>
      <c r="AB74" s="31" t="e">
        <f t="shared" si="39"/>
        <v>#DIV/0!</v>
      </c>
      <c r="AC74" s="31" t="e">
        <f t="shared" si="39"/>
        <v>#DIV/0!</v>
      </c>
      <c r="AD74" s="31" t="e">
        <f t="shared" si="39"/>
        <v>#DIV/0!</v>
      </c>
      <c r="AE74" s="65" t="e">
        <f t="shared" ref="AE74:AE85" si="40">SUM(S74:U74)</f>
        <v>#DIV/0!</v>
      </c>
    </row>
    <row r="75" spans="2:31" hidden="1">
      <c r="B75" s="64" t="s">
        <v>40</v>
      </c>
      <c r="C75" s="31" t="e">
        <f t="shared" si="38"/>
        <v>#DIV/0!</v>
      </c>
      <c r="D75" s="31" t="e">
        <f t="shared" si="38"/>
        <v>#DIV/0!</v>
      </c>
      <c r="E75" s="31" t="e">
        <f t="shared" si="38"/>
        <v>#DIV/0!</v>
      </c>
      <c r="F75" s="31" t="e">
        <f t="shared" si="38"/>
        <v>#DIV/0!</v>
      </c>
      <c r="G75" s="31" t="e">
        <f t="shared" si="38"/>
        <v>#DIV/0!</v>
      </c>
      <c r="H75" s="31" t="e">
        <f t="shared" si="38"/>
        <v>#DIV/0!</v>
      </c>
      <c r="I75" s="31" t="e">
        <f t="shared" si="38"/>
        <v>#DIV/0!</v>
      </c>
      <c r="J75" s="31" t="e">
        <f t="shared" si="38"/>
        <v>#DIV/0!</v>
      </c>
      <c r="K75" s="31" t="e">
        <f t="shared" si="38"/>
        <v>#DIV/0!</v>
      </c>
      <c r="L75" s="31" t="e">
        <f t="shared" si="38"/>
        <v>#DIV/0!</v>
      </c>
      <c r="M75" s="31" t="e">
        <f t="shared" si="38"/>
        <v>#DIV/0!</v>
      </c>
      <c r="N75" s="31" t="e">
        <f t="shared" si="38"/>
        <v>#DIV/0!</v>
      </c>
      <c r="O75" s="65" t="e">
        <f t="shared" ref="O75:O85" si="41">SUM(C75:N75)</f>
        <v>#DIV/0!</v>
      </c>
      <c r="R75" s="64" t="s">
        <v>40</v>
      </c>
      <c r="S75" s="31" t="e">
        <f t="shared" si="39"/>
        <v>#DIV/0!</v>
      </c>
      <c r="T75" s="31" t="e">
        <f t="shared" si="39"/>
        <v>#DIV/0!</v>
      </c>
      <c r="U75" s="31" t="e">
        <f t="shared" si="39"/>
        <v>#DIV/0!</v>
      </c>
      <c r="V75" s="31" t="e">
        <f t="shared" si="39"/>
        <v>#DIV/0!</v>
      </c>
      <c r="W75" s="31" t="e">
        <f t="shared" si="39"/>
        <v>#DIV/0!</v>
      </c>
      <c r="X75" s="31" t="e">
        <f t="shared" si="39"/>
        <v>#DIV/0!</v>
      </c>
      <c r="Y75" s="31" t="e">
        <f t="shared" si="39"/>
        <v>#DIV/0!</v>
      </c>
      <c r="Z75" s="31" t="e">
        <f t="shared" si="39"/>
        <v>#DIV/0!</v>
      </c>
      <c r="AA75" s="31" t="e">
        <f t="shared" si="39"/>
        <v>#DIV/0!</v>
      </c>
      <c r="AB75" s="31" t="e">
        <f t="shared" si="39"/>
        <v>#DIV/0!</v>
      </c>
      <c r="AC75" s="31" t="e">
        <f t="shared" si="39"/>
        <v>#DIV/0!</v>
      </c>
      <c r="AD75" s="31" t="e">
        <f t="shared" si="39"/>
        <v>#DIV/0!</v>
      </c>
      <c r="AE75" s="65" t="e">
        <f t="shared" si="40"/>
        <v>#DIV/0!</v>
      </c>
    </row>
    <row r="76" spans="2:31" hidden="1">
      <c r="B76" s="64" t="s">
        <v>41</v>
      </c>
      <c r="C76" s="31" t="e">
        <f t="shared" si="38"/>
        <v>#DIV/0!</v>
      </c>
      <c r="D76" s="31" t="e">
        <f t="shared" si="38"/>
        <v>#DIV/0!</v>
      </c>
      <c r="E76" s="31" t="e">
        <f t="shared" si="38"/>
        <v>#DIV/0!</v>
      </c>
      <c r="F76" s="31" t="e">
        <f t="shared" si="38"/>
        <v>#DIV/0!</v>
      </c>
      <c r="G76" s="31" t="e">
        <f t="shared" si="38"/>
        <v>#DIV/0!</v>
      </c>
      <c r="H76" s="31" t="e">
        <f t="shared" si="38"/>
        <v>#DIV/0!</v>
      </c>
      <c r="I76" s="31" t="e">
        <f t="shared" si="38"/>
        <v>#DIV/0!</v>
      </c>
      <c r="J76" s="31" t="e">
        <f t="shared" si="38"/>
        <v>#DIV/0!</v>
      </c>
      <c r="K76" s="31" t="e">
        <f t="shared" si="38"/>
        <v>#DIV/0!</v>
      </c>
      <c r="L76" s="31" t="e">
        <f t="shared" si="38"/>
        <v>#DIV/0!</v>
      </c>
      <c r="M76" s="31" t="e">
        <f t="shared" si="38"/>
        <v>#DIV/0!</v>
      </c>
      <c r="N76" s="31" t="e">
        <f t="shared" si="38"/>
        <v>#DIV/0!</v>
      </c>
      <c r="O76" s="65" t="e">
        <f t="shared" si="41"/>
        <v>#DIV/0!</v>
      </c>
      <c r="R76" s="64" t="s">
        <v>41</v>
      </c>
      <c r="S76" s="31" t="e">
        <f t="shared" si="39"/>
        <v>#DIV/0!</v>
      </c>
      <c r="T76" s="31" t="e">
        <f t="shared" si="39"/>
        <v>#DIV/0!</v>
      </c>
      <c r="U76" s="31" t="e">
        <f t="shared" si="39"/>
        <v>#DIV/0!</v>
      </c>
      <c r="V76" s="31" t="e">
        <f t="shared" si="39"/>
        <v>#DIV/0!</v>
      </c>
      <c r="W76" s="31" t="e">
        <f t="shared" si="39"/>
        <v>#DIV/0!</v>
      </c>
      <c r="X76" s="31" t="e">
        <f t="shared" si="39"/>
        <v>#DIV/0!</v>
      </c>
      <c r="Y76" s="31" t="e">
        <f t="shared" si="39"/>
        <v>#DIV/0!</v>
      </c>
      <c r="Z76" s="31" t="e">
        <f t="shared" si="39"/>
        <v>#DIV/0!</v>
      </c>
      <c r="AA76" s="31" t="e">
        <f t="shared" si="39"/>
        <v>#DIV/0!</v>
      </c>
      <c r="AB76" s="31" t="e">
        <f t="shared" si="39"/>
        <v>#DIV/0!</v>
      </c>
      <c r="AC76" s="31" t="e">
        <f t="shared" si="39"/>
        <v>#DIV/0!</v>
      </c>
      <c r="AD76" s="31" t="e">
        <f t="shared" si="39"/>
        <v>#DIV/0!</v>
      </c>
      <c r="AE76" s="65" t="e">
        <f t="shared" si="40"/>
        <v>#DIV/0!</v>
      </c>
    </row>
    <row r="77" spans="2:31" hidden="1">
      <c r="B77" s="64" t="s">
        <v>42</v>
      </c>
      <c r="C77" s="31" t="e">
        <f t="shared" si="38"/>
        <v>#DIV/0!</v>
      </c>
      <c r="D77" s="31" t="e">
        <f t="shared" si="38"/>
        <v>#DIV/0!</v>
      </c>
      <c r="E77" s="31" t="e">
        <f t="shared" si="38"/>
        <v>#DIV/0!</v>
      </c>
      <c r="F77" s="31" t="e">
        <f t="shared" si="38"/>
        <v>#DIV/0!</v>
      </c>
      <c r="G77" s="31" t="e">
        <f t="shared" si="38"/>
        <v>#DIV/0!</v>
      </c>
      <c r="H77" s="31" t="e">
        <f t="shared" si="38"/>
        <v>#DIV/0!</v>
      </c>
      <c r="I77" s="31" t="e">
        <f t="shared" si="38"/>
        <v>#DIV/0!</v>
      </c>
      <c r="J77" s="31" t="e">
        <f t="shared" si="38"/>
        <v>#DIV/0!</v>
      </c>
      <c r="K77" s="31" t="e">
        <f t="shared" si="38"/>
        <v>#DIV/0!</v>
      </c>
      <c r="L77" s="31" t="e">
        <f t="shared" si="38"/>
        <v>#DIV/0!</v>
      </c>
      <c r="M77" s="31" t="e">
        <f t="shared" si="38"/>
        <v>#DIV/0!</v>
      </c>
      <c r="N77" s="31" t="e">
        <f t="shared" si="38"/>
        <v>#DIV/0!</v>
      </c>
      <c r="O77" s="65" t="e">
        <f t="shared" si="41"/>
        <v>#DIV/0!</v>
      </c>
      <c r="R77" s="64" t="s">
        <v>42</v>
      </c>
      <c r="S77" s="31" t="e">
        <f t="shared" si="39"/>
        <v>#DIV/0!</v>
      </c>
      <c r="T77" s="31" t="e">
        <f t="shared" si="39"/>
        <v>#DIV/0!</v>
      </c>
      <c r="U77" s="31" t="e">
        <f t="shared" si="39"/>
        <v>#DIV/0!</v>
      </c>
      <c r="V77" s="31" t="e">
        <f t="shared" si="39"/>
        <v>#DIV/0!</v>
      </c>
      <c r="W77" s="31" t="e">
        <f t="shared" si="39"/>
        <v>#DIV/0!</v>
      </c>
      <c r="X77" s="31" t="e">
        <f t="shared" si="39"/>
        <v>#DIV/0!</v>
      </c>
      <c r="Y77" s="31" t="e">
        <f t="shared" si="39"/>
        <v>#DIV/0!</v>
      </c>
      <c r="Z77" s="31" t="e">
        <f t="shared" si="39"/>
        <v>#DIV/0!</v>
      </c>
      <c r="AA77" s="31" t="e">
        <f t="shared" si="39"/>
        <v>#DIV/0!</v>
      </c>
      <c r="AB77" s="31" t="e">
        <f t="shared" si="39"/>
        <v>#DIV/0!</v>
      </c>
      <c r="AC77" s="31" t="e">
        <f t="shared" si="39"/>
        <v>#DIV/0!</v>
      </c>
      <c r="AD77" s="31" t="e">
        <f t="shared" si="39"/>
        <v>#DIV/0!</v>
      </c>
      <c r="AE77" s="65" t="e">
        <f t="shared" si="40"/>
        <v>#DIV/0!</v>
      </c>
    </row>
    <row r="78" spans="2:31" hidden="1">
      <c r="B78" s="64" t="s">
        <v>43</v>
      </c>
      <c r="C78" s="31" t="e">
        <f t="shared" si="38"/>
        <v>#DIV/0!</v>
      </c>
      <c r="D78" s="31" t="e">
        <f t="shared" si="38"/>
        <v>#DIV/0!</v>
      </c>
      <c r="E78" s="31" t="e">
        <f t="shared" si="38"/>
        <v>#DIV/0!</v>
      </c>
      <c r="F78" s="31" t="e">
        <f t="shared" si="38"/>
        <v>#DIV/0!</v>
      </c>
      <c r="G78" s="31" t="e">
        <f t="shared" si="38"/>
        <v>#DIV/0!</v>
      </c>
      <c r="H78" s="31" t="e">
        <f t="shared" si="38"/>
        <v>#DIV/0!</v>
      </c>
      <c r="I78" s="31" t="e">
        <f t="shared" si="38"/>
        <v>#DIV/0!</v>
      </c>
      <c r="J78" s="31" t="e">
        <f t="shared" si="38"/>
        <v>#DIV/0!</v>
      </c>
      <c r="K78" s="31" t="e">
        <f t="shared" si="38"/>
        <v>#DIV/0!</v>
      </c>
      <c r="L78" s="31" t="e">
        <f t="shared" si="38"/>
        <v>#DIV/0!</v>
      </c>
      <c r="M78" s="31" t="e">
        <f t="shared" si="38"/>
        <v>#DIV/0!</v>
      </c>
      <c r="N78" s="31" t="e">
        <f t="shared" si="38"/>
        <v>#DIV/0!</v>
      </c>
      <c r="O78" s="65" t="e">
        <f t="shared" si="41"/>
        <v>#DIV/0!</v>
      </c>
      <c r="R78" s="64" t="s">
        <v>43</v>
      </c>
      <c r="S78" s="31" t="e">
        <f t="shared" si="39"/>
        <v>#DIV/0!</v>
      </c>
      <c r="T78" s="31" t="e">
        <f t="shared" si="39"/>
        <v>#DIV/0!</v>
      </c>
      <c r="U78" s="31" t="e">
        <f t="shared" si="39"/>
        <v>#DIV/0!</v>
      </c>
      <c r="V78" s="31" t="e">
        <f t="shared" si="39"/>
        <v>#DIV/0!</v>
      </c>
      <c r="W78" s="31" t="e">
        <f t="shared" si="39"/>
        <v>#DIV/0!</v>
      </c>
      <c r="X78" s="31" t="e">
        <f t="shared" si="39"/>
        <v>#DIV/0!</v>
      </c>
      <c r="Y78" s="31" t="e">
        <f t="shared" si="39"/>
        <v>#DIV/0!</v>
      </c>
      <c r="Z78" s="31" t="e">
        <f t="shared" si="39"/>
        <v>#DIV/0!</v>
      </c>
      <c r="AA78" s="31" t="e">
        <f t="shared" si="39"/>
        <v>#DIV/0!</v>
      </c>
      <c r="AB78" s="31" t="e">
        <f t="shared" si="39"/>
        <v>#DIV/0!</v>
      </c>
      <c r="AC78" s="31" t="e">
        <f t="shared" si="39"/>
        <v>#DIV/0!</v>
      </c>
      <c r="AD78" s="31" t="e">
        <f t="shared" si="39"/>
        <v>#DIV/0!</v>
      </c>
      <c r="AE78" s="65" t="e">
        <f t="shared" si="40"/>
        <v>#DIV/0!</v>
      </c>
    </row>
    <row r="79" spans="2:31" hidden="1">
      <c r="B79" s="64" t="s">
        <v>44</v>
      </c>
      <c r="C79" s="31" t="e">
        <f t="shared" si="38"/>
        <v>#REF!</v>
      </c>
      <c r="D79" s="31" t="e">
        <f t="shared" si="38"/>
        <v>#REF!</v>
      </c>
      <c r="E79" s="31" t="e">
        <f t="shared" si="38"/>
        <v>#REF!</v>
      </c>
      <c r="F79" s="31" t="e">
        <f t="shared" si="38"/>
        <v>#REF!</v>
      </c>
      <c r="G79" s="31" t="e">
        <f t="shared" si="38"/>
        <v>#REF!</v>
      </c>
      <c r="H79" s="31" t="e">
        <f t="shared" si="38"/>
        <v>#REF!</v>
      </c>
      <c r="I79" s="31" t="e">
        <f t="shared" si="38"/>
        <v>#REF!</v>
      </c>
      <c r="J79" s="31" t="e">
        <f t="shared" si="38"/>
        <v>#REF!</v>
      </c>
      <c r="K79" s="31" t="e">
        <f t="shared" si="38"/>
        <v>#REF!</v>
      </c>
      <c r="L79" s="31" t="e">
        <f t="shared" si="38"/>
        <v>#REF!</v>
      </c>
      <c r="M79" s="31" t="e">
        <f t="shared" si="38"/>
        <v>#REF!</v>
      </c>
      <c r="N79" s="31" t="e">
        <f t="shared" si="38"/>
        <v>#REF!</v>
      </c>
      <c r="O79" s="65" t="e">
        <f t="shared" si="41"/>
        <v>#REF!</v>
      </c>
      <c r="R79" s="64" t="s">
        <v>44</v>
      </c>
      <c r="S79" s="31" t="e">
        <f t="shared" si="39"/>
        <v>#REF!</v>
      </c>
      <c r="T79" s="31" t="e">
        <f t="shared" si="39"/>
        <v>#REF!</v>
      </c>
      <c r="U79" s="31" t="e">
        <f t="shared" si="39"/>
        <v>#REF!</v>
      </c>
      <c r="V79" s="31" t="e">
        <f t="shared" si="39"/>
        <v>#REF!</v>
      </c>
      <c r="W79" s="31" t="e">
        <f t="shared" si="39"/>
        <v>#REF!</v>
      </c>
      <c r="X79" s="31" t="e">
        <f t="shared" si="39"/>
        <v>#REF!</v>
      </c>
      <c r="Y79" s="31" t="e">
        <f t="shared" si="39"/>
        <v>#REF!</v>
      </c>
      <c r="Z79" s="31" t="e">
        <f t="shared" si="39"/>
        <v>#REF!</v>
      </c>
      <c r="AA79" s="31" t="e">
        <f t="shared" si="39"/>
        <v>#REF!</v>
      </c>
      <c r="AB79" s="31" t="e">
        <f t="shared" si="39"/>
        <v>#REF!</v>
      </c>
      <c r="AC79" s="31" t="e">
        <f t="shared" si="39"/>
        <v>#REF!</v>
      </c>
      <c r="AD79" s="31" t="e">
        <f t="shared" si="39"/>
        <v>#REF!</v>
      </c>
      <c r="AE79" s="65" t="e">
        <f t="shared" si="40"/>
        <v>#REF!</v>
      </c>
    </row>
    <row r="80" spans="2:31" hidden="1">
      <c r="B80" s="64" t="s">
        <v>45</v>
      </c>
      <c r="C80" s="31" t="e">
        <f t="shared" si="38"/>
        <v>#REF!</v>
      </c>
      <c r="D80" s="31" t="e">
        <f t="shared" si="38"/>
        <v>#REF!</v>
      </c>
      <c r="E80" s="31" t="e">
        <f t="shared" si="38"/>
        <v>#REF!</v>
      </c>
      <c r="F80" s="31" t="e">
        <f t="shared" si="38"/>
        <v>#REF!</v>
      </c>
      <c r="G80" s="31" t="e">
        <f t="shared" si="38"/>
        <v>#REF!</v>
      </c>
      <c r="H80" s="31" t="e">
        <f t="shared" si="38"/>
        <v>#REF!</v>
      </c>
      <c r="I80" s="31" t="e">
        <f t="shared" si="38"/>
        <v>#REF!</v>
      </c>
      <c r="J80" s="31" t="e">
        <f t="shared" si="38"/>
        <v>#REF!</v>
      </c>
      <c r="K80" s="31" t="e">
        <f t="shared" si="38"/>
        <v>#REF!</v>
      </c>
      <c r="L80" s="31" t="e">
        <f t="shared" si="38"/>
        <v>#REF!</v>
      </c>
      <c r="M80" s="31" t="e">
        <f t="shared" si="38"/>
        <v>#REF!</v>
      </c>
      <c r="N80" s="31" t="e">
        <f t="shared" si="38"/>
        <v>#REF!</v>
      </c>
      <c r="O80" s="65" t="e">
        <f t="shared" si="41"/>
        <v>#REF!</v>
      </c>
      <c r="R80" s="64" t="s">
        <v>45</v>
      </c>
      <c r="S80" s="31" t="e">
        <f t="shared" si="39"/>
        <v>#REF!</v>
      </c>
      <c r="T80" s="31" t="e">
        <f t="shared" si="39"/>
        <v>#REF!</v>
      </c>
      <c r="U80" s="31" t="e">
        <f t="shared" si="39"/>
        <v>#REF!</v>
      </c>
      <c r="V80" s="31" t="e">
        <f t="shared" si="39"/>
        <v>#REF!</v>
      </c>
      <c r="W80" s="31" t="e">
        <f t="shared" si="39"/>
        <v>#REF!</v>
      </c>
      <c r="X80" s="31" t="e">
        <f t="shared" si="39"/>
        <v>#REF!</v>
      </c>
      <c r="Y80" s="31" t="e">
        <f t="shared" si="39"/>
        <v>#REF!</v>
      </c>
      <c r="Z80" s="31" t="e">
        <f t="shared" si="39"/>
        <v>#REF!</v>
      </c>
      <c r="AA80" s="31" t="e">
        <f t="shared" si="39"/>
        <v>#REF!</v>
      </c>
      <c r="AB80" s="31" t="e">
        <f t="shared" si="39"/>
        <v>#REF!</v>
      </c>
      <c r="AC80" s="31" t="e">
        <f t="shared" si="39"/>
        <v>#REF!</v>
      </c>
      <c r="AD80" s="31" t="e">
        <f t="shared" si="39"/>
        <v>#REF!</v>
      </c>
      <c r="AE80" s="65" t="e">
        <f t="shared" si="40"/>
        <v>#REF!</v>
      </c>
    </row>
    <row r="81" spans="2:31" hidden="1">
      <c r="B81" s="64" t="s">
        <v>46</v>
      </c>
      <c r="C81" s="31" t="e">
        <f t="shared" si="38"/>
        <v>#REF!</v>
      </c>
      <c r="D81" s="31" t="e">
        <f t="shared" si="38"/>
        <v>#REF!</v>
      </c>
      <c r="E81" s="31" t="e">
        <f t="shared" si="38"/>
        <v>#REF!</v>
      </c>
      <c r="F81" s="31" t="e">
        <f t="shared" si="38"/>
        <v>#REF!</v>
      </c>
      <c r="G81" s="31" t="e">
        <f t="shared" si="38"/>
        <v>#REF!</v>
      </c>
      <c r="H81" s="31" t="e">
        <f t="shared" si="38"/>
        <v>#REF!</v>
      </c>
      <c r="I81" s="31" t="e">
        <f t="shared" si="38"/>
        <v>#REF!</v>
      </c>
      <c r="J81" s="31" t="e">
        <f t="shared" si="38"/>
        <v>#REF!</v>
      </c>
      <c r="K81" s="31" t="e">
        <f t="shared" si="38"/>
        <v>#REF!</v>
      </c>
      <c r="L81" s="31" t="e">
        <f t="shared" si="38"/>
        <v>#REF!</v>
      </c>
      <c r="M81" s="31" t="e">
        <f t="shared" si="38"/>
        <v>#REF!</v>
      </c>
      <c r="N81" s="31" t="e">
        <f t="shared" si="38"/>
        <v>#REF!</v>
      </c>
      <c r="O81" s="65" t="e">
        <f t="shared" si="41"/>
        <v>#REF!</v>
      </c>
      <c r="R81" s="64" t="s">
        <v>46</v>
      </c>
      <c r="S81" s="31" t="e">
        <f t="shared" si="39"/>
        <v>#REF!</v>
      </c>
      <c r="T81" s="31" t="e">
        <f t="shared" si="39"/>
        <v>#REF!</v>
      </c>
      <c r="U81" s="31" t="e">
        <f t="shared" si="39"/>
        <v>#REF!</v>
      </c>
      <c r="V81" s="31" t="e">
        <f t="shared" si="39"/>
        <v>#REF!</v>
      </c>
      <c r="W81" s="31" t="e">
        <f t="shared" si="39"/>
        <v>#REF!</v>
      </c>
      <c r="X81" s="31" t="e">
        <f t="shared" si="39"/>
        <v>#REF!</v>
      </c>
      <c r="Y81" s="31" t="e">
        <f t="shared" si="39"/>
        <v>#REF!</v>
      </c>
      <c r="Z81" s="31" t="e">
        <f t="shared" si="39"/>
        <v>#REF!</v>
      </c>
      <c r="AA81" s="31" t="e">
        <f t="shared" si="39"/>
        <v>#REF!</v>
      </c>
      <c r="AB81" s="31" t="e">
        <f t="shared" si="39"/>
        <v>#REF!</v>
      </c>
      <c r="AC81" s="31" t="e">
        <f t="shared" si="39"/>
        <v>#REF!</v>
      </c>
      <c r="AD81" s="31" t="e">
        <f t="shared" si="39"/>
        <v>#REF!</v>
      </c>
      <c r="AE81" s="65" t="e">
        <f t="shared" si="40"/>
        <v>#REF!</v>
      </c>
    </row>
    <row r="82" spans="2:31" hidden="1">
      <c r="B82" s="64" t="s">
        <v>47</v>
      </c>
      <c r="C82" s="31" t="e">
        <f t="shared" si="38"/>
        <v>#REF!</v>
      </c>
      <c r="D82" s="31" t="e">
        <f t="shared" si="38"/>
        <v>#REF!</v>
      </c>
      <c r="E82" s="31" t="e">
        <f t="shared" si="38"/>
        <v>#REF!</v>
      </c>
      <c r="F82" s="31" t="e">
        <f t="shared" si="38"/>
        <v>#REF!</v>
      </c>
      <c r="G82" s="31" t="e">
        <f t="shared" si="38"/>
        <v>#REF!</v>
      </c>
      <c r="H82" s="31" t="e">
        <f t="shared" si="38"/>
        <v>#REF!</v>
      </c>
      <c r="I82" s="31" t="e">
        <f t="shared" si="38"/>
        <v>#REF!</v>
      </c>
      <c r="J82" s="31" t="e">
        <f t="shared" si="38"/>
        <v>#REF!</v>
      </c>
      <c r="K82" s="31" t="e">
        <f t="shared" si="38"/>
        <v>#REF!</v>
      </c>
      <c r="L82" s="31" t="e">
        <f t="shared" si="38"/>
        <v>#REF!</v>
      </c>
      <c r="M82" s="31" t="e">
        <f t="shared" si="38"/>
        <v>#REF!</v>
      </c>
      <c r="N82" s="31" t="e">
        <f t="shared" si="38"/>
        <v>#REF!</v>
      </c>
      <c r="O82" s="65" t="e">
        <f t="shared" si="41"/>
        <v>#REF!</v>
      </c>
      <c r="R82" s="64" t="s">
        <v>47</v>
      </c>
      <c r="S82" s="31" t="e">
        <f t="shared" si="39"/>
        <v>#REF!</v>
      </c>
      <c r="T82" s="31" t="e">
        <f t="shared" si="39"/>
        <v>#REF!</v>
      </c>
      <c r="U82" s="31" t="e">
        <f t="shared" si="39"/>
        <v>#REF!</v>
      </c>
      <c r="V82" s="31" t="e">
        <f t="shared" si="39"/>
        <v>#REF!</v>
      </c>
      <c r="W82" s="31" t="e">
        <f t="shared" si="39"/>
        <v>#REF!</v>
      </c>
      <c r="X82" s="31" t="e">
        <f t="shared" si="39"/>
        <v>#REF!</v>
      </c>
      <c r="Y82" s="31" t="e">
        <f t="shared" si="39"/>
        <v>#REF!</v>
      </c>
      <c r="Z82" s="31" t="e">
        <f t="shared" si="39"/>
        <v>#REF!</v>
      </c>
      <c r="AA82" s="31" t="e">
        <f t="shared" si="39"/>
        <v>#REF!</v>
      </c>
      <c r="AB82" s="31" t="e">
        <f t="shared" si="39"/>
        <v>#REF!</v>
      </c>
      <c r="AC82" s="31" t="e">
        <f t="shared" si="39"/>
        <v>#REF!</v>
      </c>
      <c r="AD82" s="31" t="e">
        <f t="shared" si="39"/>
        <v>#REF!</v>
      </c>
      <c r="AE82" s="65" t="e">
        <f t="shared" si="40"/>
        <v>#REF!</v>
      </c>
    </row>
    <row r="83" spans="2:31" hidden="1">
      <c r="B83" s="64" t="s">
        <v>48</v>
      </c>
      <c r="C83" s="31" t="e">
        <f t="shared" si="38"/>
        <v>#REF!</v>
      </c>
      <c r="D83" s="31" t="e">
        <f t="shared" si="38"/>
        <v>#REF!</v>
      </c>
      <c r="E83" s="31" t="e">
        <f t="shared" si="38"/>
        <v>#REF!</v>
      </c>
      <c r="F83" s="31" t="e">
        <f t="shared" si="38"/>
        <v>#REF!</v>
      </c>
      <c r="G83" s="31" t="e">
        <f t="shared" si="38"/>
        <v>#REF!</v>
      </c>
      <c r="H83" s="31" t="e">
        <f t="shared" si="38"/>
        <v>#REF!</v>
      </c>
      <c r="I83" s="31" t="e">
        <f t="shared" si="38"/>
        <v>#REF!</v>
      </c>
      <c r="J83" s="31" t="e">
        <f t="shared" si="38"/>
        <v>#REF!</v>
      </c>
      <c r="K83" s="31" t="e">
        <f t="shared" si="38"/>
        <v>#REF!</v>
      </c>
      <c r="L83" s="31" t="e">
        <f t="shared" si="38"/>
        <v>#REF!</v>
      </c>
      <c r="M83" s="31" t="e">
        <f t="shared" si="38"/>
        <v>#REF!</v>
      </c>
      <c r="N83" s="31" t="e">
        <f t="shared" si="38"/>
        <v>#REF!</v>
      </c>
      <c r="O83" s="65" t="e">
        <f t="shared" si="41"/>
        <v>#REF!</v>
      </c>
      <c r="R83" s="64" t="s">
        <v>48</v>
      </c>
      <c r="S83" s="31"/>
      <c r="T83" s="31"/>
      <c r="U83" s="31"/>
      <c r="V83" s="31"/>
      <c r="W83" s="31">
        <f t="shared" si="39"/>
        <v>0</v>
      </c>
      <c r="X83" s="31">
        <f t="shared" si="39"/>
        <v>0</v>
      </c>
      <c r="Y83" s="31">
        <f t="shared" si="39"/>
        <v>0</v>
      </c>
      <c r="Z83" s="31">
        <f t="shared" si="39"/>
        <v>0</v>
      </c>
      <c r="AA83" s="31">
        <f t="shared" si="39"/>
        <v>0</v>
      </c>
      <c r="AB83" s="31">
        <f t="shared" si="39"/>
        <v>0</v>
      </c>
      <c r="AC83" s="31">
        <f t="shared" si="39"/>
        <v>0</v>
      </c>
      <c r="AD83" s="31">
        <f t="shared" si="39"/>
        <v>0</v>
      </c>
      <c r="AE83" s="65">
        <f t="shared" si="40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41"/>
        <v>0</v>
      </c>
      <c r="R84" s="17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65">
        <f t="shared" si="40"/>
        <v>0</v>
      </c>
    </row>
    <row r="85" spans="2:31" hidden="1">
      <c r="B85" s="26" t="s">
        <v>14</v>
      </c>
      <c r="C85" s="66" t="e">
        <f>+SUM(C74:C83)</f>
        <v>#DIV/0!</v>
      </c>
      <c r="D85" s="66" t="e">
        <f>+SUM(D74:D83)</f>
        <v>#DIV/0!</v>
      </c>
      <c r="E85" s="66" t="e">
        <f>+SUM(E74:E83)</f>
        <v>#DIV/0!</v>
      </c>
      <c r="F85" s="66" t="e">
        <f>+SUM(F74:F83)</f>
        <v>#DIV/0!</v>
      </c>
      <c r="G85" s="66" t="e">
        <f t="shared" ref="G85:N85" si="42">+SUM(G74:G83)</f>
        <v>#DIV/0!</v>
      </c>
      <c r="H85" s="66" t="e">
        <f t="shared" si="42"/>
        <v>#DIV/0!</v>
      </c>
      <c r="I85" s="66" t="e">
        <f t="shared" si="42"/>
        <v>#DIV/0!</v>
      </c>
      <c r="J85" s="66" t="e">
        <f t="shared" si="42"/>
        <v>#DIV/0!</v>
      </c>
      <c r="K85" s="66" t="e">
        <f t="shared" si="42"/>
        <v>#DIV/0!</v>
      </c>
      <c r="L85" s="66" t="e">
        <f t="shared" si="42"/>
        <v>#DIV/0!</v>
      </c>
      <c r="M85" s="66" t="e">
        <f t="shared" si="42"/>
        <v>#DIV/0!</v>
      </c>
      <c r="N85" s="66" t="e">
        <f t="shared" si="42"/>
        <v>#DIV/0!</v>
      </c>
      <c r="O85" s="67" t="e">
        <f t="shared" si="41"/>
        <v>#DIV/0!</v>
      </c>
      <c r="R85" s="26" t="s">
        <v>14</v>
      </c>
      <c r="S85" s="66" t="e">
        <f t="shared" ref="S85:AD85" si="43">+SUM(S74:S83)</f>
        <v>#DIV/0!</v>
      </c>
      <c r="T85" s="66" t="e">
        <f t="shared" si="43"/>
        <v>#DIV/0!</v>
      </c>
      <c r="U85" s="66" t="e">
        <f t="shared" si="43"/>
        <v>#DIV/0!</v>
      </c>
      <c r="V85" s="66" t="e">
        <f t="shared" si="43"/>
        <v>#DIV/0!</v>
      </c>
      <c r="W85" s="66" t="e">
        <f t="shared" si="43"/>
        <v>#DIV/0!</v>
      </c>
      <c r="X85" s="66" t="e">
        <f t="shared" si="43"/>
        <v>#DIV/0!</v>
      </c>
      <c r="Y85" s="66" t="e">
        <f t="shared" si="43"/>
        <v>#DIV/0!</v>
      </c>
      <c r="Z85" s="66" t="e">
        <f t="shared" si="43"/>
        <v>#DIV/0!</v>
      </c>
      <c r="AA85" s="66" t="e">
        <f t="shared" si="43"/>
        <v>#DIV/0!</v>
      </c>
      <c r="AB85" s="66" t="e">
        <f t="shared" si="43"/>
        <v>#DIV/0!</v>
      </c>
      <c r="AC85" s="66" t="e">
        <f t="shared" si="43"/>
        <v>#DIV/0!</v>
      </c>
      <c r="AD85" s="66" t="e">
        <f t="shared" si="43"/>
        <v>#DIV/0!</v>
      </c>
      <c r="AE85" s="67" t="e">
        <f t="shared" si="40"/>
        <v>#DIV/0!</v>
      </c>
    </row>
    <row r="86" spans="2:31">
      <c r="AE86" s="68">
        <f>+AE67/0.87</f>
        <v>3670.5569593077025</v>
      </c>
    </row>
    <row r="88" spans="2:31">
      <c r="B88" s="215" t="s">
        <v>49</v>
      </c>
      <c r="R88" s="215" t="s">
        <v>49</v>
      </c>
    </row>
    <row r="89" spans="2:31">
      <c r="B89" s="57"/>
      <c r="R89" s="57"/>
    </row>
    <row r="90" spans="2:31">
      <c r="B90" s="32" t="s">
        <v>1</v>
      </c>
      <c r="C90" s="12" t="s">
        <v>2</v>
      </c>
      <c r="D90" s="13" t="s">
        <v>3</v>
      </c>
      <c r="E90" s="13" t="s">
        <v>4</v>
      </c>
      <c r="F90" s="33" t="s">
        <v>5</v>
      </c>
      <c r="G90" s="33" t="s">
        <v>6</v>
      </c>
      <c r="H90" s="33" t="s">
        <v>7</v>
      </c>
      <c r="I90" s="33" t="s">
        <v>8</v>
      </c>
      <c r="J90" s="33" t="s">
        <v>9</v>
      </c>
      <c r="K90" s="33" t="s">
        <v>10</v>
      </c>
      <c r="L90" s="33" t="s">
        <v>11</v>
      </c>
      <c r="M90" s="33" t="s">
        <v>12</v>
      </c>
      <c r="N90" s="33" t="s">
        <v>13</v>
      </c>
      <c r="O90" s="34" t="s">
        <v>14</v>
      </c>
      <c r="R90" s="32" t="s">
        <v>1</v>
      </c>
      <c r="S90" s="35" t="s">
        <v>2</v>
      </c>
      <c r="T90" s="33" t="s">
        <v>3</v>
      </c>
      <c r="U90" s="33" t="s">
        <v>4</v>
      </c>
      <c r="V90" s="33" t="s">
        <v>5</v>
      </c>
      <c r="W90" s="33" t="s">
        <v>6</v>
      </c>
      <c r="X90" s="33" t="s">
        <v>7</v>
      </c>
      <c r="Y90" s="33" t="s">
        <v>8</v>
      </c>
      <c r="Z90" s="33" t="s">
        <v>9</v>
      </c>
      <c r="AA90" s="33" t="s">
        <v>10</v>
      </c>
      <c r="AB90" s="33" t="s">
        <v>11</v>
      </c>
      <c r="AC90" s="33" t="s">
        <v>12</v>
      </c>
      <c r="AD90" s="33" t="s">
        <v>13</v>
      </c>
      <c r="AE90" s="34" t="s">
        <v>14</v>
      </c>
    </row>
    <row r="91" spans="2:31">
      <c r="B91" s="36"/>
      <c r="C91" s="37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9"/>
      <c r="R91" s="36"/>
      <c r="S91" s="37"/>
      <c r="T91" s="38"/>
      <c r="U91" s="38"/>
      <c r="V91" s="38"/>
      <c r="W91" s="38"/>
      <c r="X91" s="38"/>
      <c r="Y91" s="38"/>
      <c r="Z91" s="199"/>
      <c r="AA91" s="38"/>
      <c r="AB91" s="38"/>
      <c r="AC91" s="38"/>
      <c r="AD91" s="38"/>
      <c r="AE91" s="39"/>
    </row>
    <row r="92" spans="2:31">
      <c r="B92" s="20" t="s">
        <v>16</v>
      </c>
      <c r="C92" s="84">
        <f t="shared" ref="C92:O93" si="44">C32/C21*100</f>
        <v>89.223466086852497</v>
      </c>
      <c r="D92" s="84">
        <f t="shared" si="44"/>
        <v>89.014783419302873</v>
      </c>
      <c r="E92" s="84">
        <f t="shared" si="44"/>
        <v>89.942000162300658</v>
      </c>
      <c r="F92" s="84">
        <f t="shared" si="44"/>
        <v>90.190460779102921</v>
      </c>
      <c r="G92" s="84">
        <f t="shared" si="44"/>
        <v>91.316105509195225</v>
      </c>
      <c r="H92" s="84">
        <f t="shared" si="44"/>
        <v>91.525069262612305</v>
      </c>
      <c r="I92" s="84">
        <f t="shared" si="44"/>
        <v>92.184412617143721</v>
      </c>
      <c r="J92" s="84" t="e">
        <f t="shared" si="44"/>
        <v>#DIV/0!</v>
      </c>
      <c r="K92" s="84" t="e">
        <f t="shared" si="44"/>
        <v>#DIV/0!</v>
      </c>
      <c r="L92" s="84" t="e">
        <f t="shared" si="44"/>
        <v>#DIV/0!</v>
      </c>
      <c r="M92" s="84" t="e">
        <f t="shared" si="44"/>
        <v>#DIV/0!</v>
      </c>
      <c r="N92" s="84" t="e">
        <f t="shared" si="44"/>
        <v>#DIV/0!</v>
      </c>
      <c r="O92" s="85">
        <f t="shared" si="44"/>
        <v>90.406517930789391</v>
      </c>
      <c r="R92" s="20" t="s">
        <v>16</v>
      </c>
      <c r="S92" s="86">
        <f t="shared" ref="S92:AD96" si="45">+S32/S21*100</f>
        <v>77.624415495561678</v>
      </c>
      <c r="T92" s="86">
        <f t="shared" si="45"/>
        <v>77.442861574793497</v>
      </c>
      <c r="U92" s="86">
        <f t="shared" si="45"/>
        <v>78.249540141201578</v>
      </c>
      <c r="V92" s="86">
        <f t="shared" si="45"/>
        <v>78.465700877819543</v>
      </c>
      <c r="W92" s="86">
        <f t="shared" si="45"/>
        <v>79.445011792999836</v>
      </c>
      <c r="X92" s="86">
        <f t="shared" si="45"/>
        <v>79.626810258472702</v>
      </c>
      <c r="Y92" s="86">
        <f t="shared" si="45"/>
        <v>80.200438976915038</v>
      </c>
      <c r="Z92" s="86" t="e">
        <f t="shared" si="45"/>
        <v>#DIV/0!</v>
      </c>
      <c r="AA92" s="86" t="e">
        <f t="shared" si="45"/>
        <v>#DIV/0!</v>
      </c>
      <c r="AB92" s="86" t="e">
        <f t="shared" si="45"/>
        <v>#DIV/0!</v>
      </c>
      <c r="AC92" s="86" t="e">
        <f t="shared" si="45"/>
        <v>#DIV/0!</v>
      </c>
      <c r="AD92" s="86" t="e">
        <f t="shared" si="45"/>
        <v>#DIV/0!</v>
      </c>
      <c r="AE92" s="85">
        <f>AE32/AE21*100</f>
        <v>78.653670599786764</v>
      </c>
    </row>
    <row r="93" spans="2:31">
      <c r="B93" s="20" t="s">
        <v>17</v>
      </c>
      <c r="C93" s="84">
        <f t="shared" si="44"/>
        <v>138.87340691307082</v>
      </c>
      <c r="D93" s="84">
        <f t="shared" si="44"/>
        <v>139.48356008522279</v>
      </c>
      <c r="E93" s="84">
        <f t="shared" si="44"/>
        <v>140.40076470536792</v>
      </c>
      <c r="F93" s="84">
        <f t="shared" si="44"/>
        <v>141.00061676407378</v>
      </c>
      <c r="G93" s="84">
        <f t="shared" si="44"/>
        <v>145.41449252151614</v>
      </c>
      <c r="H93" s="84">
        <f t="shared" si="44"/>
        <v>146.98380367692144</v>
      </c>
      <c r="I93" s="84">
        <f t="shared" si="44"/>
        <v>150.89796101924352</v>
      </c>
      <c r="J93" s="84" t="e">
        <f t="shared" si="44"/>
        <v>#DIV/0!</v>
      </c>
      <c r="K93" s="84" t="e">
        <f t="shared" si="44"/>
        <v>#DIV/0!</v>
      </c>
      <c r="L93" s="84" t="e">
        <f t="shared" si="44"/>
        <v>#DIV/0!</v>
      </c>
      <c r="M93" s="84" t="e">
        <f t="shared" si="44"/>
        <v>#DIV/0!</v>
      </c>
      <c r="N93" s="84" t="e">
        <f t="shared" si="44"/>
        <v>#DIV/0!</v>
      </c>
      <c r="O93" s="85">
        <f t="shared" si="44"/>
        <v>143.01718465169265</v>
      </c>
      <c r="R93" s="20" t="s">
        <v>17</v>
      </c>
      <c r="S93" s="86">
        <f t="shared" si="45"/>
        <v>120.81986401437162</v>
      </c>
      <c r="T93" s="86">
        <f t="shared" si="45"/>
        <v>121.35069727414383</v>
      </c>
      <c r="U93" s="86">
        <f t="shared" si="45"/>
        <v>122.14866529367011</v>
      </c>
      <c r="V93" s="86">
        <f t="shared" si="45"/>
        <v>122.67053658474418</v>
      </c>
      <c r="W93" s="86">
        <f t="shared" si="45"/>
        <v>126.51060849371905</v>
      </c>
      <c r="X93" s="86">
        <f t="shared" si="45"/>
        <v>127.87590919892165</v>
      </c>
      <c r="Y93" s="86">
        <f t="shared" si="45"/>
        <v>131.2812260867419</v>
      </c>
      <c r="Z93" s="86" t="e">
        <f t="shared" si="45"/>
        <v>#DIV/0!</v>
      </c>
      <c r="AA93" s="86" t="e">
        <f t="shared" si="45"/>
        <v>#DIV/0!</v>
      </c>
      <c r="AB93" s="86" t="e">
        <f t="shared" si="45"/>
        <v>#DIV/0!</v>
      </c>
      <c r="AC93" s="86" t="e">
        <f t="shared" si="45"/>
        <v>#DIV/0!</v>
      </c>
      <c r="AD93" s="86" t="e">
        <f t="shared" si="45"/>
        <v>#DIV/0!</v>
      </c>
      <c r="AE93" s="85">
        <f>AE33/AE22*100</f>
        <v>124.4249506469726</v>
      </c>
    </row>
    <row r="94" spans="2:31">
      <c r="B94" s="20" t="s">
        <v>18</v>
      </c>
      <c r="C94" s="84">
        <f>C34/C23*100</f>
        <v>85.643545811302673</v>
      </c>
      <c r="D94" s="84">
        <f t="shared" ref="D94:N94" si="46">D34/D23*100</f>
        <v>77.947692788188434</v>
      </c>
      <c r="E94" s="84">
        <f t="shared" si="46"/>
        <v>77.539571939008724</v>
      </c>
      <c r="F94" s="84">
        <f t="shared" si="46"/>
        <v>86.040215415932167</v>
      </c>
      <c r="G94" s="84">
        <f t="shared" si="46"/>
        <v>84.045219939208508</v>
      </c>
      <c r="H94" s="84">
        <f t="shared" si="46"/>
        <v>104.34029998412487</v>
      </c>
      <c r="I94" s="84">
        <f t="shared" si="46"/>
        <v>86.001291291173786</v>
      </c>
      <c r="J94" s="84" t="e">
        <f t="shared" si="46"/>
        <v>#DIV/0!</v>
      </c>
      <c r="K94" s="84" t="e">
        <f t="shared" si="46"/>
        <v>#DIV/0!</v>
      </c>
      <c r="L94" s="84" t="e">
        <f t="shared" si="46"/>
        <v>#DIV/0!</v>
      </c>
      <c r="M94" s="84" t="e">
        <f t="shared" si="46"/>
        <v>#DIV/0!</v>
      </c>
      <c r="N94" s="84" t="e">
        <f t="shared" si="46"/>
        <v>#DIV/0!</v>
      </c>
      <c r="O94" s="85">
        <f>O34/O23*100</f>
        <v>85.21254773813547</v>
      </c>
      <c r="R94" s="20" t="s">
        <v>18</v>
      </c>
      <c r="S94" s="86">
        <f t="shared" si="45"/>
        <v>74.509884855833306</v>
      </c>
      <c r="T94" s="86">
        <f t="shared" si="45"/>
        <v>67.814492725723923</v>
      </c>
      <c r="U94" s="86">
        <f t="shared" si="45"/>
        <v>67.459427586937579</v>
      </c>
      <c r="V94" s="86">
        <f t="shared" si="45"/>
        <v>74.854987411860975</v>
      </c>
      <c r="W94" s="86">
        <f t="shared" si="45"/>
        <v>73.119341347111387</v>
      </c>
      <c r="X94" s="86">
        <f t="shared" si="45"/>
        <v>90.776060986188639</v>
      </c>
      <c r="Y94" s="86">
        <f t="shared" si="45"/>
        <v>74.821123423321197</v>
      </c>
      <c r="Z94" s="86" t="e">
        <f t="shared" si="45"/>
        <v>#DIV/0!</v>
      </c>
      <c r="AA94" s="86" t="e">
        <f t="shared" si="45"/>
        <v>#DIV/0!</v>
      </c>
      <c r="AB94" s="86" t="e">
        <f t="shared" si="45"/>
        <v>#DIV/0!</v>
      </c>
      <c r="AC94" s="86" t="e">
        <f t="shared" si="45"/>
        <v>#DIV/0!</v>
      </c>
      <c r="AD94" s="86" t="e">
        <f t="shared" si="45"/>
        <v>#DIV/0!</v>
      </c>
      <c r="AE94" s="85">
        <f t="shared" ref="AE94:AE96" si="47">AE34/AE23*100</f>
        <v>74.134916532177868</v>
      </c>
    </row>
    <row r="95" spans="2:31">
      <c r="B95" s="20" t="s">
        <v>19</v>
      </c>
      <c r="C95" s="84">
        <f t="shared" ref="C95:O96" si="48">C35/C24*100</f>
        <v>118.7000169996054</v>
      </c>
      <c r="D95" s="84">
        <f t="shared" si="48"/>
        <v>119.30006322594116</v>
      </c>
      <c r="E95" s="84">
        <f t="shared" si="48"/>
        <v>120.40005080475726</v>
      </c>
      <c r="F95" s="84">
        <f t="shared" si="48"/>
        <v>121.19996299464361</v>
      </c>
      <c r="G95" s="84">
        <f t="shared" si="48"/>
        <v>123.60001993791943</v>
      </c>
      <c r="H95" s="84">
        <f t="shared" si="48"/>
        <v>124.10006475069355</v>
      </c>
      <c r="I95" s="84">
        <f t="shared" si="48"/>
        <v>126.19995359095873</v>
      </c>
      <c r="J95" s="84" t="e">
        <f t="shared" si="48"/>
        <v>#DIV/0!</v>
      </c>
      <c r="K95" s="84" t="e">
        <f t="shared" si="48"/>
        <v>#DIV/0!</v>
      </c>
      <c r="L95" s="84" t="e">
        <f t="shared" si="48"/>
        <v>#DIV/0!</v>
      </c>
      <c r="M95" s="84" t="e">
        <f t="shared" si="48"/>
        <v>#DIV/0!</v>
      </c>
      <c r="N95" s="84" t="e">
        <f t="shared" si="48"/>
        <v>#DIV/0!</v>
      </c>
      <c r="O95" s="85">
        <f t="shared" si="48"/>
        <v>121.96666100068856</v>
      </c>
      <c r="R95" s="20" t="s">
        <v>19</v>
      </c>
      <c r="S95" s="86">
        <f t="shared" si="45"/>
        <v>103.26901478965671</v>
      </c>
      <c r="T95" s="86">
        <f t="shared" si="45"/>
        <v>103.7910550065688</v>
      </c>
      <c r="U95" s="86">
        <f t="shared" si="45"/>
        <v>104.74804420013881</v>
      </c>
      <c r="V95" s="86">
        <f t="shared" si="45"/>
        <v>105.44396780533995</v>
      </c>
      <c r="W95" s="86">
        <f t="shared" si="45"/>
        <v>107.5320173459899</v>
      </c>
      <c r="X95" s="86">
        <f t="shared" si="45"/>
        <v>107.9670563331034</v>
      </c>
      <c r="Y95" s="86">
        <f t="shared" si="45"/>
        <v>109.79395962413408</v>
      </c>
      <c r="Z95" s="86" t="e">
        <f t="shared" si="45"/>
        <v>#DIV/0!</v>
      </c>
      <c r="AA95" s="86" t="e">
        <f t="shared" si="45"/>
        <v>#DIV/0!</v>
      </c>
      <c r="AB95" s="86" t="e">
        <f t="shared" si="45"/>
        <v>#DIV/0!</v>
      </c>
      <c r="AC95" s="86" t="e">
        <f t="shared" si="45"/>
        <v>#DIV/0!</v>
      </c>
      <c r="AD95" s="86" t="e">
        <f t="shared" si="45"/>
        <v>#DIV/0!</v>
      </c>
      <c r="AE95" s="85">
        <f t="shared" si="47"/>
        <v>106.11099507059905</v>
      </c>
    </row>
    <row r="96" spans="2:31">
      <c r="B96" s="25" t="s">
        <v>20</v>
      </c>
      <c r="C96" s="84">
        <f t="shared" si="48"/>
        <v>68.737668875356931</v>
      </c>
      <c r="D96" s="84">
        <f t="shared" si="48"/>
        <v>70.177094270339239</v>
      </c>
      <c r="E96" s="84">
        <f t="shared" si="48"/>
        <v>70.192383263108397</v>
      </c>
      <c r="F96" s="84">
        <f t="shared" si="48"/>
        <v>70.75868746328473</v>
      </c>
      <c r="G96" s="84">
        <f t="shared" si="48"/>
        <v>72.912108059511155</v>
      </c>
      <c r="H96" s="84">
        <f t="shared" si="48"/>
        <v>74.232870297034935</v>
      </c>
      <c r="I96" s="84">
        <f t="shared" si="48"/>
        <v>73.608600191210527</v>
      </c>
      <c r="J96" s="84" t="e">
        <f t="shared" si="48"/>
        <v>#DIV/0!</v>
      </c>
      <c r="K96" s="84" t="e">
        <f t="shared" si="48"/>
        <v>#DIV/0!</v>
      </c>
      <c r="L96" s="84" t="e">
        <f t="shared" si="48"/>
        <v>#DIV/0!</v>
      </c>
      <c r="M96" s="84" t="e">
        <f t="shared" si="48"/>
        <v>#DIV/0!</v>
      </c>
      <c r="N96" s="84" t="e">
        <f t="shared" si="48"/>
        <v>#DIV/0!</v>
      </c>
      <c r="O96" s="85">
        <f t="shared" si="48"/>
        <v>71.50292583398668</v>
      </c>
      <c r="R96" s="25" t="s">
        <v>20</v>
      </c>
      <c r="S96" s="86">
        <f t="shared" si="45"/>
        <v>59.80177192156053</v>
      </c>
      <c r="T96" s="86">
        <f t="shared" si="45"/>
        <v>61.054072015195125</v>
      </c>
      <c r="U96" s="86">
        <f t="shared" si="45"/>
        <v>61.067373438904291</v>
      </c>
      <c r="V96" s="86">
        <f t="shared" si="45"/>
        <v>61.560058093057712</v>
      </c>
      <c r="W96" s="86">
        <f t="shared" si="45"/>
        <v>63.433534011774704</v>
      </c>
      <c r="X96" s="86">
        <f t="shared" si="45"/>
        <v>64.582597158420384</v>
      </c>
      <c r="Y96" s="86">
        <f t="shared" si="45"/>
        <v>64.039482166353153</v>
      </c>
      <c r="Z96" s="86" t="e">
        <f t="shared" si="45"/>
        <v>#DIV/0!</v>
      </c>
      <c r="AA96" s="86" t="e">
        <f t="shared" si="45"/>
        <v>#DIV/0!</v>
      </c>
      <c r="AB96" s="86" t="e">
        <f t="shared" si="45"/>
        <v>#DIV/0!</v>
      </c>
      <c r="AC96" s="86" t="e">
        <f t="shared" si="45"/>
        <v>#DIV/0!</v>
      </c>
      <c r="AD96" s="86" t="e">
        <f t="shared" si="45"/>
        <v>#DIV/0!</v>
      </c>
      <c r="AE96" s="85">
        <f t="shared" si="47"/>
        <v>62.207545475568402</v>
      </c>
    </row>
    <row r="97" spans="2:31">
      <c r="B97" s="45" t="s">
        <v>14</v>
      </c>
      <c r="C97" s="87">
        <f t="shared" ref="C97:O97" si="49">C37/C26*100</f>
        <v>98.535752343287726</v>
      </c>
      <c r="D97" s="87">
        <f t="shared" si="49"/>
        <v>96.267700718093096</v>
      </c>
      <c r="E97" s="87">
        <f t="shared" si="49"/>
        <v>96.888211684970287</v>
      </c>
      <c r="F97" s="87">
        <f t="shared" si="49"/>
        <v>99.261190039667639</v>
      </c>
      <c r="G97" s="87">
        <f t="shared" si="49"/>
        <v>100.02436839161537</v>
      </c>
      <c r="H97" s="87">
        <f t="shared" si="49"/>
        <v>105.72217776506196</v>
      </c>
      <c r="I97" s="87">
        <f t="shared" si="49"/>
        <v>101.37003255291732</v>
      </c>
      <c r="J97" s="87" t="e">
        <f t="shared" si="49"/>
        <v>#DIV/0!</v>
      </c>
      <c r="K97" s="87" t="e">
        <f t="shared" si="49"/>
        <v>#DIV/0!</v>
      </c>
      <c r="L97" s="87" t="e">
        <f t="shared" si="49"/>
        <v>#DIV/0!</v>
      </c>
      <c r="M97" s="87" t="e">
        <f t="shared" si="49"/>
        <v>#DIV/0!</v>
      </c>
      <c r="N97" s="87" t="e">
        <f t="shared" si="49"/>
        <v>#DIV/0!</v>
      </c>
      <c r="O97" s="87">
        <f t="shared" si="49"/>
        <v>99.602520722547553</v>
      </c>
      <c r="R97" s="45" t="s">
        <v>14</v>
      </c>
      <c r="S97" s="88">
        <f>+S37/S26*100</f>
        <v>85.726104538660309</v>
      </c>
      <c r="T97" s="89">
        <f>+T37/T26*100</f>
        <v>83.752899624741005</v>
      </c>
      <c r="U97" s="89">
        <f>+U37/U26*100</f>
        <v>84.292744165924177</v>
      </c>
      <c r="V97" s="89">
        <f>+V37/V26*100</f>
        <v>86.357235334510847</v>
      </c>
      <c r="W97" s="89">
        <f t="shared" ref="W97:AB97" si="50">W37/W26*100</f>
        <v>87.021200500705362</v>
      </c>
      <c r="X97" s="89">
        <f t="shared" si="50"/>
        <v>91.978294655603904</v>
      </c>
      <c r="Y97" s="89">
        <f t="shared" si="50"/>
        <v>88.191928321038063</v>
      </c>
      <c r="Z97" s="89" t="e">
        <f t="shared" si="50"/>
        <v>#DIV/0!</v>
      </c>
      <c r="AA97" s="89" t="e">
        <f t="shared" si="50"/>
        <v>#DIV/0!</v>
      </c>
      <c r="AB97" s="89" t="e">
        <f t="shared" si="50"/>
        <v>#DIV/0!</v>
      </c>
      <c r="AC97" s="89" t="e">
        <f>+AC37/AC26*100</f>
        <v>#DIV/0!</v>
      </c>
      <c r="AD97" s="89" t="e">
        <f>AD37/AD26*100</f>
        <v>#DIV/0!</v>
      </c>
      <c r="AE97" s="87">
        <f>AE37/AE26*100</f>
        <v>86.654193028616376</v>
      </c>
    </row>
    <row r="98" spans="2:31" hidden="1"/>
    <row r="99" spans="2:31" hidden="1"/>
    <row r="100" spans="2:31" hidden="1">
      <c r="B100" s="215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15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5" si="51">+C44/C21*100</f>
        <v>#DIV/0!</v>
      </c>
      <c r="D104" s="68" t="e">
        <f t="shared" si="51"/>
        <v>#DIV/0!</v>
      </c>
      <c r="E104" s="68" t="e">
        <f t="shared" si="51"/>
        <v>#DIV/0!</v>
      </c>
      <c r="F104" s="68" t="e">
        <f t="shared" si="51"/>
        <v>#DIV/0!</v>
      </c>
      <c r="G104" s="68" t="e">
        <f t="shared" si="51"/>
        <v>#DIV/0!</v>
      </c>
      <c r="H104" s="68" t="e">
        <f t="shared" si="51"/>
        <v>#DIV/0!</v>
      </c>
      <c r="I104" s="68" t="e">
        <f t="shared" si="51"/>
        <v>#DIV/0!</v>
      </c>
      <c r="J104" s="68" t="e">
        <f t="shared" si="51"/>
        <v>#DIV/0!</v>
      </c>
      <c r="K104" s="68" t="e">
        <f t="shared" si="51"/>
        <v>#DIV/0!</v>
      </c>
      <c r="L104" s="68" t="e">
        <f t="shared" si="51"/>
        <v>#DIV/0!</v>
      </c>
      <c r="M104" s="68" t="e">
        <f t="shared" si="51"/>
        <v>#DIV/0!</v>
      </c>
      <c r="N104" s="68" t="e">
        <f t="shared" si="51"/>
        <v>#DIV/0!</v>
      </c>
      <c r="O104" s="68" t="e">
        <f t="shared" si="51"/>
        <v>#DIV/0!</v>
      </c>
      <c r="R104" s="64" t="s">
        <v>39</v>
      </c>
      <c r="S104" s="68" t="e">
        <f t="shared" ref="S104:AE105" si="52">+S44/S21*100</f>
        <v>#DIV/0!</v>
      </c>
      <c r="T104" s="68" t="e">
        <f t="shared" si="52"/>
        <v>#DIV/0!</v>
      </c>
      <c r="U104" s="68" t="e">
        <f t="shared" si="52"/>
        <v>#DIV/0!</v>
      </c>
      <c r="V104" s="68" t="e">
        <f t="shared" si="52"/>
        <v>#DIV/0!</v>
      </c>
      <c r="W104" s="68" t="e">
        <f t="shared" si="52"/>
        <v>#DIV/0!</v>
      </c>
      <c r="X104" s="68" t="e">
        <f t="shared" si="52"/>
        <v>#DIV/0!</v>
      </c>
      <c r="Y104" s="68" t="e">
        <f t="shared" si="52"/>
        <v>#DIV/0!</v>
      </c>
      <c r="Z104" s="68" t="e">
        <f t="shared" si="52"/>
        <v>#DIV/0!</v>
      </c>
      <c r="AA104" s="68" t="e">
        <f t="shared" si="52"/>
        <v>#DIV/0!</v>
      </c>
      <c r="AB104" s="68" t="e">
        <f t="shared" si="52"/>
        <v>#DIV/0!</v>
      </c>
      <c r="AC104" s="68" t="e">
        <f t="shared" si="52"/>
        <v>#DIV/0!</v>
      </c>
      <c r="AD104" s="68" t="e">
        <f t="shared" si="52"/>
        <v>#DIV/0!</v>
      </c>
      <c r="AE104" s="68" t="e">
        <f t="shared" si="52"/>
        <v>#DIV/0!</v>
      </c>
    </row>
    <row r="105" spans="2:31" hidden="1">
      <c r="B105" s="64" t="s">
        <v>40</v>
      </c>
      <c r="C105" s="68" t="e">
        <f t="shared" si="51"/>
        <v>#DIV/0!</v>
      </c>
      <c r="D105" s="68" t="e">
        <f t="shared" si="51"/>
        <v>#DIV/0!</v>
      </c>
      <c r="E105" s="68" t="e">
        <f t="shared" si="51"/>
        <v>#DIV/0!</v>
      </c>
      <c r="F105" s="68" t="e">
        <f t="shared" si="51"/>
        <v>#DIV/0!</v>
      </c>
      <c r="G105" s="68" t="e">
        <f t="shared" si="51"/>
        <v>#DIV/0!</v>
      </c>
      <c r="H105" s="68" t="e">
        <f t="shared" si="51"/>
        <v>#DIV/0!</v>
      </c>
      <c r="I105" s="68" t="e">
        <f t="shared" si="51"/>
        <v>#DIV/0!</v>
      </c>
      <c r="J105" s="68" t="e">
        <f t="shared" si="51"/>
        <v>#DIV/0!</v>
      </c>
      <c r="K105" s="68" t="e">
        <f t="shared" si="51"/>
        <v>#DIV/0!</v>
      </c>
      <c r="L105" s="68" t="e">
        <f t="shared" si="51"/>
        <v>#DIV/0!</v>
      </c>
      <c r="M105" s="68" t="e">
        <f t="shared" si="51"/>
        <v>#DIV/0!</v>
      </c>
      <c r="N105" s="68" t="e">
        <f t="shared" si="51"/>
        <v>#DIV/0!</v>
      </c>
      <c r="O105" s="68" t="e">
        <f t="shared" si="51"/>
        <v>#DIV/0!</v>
      </c>
      <c r="R105" s="64" t="s">
        <v>40</v>
      </c>
      <c r="S105" s="68" t="e">
        <f t="shared" si="52"/>
        <v>#DIV/0!</v>
      </c>
      <c r="T105" s="68" t="e">
        <f t="shared" si="52"/>
        <v>#DIV/0!</v>
      </c>
      <c r="U105" s="68" t="e">
        <f t="shared" si="52"/>
        <v>#DIV/0!</v>
      </c>
      <c r="V105" s="68" t="e">
        <f t="shared" si="52"/>
        <v>#DIV/0!</v>
      </c>
      <c r="W105" s="68" t="e">
        <f t="shared" si="52"/>
        <v>#DIV/0!</v>
      </c>
      <c r="X105" s="68" t="e">
        <f t="shared" si="52"/>
        <v>#DIV/0!</v>
      </c>
      <c r="Y105" s="68" t="e">
        <f t="shared" si="52"/>
        <v>#DIV/0!</v>
      </c>
      <c r="Z105" s="68" t="e">
        <f t="shared" si="52"/>
        <v>#DIV/0!</v>
      </c>
      <c r="AA105" s="68" t="e">
        <f t="shared" si="52"/>
        <v>#DIV/0!</v>
      </c>
      <c r="AB105" s="68" t="e">
        <f t="shared" si="52"/>
        <v>#DIV/0!</v>
      </c>
      <c r="AC105" s="68" t="e">
        <f t="shared" si="52"/>
        <v>#DIV/0!</v>
      </c>
      <c r="AD105" s="68" t="e">
        <f t="shared" si="52"/>
        <v>#DIV/0!</v>
      </c>
      <c r="AE105" s="68" t="e">
        <f t="shared" si="52"/>
        <v>#DIV/0!</v>
      </c>
    </row>
    <row r="106" spans="2:31" hidden="1">
      <c r="B106" s="64" t="s">
        <v>41</v>
      </c>
      <c r="C106" s="68" t="e">
        <f>+C46/#REF!*100</f>
        <v>#DIV/0!</v>
      </c>
      <c r="D106" s="68" t="e">
        <f>+D46/#REF!*100</f>
        <v>#DIV/0!</v>
      </c>
      <c r="E106" s="68" t="e">
        <f>+E46/#REF!*100</f>
        <v>#DIV/0!</v>
      </c>
      <c r="F106" s="68" t="e">
        <f>+F46/#REF!*100</f>
        <v>#DIV/0!</v>
      </c>
      <c r="G106" s="68" t="e">
        <f>+G46/#REF!*100</f>
        <v>#DIV/0!</v>
      </c>
      <c r="H106" s="68" t="e">
        <f>+H46/#REF!*100</f>
        <v>#DIV/0!</v>
      </c>
      <c r="I106" s="68" t="e">
        <f>+I46/#REF!*100</f>
        <v>#DIV/0!</v>
      </c>
      <c r="J106" s="68" t="e">
        <f>+J46/#REF!*100</f>
        <v>#DIV/0!</v>
      </c>
      <c r="K106" s="68" t="e">
        <f>+K46/#REF!*100</f>
        <v>#DIV/0!</v>
      </c>
      <c r="L106" s="68" t="e">
        <f>+L46/#REF!*100</f>
        <v>#DIV/0!</v>
      </c>
      <c r="M106" s="68" t="e">
        <f>+M46/#REF!*100</f>
        <v>#DIV/0!</v>
      </c>
      <c r="N106" s="68" t="e">
        <f>+N46/#REF!*100</f>
        <v>#DIV/0!</v>
      </c>
      <c r="O106" s="68" t="e">
        <f>+O46/#REF!*100</f>
        <v>#DIV/0!</v>
      </c>
      <c r="P106" s="68"/>
      <c r="R106" s="64" t="s">
        <v>41</v>
      </c>
      <c r="S106" s="68" t="e">
        <f>+S46/#REF!*100</f>
        <v>#DIV/0!</v>
      </c>
      <c r="T106" s="68" t="e">
        <f>+T46/#REF!*100</f>
        <v>#DIV/0!</v>
      </c>
      <c r="U106" s="68" t="e">
        <f>+U46/#REF!*100</f>
        <v>#DIV/0!</v>
      </c>
      <c r="V106" s="68" t="e">
        <f>+V46/#REF!*100</f>
        <v>#DIV/0!</v>
      </c>
      <c r="W106" s="68" t="e">
        <f>+W46/#REF!*100</f>
        <v>#DIV/0!</v>
      </c>
      <c r="X106" s="68" t="e">
        <f>+X46/#REF!*100</f>
        <v>#DIV/0!</v>
      </c>
      <c r="Y106" s="68" t="e">
        <f>+Y46/#REF!*100</f>
        <v>#DIV/0!</v>
      </c>
      <c r="Z106" s="68" t="e">
        <f>+Z46/#REF!*100</f>
        <v>#DIV/0!</v>
      </c>
      <c r="AA106" s="68" t="e">
        <f>+AA46/#REF!*100</f>
        <v>#DIV/0!</v>
      </c>
      <c r="AB106" s="68" t="e">
        <f>+AB46/#REF!*100</f>
        <v>#DIV/0!</v>
      </c>
      <c r="AC106" s="68" t="e">
        <f>+AC46/#REF!*100</f>
        <v>#DIV/0!</v>
      </c>
      <c r="AD106" s="68" t="e">
        <f>+AD46/#REF!*100</f>
        <v>#DIV/0!</v>
      </c>
      <c r="AE106" s="68" t="e">
        <f>+AE46/#REF!*100</f>
        <v>#DIV/0!</v>
      </c>
    </row>
    <row r="107" spans="2:31" hidden="1">
      <c r="B107" s="64" t="s">
        <v>42</v>
      </c>
      <c r="C107" s="68" t="e">
        <f t="shared" ref="C107:O109" si="53">+C47/C23*100</f>
        <v>#DIV/0!</v>
      </c>
      <c r="D107" s="68" t="e">
        <f t="shared" si="53"/>
        <v>#DIV/0!</v>
      </c>
      <c r="E107" s="68" t="e">
        <f t="shared" si="53"/>
        <v>#DIV/0!</v>
      </c>
      <c r="F107" s="68" t="e">
        <f t="shared" si="53"/>
        <v>#DIV/0!</v>
      </c>
      <c r="G107" s="68" t="e">
        <f t="shared" si="53"/>
        <v>#DIV/0!</v>
      </c>
      <c r="H107" s="68" t="e">
        <f t="shared" si="53"/>
        <v>#DIV/0!</v>
      </c>
      <c r="I107" s="68" t="e">
        <f t="shared" si="53"/>
        <v>#DIV/0!</v>
      </c>
      <c r="J107" s="68" t="e">
        <f t="shared" si="53"/>
        <v>#DIV/0!</v>
      </c>
      <c r="K107" s="68" t="e">
        <f t="shared" si="53"/>
        <v>#DIV/0!</v>
      </c>
      <c r="L107" s="68" t="e">
        <f t="shared" si="53"/>
        <v>#DIV/0!</v>
      </c>
      <c r="M107" s="68" t="e">
        <f t="shared" si="53"/>
        <v>#DIV/0!</v>
      </c>
      <c r="N107" s="68" t="e">
        <f t="shared" si="53"/>
        <v>#DIV/0!</v>
      </c>
      <c r="O107" s="68" t="e">
        <f t="shared" si="53"/>
        <v>#DIV/0!</v>
      </c>
      <c r="P107" s="68"/>
      <c r="R107" s="64" t="s">
        <v>42</v>
      </c>
      <c r="S107" s="68" t="e">
        <f t="shared" ref="S107:AE109" si="54">+S47/S23*100</f>
        <v>#DIV/0!</v>
      </c>
      <c r="T107" s="68" t="e">
        <f t="shared" si="54"/>
        <v>#DIV/0!</v>
      </c>
      <c r="U107" s="68" t="e">
        <f t="shared" si="54"/>
        <v>#DIV/0!</v>
      </c>
      <c r="V107" s="68" t="e">
        <f t="shared" si="54"/>
        <v>#DIV/0!</v>
      </c>
      <c r="W107" s="68" t="e">
        <f t="shared" si="54"/>
        <v>#DIV/0!</v>
      </c>
      <c r="X107" s="68" t="e">
        <f t="shared" si="54"/>
        <v>#DIV/0!</v>
      </c>
      <c r="Y107" s="68" t="e">
        <f t="shared" si="54"/>
        <v>#DIV/0!</v>
      </c>
      <c r="Z107" s="68" t="e">
        <f t="shared" si="54"/>
        <v>#DIV/0!</v>
      </c>
      <c r="AA107" s="68" t="e">
        <f t="shared" si="54"/>
        <v>#DIV/0!</v>
      </c>
      <c r="AB107" s="68" t="e">
        <f t="shared" si="54"/>
        <v>#DIV/0!</v>
      </c>
      <c r="AC107" s="68" t="e">
        <f t="shared" si="54"/>
        <v>#DIV/0!</v>
      </c>
      <c r="AD107" s="68" t="e">
        <f t="shared" si="54"/>
        <v>#DIV/0!</v>
      </c>
      <c r="AE107" s="68" t="e">
        <f t="shared" si="54"/>
        <v>#DIV/0!</v>
      </c>
    </row>
    <row r="108" spans="2:31" hidden="1">
      <c r="B108" s="64" t="s">
        <v>43</v>
      </c>
      <c r="C108" s="68" t="e">
        <f t="shared" si="53"/>
        <v>#DIV/0!</v>
      </c>
      <c r="D108" s="68" t="e">
        <f t="shared" si="53"/>
        <v>#DIV/0!</v>
      </c>
      <c r="E108" s="68" t="e">
        <f t="shared" si="53"/>
        <v>#DIV/0!</v>
      </c>
      <c r="F108" s="68" t="e">
        <f t="shared" si="53"/>
        <v>#DIV/0!</v>
      </c>
      <c r="G108" s="68" t="e">
        <f t="shared" si="53"/>
        <v>#DIV/0!</v>
      </c>
      <c r="H108" s="68" t="e">
        <f t="shared" si="53"/>
        <v>#DIV/0!</v>
      </c>
      <c r="I108" s="68" t="e">
        <f t="shared" si="53"/>
        <v>#DIV/0!</v>
      </c>
      <c r="J108" s="68" t="e">
        <f t="shared" si="53"/>
        <v>#DIV/0!</v>
      </c>
      <c r="K108" s="68" t="e">
        <f t="shared" si="53"/>
        <v>#DIV/0!</v>
      </c>
      <c r="L108" s="68" t="e">
        <f t="shared" si="53"/>
        <v>#DIV/0!</v>
      </c>
      <c r="M108" s="68" t="e">
        <f t="shared" si="53"/>
        <v>#DIV/0!</v>
      </c>
      <c r="N108" s="68" t="e">
        <f t="shared" si="53"/>
        <v>#DIV/0!</v>
      </c>
      <c r="O108" s="68" t="e">
        <f t="shared" si="53"/>
        <v>#DIV/0!</v>
      </c>
      <c r="R108" s="64" t="s">
        <v>43</v>
      </c>
      <c r="S108" s="68" t="e">
        <f t="shared" si="54"/>
        <v>#DIV/0!</v>
      </c>
      <c r="T108" s="68" t="e">
        <f t="shared" si="54"/>
        <v>#DIV/0!</v>
      </c>
      <c r="U108" s="68" t="e">
        <f t="shared" si="54"/>
        <v>#DIV/0!</v>
      </c>
      <c r="V108" s="68" t="e">
        <f t="shared" si="54"/>
        <v>#DIV/0!</v>
      </c>
      <c r="W108" s="68" t="e">
        <f t="shared" si="54"/>
        <v>#DIV/0!</v>
      </c>
      <c r="X108" s="68" t="e">
        <f t="shared" si="54"/>
        <v>#DIV/0!</v>
      </c>
      <c r="Y108" s="68" t="e">
        <f t="shared" si="54"/>
        <v>#DIV/0!</v>
      </c>
      <c r="Z108" s="68" t="e">
        <f t="shared" si="54"/>
        <v>#DIV/0!</v>
      </c>
      <c r="AA108" s="68" t="e">
        <f t="shared" si="54"/>
        <v>#DIV/0!</v>
      </c>
      <c r="AB108" s="68" t="e">
        <f t="shared" si="54"/>
        <v>#DIV/0!</v>
      </c>
      <c r="AC108" s="68" t="e">
        <f t="shared" si="54"/>
        <v>#DIV/0!</v>
      </c>
      <c r="AD108" s="68" t="e">
        <f t="shared" si="54"/>
        <v>#DIV/0!</v>
      </c>
      <c r="AE108" s="68" t="e">
        <f t="shared" si="54"/>
        <v>#DIV/0!</v>
      </c>
    </row>
    <row r="109" spans="2:31" hidden="1">
      <c r="B109" s="64" t="s">
        <v>44</v>
      </c>
      <c r="C109" s="68" t="e">
        <f t="shared" si="53"/>
        <v>#REF!</v>
      </c>
      <c r="D109" s="68" t="e">
        <f t="shared" si="53"/>
        <v>#REF!</v>
      </c>
      <c r="E109" s="68" t="e">
        <f t="shared" si="53"/>
        <v>#REF!</v>
      </c>
      <c r="F109" s="68" t="e">
        <f t="shared" si="53"/>
        <v>#REF!</v>
      </c>
      <c r="G109" s="68" t="e">
        <f t="shared" si="53"/>
        <v>#REF!</v>
      </c>
      <c r="H109" s="68" t="e">
        <f t="shared" si="53"/>
        <v>#REF!</v>
      </c>
      <c r="I109" s="68" t="e">
        <f t="shared" si="53"/>
        <v>#REF!</v>
      </c>
      <c r="J109" s="68" t="e">
        <f t="shared" si="53"/>
        <v>#REF!</v>
      </c>
      <c r="K109" s="68" t="e">
        <f t="shared" si="53"/>
        <v>#REF!</v>
      </c>
      <c r="L109" s="68" t="e">
        <f t="shared" si="53"/>
        <v>#REF!</v>
      </c>
      <c r="M109" s="68" t="e">
        <f t="shared" si="53"/>
        <v>#REF!</v>
      </c>
      <c r="N109" s="68" t="e">
        <f t="shared" si="53"/>
        <v>#REF!</v>
      </c>
      <c r="O109" s="68" t="e">
        <f t="shared" si="53"/>
        <v>#REF!</v>
      </c>
      <c r="R109" s="64" t="s">
        <v>44</v>
      </c>
      <c r="S109" s="68" t="e">
        <f t="shared" si="54"/>
        <v>#REF!</v>
      </c>
      <c r="T109" s="68" t="e">
        <f t="shared" si="54"/>
        <v>#REF!</v>
      </c>
      <c r="U109" s="68" t="e">
        <f t="shared" si="54"/>
        <v>#REF!</v>
      </c>
      <c r="V109" s="68" t="e">
        <f t="shared" si="54"/>
        <v>#REF!</v>
      </c>
      <c r="W109" s="68" t="e">
        <f t="shared" si="54"/>
        <v>#REF!</v>
      </c>
      <c r="X109" s="68" t="e">
        <f t="shared" si="54"/>
        <v>#REF!</v>
      </c>
      <c r="Y109" s="68" t="e">
        <f t="shared" si="54"/>
        <v>#REF!</v>
      </c>
      <c r="Z109" s="68" t="e">
        <f t="shared" si="54"/>
        <v>#REF!</v>
      </c>
      <c r="AA109" s="68" t="e">
        <f t="shared" si="54"/>
        <v>#REF!</v>
      </c>
      <c r="AB109" s="68" t="e">
        <f t="shared" si="54"/>
        <v>#REF!</v>
      </c>
      <c r="AC109" s="68" t="e">
        <f t="shared" si="54"/>
        <v>#REF!</v>
      </c>
      <c r="AD109" s="68" t="e">
        <f t="shared" si="54"/>
        <v>#REF!</v>
      </c>
      <c r="AE109" s="68" t="e">
        <f t="shared" si="54"/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55">+C55/C26*100</f>
        <v>#DIV/0!</v>
      </c>
      <c r="D115" s="71" t="e">
        <f t="shared" si="55"/>
        <v>#DIV/0!</v>
      </c>
      <c r="E115" s="71" t="e">
        <f t="shared" si="55"/>
        <v>#DIV/0!</v>
      </c>
      <c r="F115" s="71" t="e">
        <f t="shared" si="55"/>
        <v>#DIV/0!</v>
      </c>
      <c r="G115" s="71" t="e">
        <f t="shared" si="55"/>
        <v>#DIV/0!</v>
      </c>
      <c r="H115" s="71" t="e">
        <f t="shared" si="55"/>
        <v>#DIV/0!</v>
      </c>
      <c r="I115" s="71" t="e">
        <f t="shared" si="55"/>
        <v>#DIV/0!</v>
      </c>
      <c r="J115" s="71" t="e">
        <f t="shared" si="55"/>
        <v>#DIV/0!</v>
      </c>
      <c r="K115" s="71" t="e">
        <f t="shared" si="55"/>
        <v>#DIV/0!</v>
      </c>
      <c r="L115" s="71" t="e">
        <f t="shared" si="55"/>
        <v>#DIV/0!</v>
      </c>
      <c r="M115" s="71" t="e">
        <f t="shared" si="55"/>
        <v>#DIV/0!</v>
      </c>
      <c r="N115" s="71" t="e">
        <f t="shared" si="55"/>
        <v>#DIV/0!</v>
      </c>
      <c r="O115" s="71" t="e">
        <f t="shared" si="55"/>
        <v>#DIV/0!</v>
      </c>
      <c r="R115" s="69" t="s">
        <v>14</v>
      </c>
      <c r="S115" s="70" t="e">
        <f t="shared" ref="S115:AE115" si="56">+S55/S26*100</f>
        <v>#DIV/0!</v>
      </c>
      <c r="T115" s="71" t="e">
        <f t="shared" si="56"/>
        <v>#DIV/0!</v>
      </c>
      <c r="U115" s="71" t="e">
        <f t="shared" si="56"/>
        <v>#DIV/0!</v>
      </c>
      <c r="V115" s="71" t="e">
        <f t="shared" si="56"/>
        <v>#DIV/0!</v>
      </c>
      <c r="W115" s="71" t="e">
        <f t="shared" si="56"/>
        <v>#DIV/0!</v>
      </c>
      <c r="X115" s="71" t="e">
        <f t="shared" si="56"/>
        <v>#DIV/0!</v>
      </c>
      <c r="Y115" s="71" t="e">
        <f t="shared" si="56"/>
        <v>#DIV/0!</v>
      </c>
      <c r="Z115" s="71" t="e">
        <f t="shared" si="56"/>
        <v>#DIV/0!</v>
      </c>
      <c r="AA115" s="71" t="e">
        <f t="shared" si="56"/>
        <v>#DIV/0!</v>
      </c>
      <c r="AB115" s="71" t="e">
        <f t="shared" si="56"/>
        <v>#DIV/0!</v>
      </c>
      <c r="AC115" s="71" t="e">
        <f t="shared" si="56"/>
        <v>#DIV/0!</v>
      </c>
      <c r="AD115" s="71" t="e">
        <f t="shared" si="56"/>
        <v>#DIV/0!</v>
      </c>
      <c r="AE115" s="71" t="e">
        <f t="shared" si="56"/>
        <v>#DIV/0!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spans="2:31">
      <c r="B118" s="215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15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32" t="s">
        <v>1</v>
      </c>
      <c r="C120" s="12" t="s">
        <v>2</v>
      </c>
      <c r="D120" s="13" t="s">
        <v>3</v>
      </c>
      <c r="E120" s="13" t="s">
        <v>4</v>
      </c>
      <c r="F120" s="33" t="s">
        <v>5</v>
      </c>
      <c r="G120" s="33" t="s">
        <v>6</v>
      </c>
      <c r="H120" s="33" t="s">
        <v>7</v>
      </c>
      <c r="I120" s="33" t="s">
        <v>8</v>
      </c>
      <c r="J120" s="33" t="s">
        <v>9</v>
      </c>
      <c r="K120" s="33" t="s">
        <v>10</v>
      </c>
      <c r="L120" s="33" t="s">
        <v>11</v>
      </c>
      <c r="M120" s="33" t="s">
        <v>12</v>
      </c>
      <c r="N120" s="3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36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16</v>
      </c>
      <c r="C122" s="84">
        <f t="shared" ref="C122:O126" si="57">+C62/C21*100</f>
        <v>12.819463518225934</v>
      </c>
      <c r="D122" s="84">
        <f t="shared" si="57"/>
        <v>12.78948037633662</v>
      </c>
      <c r="E122" s="84">
        <f t="shared" si="57"/>
        <v>12.92270117274435</v>
      </c>
      <c r="F122" s="84">
        <f t="shared" si="57"/>
        <v>12.958399537227432</v>
      </c>
      <c r="G122" s="84">
        <f t="shared" si="57"/>
        <v>13.120130101895866</v>
      </c>
      <c r="H122" s="84">
        <f t="shared" si="57"/>
        <v>13.150153629685676</v>
      </c>
      <c r="I122" s="84">
        <f t="shared" si="57"/>
        <v>13.244886870279268</v>
      </c>
      <c r="J122" s="84" t="e">
        <f t="shared" si="57"/>
        <v>#DIV/0!</v>
      </c>
      <c r="K122" s="84" t="e">
        <f t="shared" si="57"/>
        <v>#DIV/0!</v>
      </c>
      <c r="L122" s="84" t="e">
        <f t="shared" si="57"/>
        <v>#DIV/0!</v>
      </c>
      <c r="M122" s="84" t="e">
        <f t="shared" si="57"/>
        <v>#DIV/0!</v>
      </c>
      <c r="N122" s="84" t="e">
        <f t="shared" si="57"/>
        <v>#DIV/0!</v>
      </c>
      <c r="O122" s="85">
        <f t="shared" si="57"/>
        <v>12.989442231435255</v>
      </c>
      <c r="R122" s="20" t="s">
        <v>16</v>
      </c>
      <c r="S122" s="86">
        <f t="shared" ref="S122:AE127" si="58">+S62/S21*100</f>
        <v>11.152933260856562</v>
      </c>
      <c r="T122" s="86">
        <f t="shared" si="58"/>
        <v>11.126847927412859</v>
      </c>
      <c r="U122" s="86">
        <f t="shared" si="58"/>
        <v>11.242750020287582</v>
      </c>
      <c r="V122" s="86">
        <f t="shared" si="58"/>
        <v>11.273807597387865</v>
      </c>
      <c r="W122" s="86">
        <f t="shared" si="58"/>
        <v>11.414513188649403</v>
      </c>
      <c r="X122" s="86">
        <f t="shared" si="58"/>
        <v>11.440633657826538</v>
      </c>
      <c r="Y122" s="86">
        <f t="shared" si="58"/>
        <v>11.523051577142965</v>
      </c>
      <c r="Z122" s="86" t="e">
        <f t="shared" si="58"/>
        <v>#DIV/0!</v>
      </c>
      <c r="AA122" s="86" t="e">
        <f t="shared" si="58"/>
        <v>#DIV/0!</v>
      </c>
      <c r="AB122" s="86" t="e">
        <f t="shared" si="58"/>
        <v>#DIV/0!</v>
      </c>
      <c r="AC122" s="86" t="e">
        <f t="shared" si="58"/>
        <v>#DIV/0!</v>
      </c>
      <c r="AD122" s="86" t="e">
        <f t="shared" si="58"/>
        <v>#DIV/0!</v>
      </c>
      <c r="AE122" s="85">
        <f t="shared" si="58"/>
        <v>11.300814741348674</v>
      </c>
    </row>
    <row r="123" spans="2:31">
      <c r="B123" s="20" t="s">
        <v>17</v>
      </c>
      <c r="C123" s="84">
        <f t="shared" si="57"/>
        <v>19.953075705900979</v>
      </c>
      <c r="D123" s="84">
        <f t="shared" si="57"/>
        <v>20.040741391554999</v>
      </c>
      <c r="E123" s="84">
        <f t="shared" si="57"/>
        <v>20.172523664564356</v>
      </c>
      <c r="F123" s="84">
        <f t="shared" si="57"/>
        <v>20.258709305183014</v>
      </c>
      <c r="G123" s="84">
        <f t="shared" si="57"/>
        <v>20.892886856539675</v>
      </c>
      <c r="H123" s="84">
        <f t="shared" si="57"/>
        <v>21.118362597258823</v>
      </c>
      <c r="I123" s="84">
        <f t="shared" si="57"/>
        <v>21.680741525753383</v>
      </c>
      <c r="J123" s="84" t="e">
        <f t="shared" si="57"/>
        <v>#DIV/0!</v>
      </c>
      <c r="K123" s="84" t="e">
        <f t="shared" si="57"/>
        <v>#DIV/0!</v>
      </c>
      <c r="L123" s="84" t="e">
        <f t="shared" si="57"/>
        <v>#DIV/0!</v>
      </c>
      <c r="M123" s="84" t="e">
        <f t="shared" si="57"/>
        <v>#DIV/0!</v>
      </c>
      <c r="N123" s="84" t="e">
        <f t="shared" si="57"/>
        <v>#DIV/0!</v>
      </c>
      <c r="O123" s="85">
        <f t="shared" si="57"/>
        <v>20.548446070645497</v>
      </c>
      <c r="R123" s="20" t="s">
        <v>17</v>
      </c>
      <c r="S123" s="86">
        <f t="shared" si="58"/>
        <v>17.359175864133853</v>
      </c>
      <c r="T123" s="86">
        <f t="shared" si="58"/>
        <v>17.435445010652849</v>
      </c>
      <c r="U123" s="86">
        <f t="shared" si="58"/>
        <v>17.55009558817099</v>
      </c>
      <c r="V123" s="86">
        <f t="shared" si="58"/>
        <v>17.625077095509223</v>
      </c>
      <c r="W123" s="86">
        <f t="shared" si="58"/>
        <v>18.176811565189517</v>
      </c>
      <c r="X123" s="86">
        <f t="shared" si="58"/>
        <v>18.37297545961518</v>
      </c>
      <c r="Y123" s="86">
        <f t="shared" si="58"/>
        <v>18.862245127405441</v>
      </c>
      <c r="Z123" s="86" t="e">
        <f t="shared" si="58"/>
        <v>#DIV/0!</v>
      </c>
      <c r="AA123" s="86" t="e">
        <f t="shared" si="58"/>
        <v>#DIV/0!</v>
      </c>
      <c r="AB123" s="86" t="e">
        <f t="shared" si="58"/>
        <v>#DIV/0!</v>
      </c>
      <c r="AC123" s="86" t="e">
        <f t="shared" si="58"/>
        <v>#DIV/0!</v>
      </c>
      <c r="AD123" s="86" t="e">
        <f t="shared" si="58"/>
        <v>#DIV/0!</v>
      </c>
      <c r="AE123" s="85">
        <f t="shared" si="58"/>
        <v>17.877148081461581</v>
      </c>
    </row>
    <row r="124" spans="2:31">
      <c r="B124" s="20" t="s">
        <v>18</v>
      </c>
      <c r="C124" s="84">
        <f>+C64/C23*100</f>
        <v>12.305107156796359</v>
      </c>
      <c r="D124" s="84">
        <f t="shared" si="57"/>
        <v>11.199381147728221</v>
      </c>
      <c r="E124" s="84">
        <f t="shared" si="57"/>
        <v>11.140743094685163</v>
      </c>
      <c r="F124" s="84">
        <f t="shared" si="57"/>
        <v>12.362099916082208</v>
      </c>
      <c r="G124" s="84">
        <f t="shared" si="57"/>
        <v>12.075462634943751</v>
      </c>
      <c r="H124" s="84">
        <f t="shared" si="57"/>
        <v>14.991422411512195</v>
      </c>
      <c r="I124" s="84">
        <f t="shared" si="57"/>
        <v>12.356507369421522</v>
      </c>
      <c r="J124" s="84" t="e">
        <f t="shared" si="57"/>
        <v>#DIV/0!</v>
      </c>
      <c r="K124" s="84" t="e">
        <f t="shared" si="57"/>
        <v>#DIV/0!</v>
      </c>
      <c r="L124" s="84" t="e">
        <f t="shared" si="57"/>
        <v>#DIV/0!</v>
      </c>
      <c r="M124" s="84" t="e">
        <f t="shared" si="57"/>
        <v>#DIV/0!</v>
      </c>
      <c r="N124" s="84" t="e">
        <f t="shared" si="57"/>
        <v>#DIV/0!</v>
      </c>
      <c r="O124" s="85">
        <f>+O64/O23*100</f>
        <v>12.243182146283832</v>
      </c>
      <c r="R124" s="20" t="s">
        <v>18</v>
      </c>
      <c r="S124" s="86">
        <f t="shared" si="58"/>
        <v>10.705443226412834</v>
      </c>
      <c r="T124" s="86">
        <f t="shared" si="58"/>
        <v>9.7434615985235542</v>
      </c>
      <c r="U124" s="86">
        <f t="shared" si="58"/>
        <v>9.6924464923760905</v>
      </c>
      <c r="V124" s="86">
        <f t="shared" si="58"/>
        <v>10.755026926991521</v>
      </c>
      <c r="W124" s="86">
        <f t="shared" si="58"/>
        <v>10.505652492401063</v>
      </c>
      <c r="X124" s="86">
        <f t="shared" si="58"/>
        <v>13.042537498015609</v>
      </c>
      <c r="Y124" s="86">
        <f t="shared" si="58"/>
        <v>10.750161411396723</v>
      </c>
      <c r="Z124" s="86" t="e">
        <f t="shared" si="58"/>
        <v>#DIV/0!</v>
      </c>
      <c r="AA124" s="86" t="e">
        <f t="shared" si="58"/>
        <v>#DIV/0!</v>
      </c>
      <c r="AB124" s="86" t="e">
        <f t="shared" si="58"/>
        <v>#DIV/0!</v>
      </c>
      <c r="AC124" s="86" t="e">
        <f t="shared" si="58"/>
        <v>#DIV/0!</v>
      </c>
      <c r="AD124" s="86" t="e">
        <f t="shared" si="58"/>
        <v>#DIV/0!</v>
      </c>
      <c r="AE124" s="85">
        <f t="shared" si="58"/>
        <v>10.651568467266934</v>
      </c>
    </row>
    <row r="125" spans="2:31">
      <c r="B125" s="20" t="s">
        <v>19</v>
      </c>
      <c r="C125" s="84">
        <f>+C65/C24*100</f>
        <v>17.054600143621464</v>
      </c>
      <c r="D125" s="84">
        <f t="shared" si="57"/>
        <v>17.140813681888098</v>
      </c>
      <c r="E125" s="84">
        <f t="shared" si="57"/>
        <v>17.298857874246735</v>
      </c>
      <c r="F125" s="84">
        <f t="shared" si="57"/>
        <v>17.413787786586727</v>
      </c>
      <c r="G125" s="84">
        <f t="shared" si="57"/>
        <v>17.758623554298769</v>
      </c>
      <c r="H125" s="84">
        <f t="shared" si="57"/>
        <v>17.830469073375507</v>
      </c>
      <c r="I125" s="84">
        <f t="shared" si="57"/>
        <v>18.132177240080278</v>
      </c>
      <c r="J125" s="84" t="e">
        <f t="shared" si="57"/>
        <v>#DIV/0!</v>
      </c>
      <c r="K125" s="84" t="e">
        <f t="shared" si="57"/>
        <v>#DIV/0!</v>
      </c>
      <c r="L125" s="84" t="e">
        <f t="shared" si="57"/>
        <v>#DIV/0!</v>
      </c>
      <c r="M125" s="84" t="e">
        <f t="shared" si="57"/>
        <v>#DIV/0!</v>
      </c>
      <c r="N125" s="84" t="e">
        <f t="shared" si="57"/>
        <v>#DIV/0!</v>
      </c>
      <c r="O125" s="85">
        <f>+O65/O24*100</f>
        <v>17.523945546075943</v>
      </c>
      <c r="R125" s="20" t="s">
        <v>19</v>
      </c>
      <c r="S125" s="86">
        <f t="shared" si="58"/>
        <v>14.837502124950674</v>
      </c>
      <c r="T125" s="86">
        <f t="shared" si="58"/>
        <v>14.912507903242645</v>
      </c>
      <c r="U125" s="86">
        <f t="shared" si="58"/>
        <v>15.050006350594657</v>
      </c>
      <c r="V125" s="86">
        <f t="shared" si="58"/>
        <v>15.149995374330452</v>
      </c>
      <c r="W125" s="86">
        <f t="shared" si="58"/>
        <v>15.450002492239928</v>
      </c>
      <c r="X125" s="86">
        <f t="shared" si="58"/>
        <v>15.512508093836693</v>
      </c>
      <c r="Y125" s="86">
        <f t="shared" si="58"/>
        <v>15.774994198869841</v>
      </c>
      <c r="Z125" s="86" t="e">
        <f t="shared" si="58"/>
        <v>#DIV/0!</v>
      </c>
      <c r="AA125" s="86" t="e">
        <f t="shared" si="58"/>
        <v>#DIV/0!</v>
      </c>
      <c r="AB125" s="86" t="e">
        <f t="shared" si="58"/>
        <v>#DIV/0!</v>
      </c>
      <c r="AC125" s="86" t="e">
        <f t="shared" si="58"/>
        <v>#DIV/0!</v>
      </c>
      <c r="AD125" s="86" t="e">
        <f t="shared" si="58"/>
        <v>#DIV/0!</v>
      </c>
      <c r="AE125" s="85">
        <f t="shared" si="58"/>
        <v>15.24583262508607</v>
      </c>
    </row>
    <row r="126" spans="2:31">
      <c r="B126" s="25" t="s">
        <v>20</v>
      </c>
      <c r="C126" s="84">
        <f>+C66/C25*100</f>
        <v>9.8761018499076059</v>
      </c>
      <c r="D126" s="84">
        <f t="shared" si="57"/>
        <v>10.082915843439544</v>
      </c>
      <c r="E126" s="84">
        <f t="shared" si="57"/>
        <v>10.08511253780293</v>
      </c>
      <c r="F126" s="84">
        <f t="shared" si="57"/>
        <v>10.166478083805277</v>
      </c>
      <c r="G126" s="84">
        <f t="shared" si="57"/>
        <v>10.47587759475735</v>
      </c>
      <c r="H126" s="84">
        <f t="shared" si="57"/>
        <v>10.665642284056743</v>
      </c>
      <c r="I126" s="84">
        <f t="shared" si="57"/>
        <v>10.575948303334847</v>
      </c>
      <c r="J126" s="84" t="e">
        <f t="shared" si="57"/>
        <v>#DIV/0!</v>
      </c>
      <c r="K126" s="84" t="e">
        <f t="shared" si="57"/>
        <v>#DIV/0!</v>
      </c>
      <c r="L126" s="84" t="e">
        <f t="shared" si="57"/>
        <v>#DIV/0!</v>
      </c>
      <c r="M126" s="84" t="e">
        <f t="shared" si="57"/>
        <v>#DIV/0!</v>
      </c>
      <c r="N126" s="84" t="e">
        <f t="shared" si="57"/>
        <v>#DIV/0!</v>
      </c>
      <c r="O126" s="85">
        <f>+O66/O25*100</f>
        <v>10.27340888419349</v>
      </c>
      <c r="R126" s="25" t="s">
        <v>20</v>
      </c>
      <c r="S126" s="86">
        <f t="shared" si="58"/>
        <v>8.5922086094196164</v>
      </c>
      <c r="T126" s="86">
        <f t="shared" si="58"/>
        <v>8.7721367837924049</v>
      </c>
      <c r="U126" s="86">
        <f t="shared" si="58"/>
        <v>8.7740479078885496</v>
      </c>
      <c r="V126" s="86">
        <f t="shared" si="58"/>
        <v>8.8448359329105912</v>
      </c>
      <c r="W126" s="86">
        <f t="shared" si="58"/>
        <v>9.1140135074388944</v>
      </c>
      <c r="X126" s="86">
        <f t="shared" si="58"/>
        <v>9.2791087871293669</v>
      </c>
      <c r="Y126" s="86">
        <f t="shared" si="58"/>
        <v>9.2010750239013159</v>
      </c>
      <c r="Z126" s="86" t="e">
        <f t="shared" si="58"/>
        <v>#DIV/0!</v>
      </c>
      <c r="AA126" s="86" t="e">
        <f t="shared" si="58"/>
        <v>#DIV/0!</v>
      </c>
      <c r="AB126" s="86" t="e">
        <f t="shared" si="58"/>
        <v>#DIV/0!</v>
      </c>
      <c r="AC126" s="86" t="e">
        <f t="shared" si="58"/>
        <v>#DIV/0!</v>
      </c>
      <c r="AD126" s="86" t="e">
        <f t="shared" si="58"/>
        <v>#DIV/0!</v>
      </c>
      <c r="AE126" s="85">
        <f t="shared" si="58"/>
        <v>8.937865729248335</v>
      </c>
    </row>
    <row r="127" spans="2:31">
      <c r="B127" s="45" t="s">
        <v>14</v>
      </c>
      <c r="C127" s="87">
        <f t="shared" ref="C127:O127" si="59">+C67/C26*100</f>
        <v>14.157435681506856</v>
      </c>
      <c r="D127" s="87">
        <f t="shared" si="59"/>
        <v>13.831566195128319</v>
      </c>
      <c r="E127" s="87">
        <f t="shared" si="59"/>
        <v>13.920720069679643</v>
      </c>
      <c r="F127" s="87">
        <f t="shared" si="59"/>
        <v>14.261665235584434</v>
      </c>
      <c r="G127" s="87">
        <f t="shared" si="59"/>
        <v>14.371317297645888</v>
      </c>
      <c r="H127" s="87">
        <f t="shared" si="59"/>
        <v>15.189968069692814</v>
      </c>
      <c r="I127" s="87">
        <f t="shared" si="59"/>
        <v>14.564659849557085</v>
      </c>
      <c r="J127" s="87" t="e">
        <f t="shared" si="59"/>
        <v>#DIV/0!</v>
      </c>
      <c r="K127" s="87" t="e">
        <f t="shared" si="59"/>
        <v>#DIV/0!</v>
      </c>
      <c r="L127" s="87" t="e">
        <f t="shared" si="59"/>
        <v>#DIV/0!</v>
      </c>
      <c r="M127" s="87" t="e">
        <f t="shared" si="59"/>
        <v>#DIV/0!</v>
      </c>
      <c r="N127" s="87" t="e">
        <f t="shared" si="59"/>
        <v>#DIV/0!</v>
      </c>
      <c r="O127" s="87">
        <f t="shared" si="59"/>
        <v>14.31070700036603</v>
      </c>
      <c r="R127" s="45" t="s">
        <v>14</v>
      </c>
      <c r="S127" s="88">
        <f t="shared" si="58"/>
        <v>12.316969042910966</v>
      </c>
      <c r="T127" s="89">
        <f t="shared" si="58"/>
        <v>12.033462589761637</v>
      </c>
      <c r="U127" s="89">
        <f t="shared" si="58"/>
        <v>12.111026460621286</v>
      </c>
      <c r="V127" s="89">
        <f t="shared" si="58"/>
        <v>12.407648754958455</v>
      </c>
      <c r="W127" s="89">
        <f t="shared" si="58"/>
        <v>12.503046048951921</v>
      </c>
      <c r="X127" s="89">
        <f t="shared" si="58"/>
        <v>13.215272220632745</v>
      </c>
      <c r="Y127" s="89">
        <f t="shared" si="58"/>
        <v>12.671254069114665</v>
      </c>
      <c r="Z127" s="89" t="e">
        <f t="shared" si="58"/>
        <v>#DIV/0!</v>
      </c>
      <c r="AA127" s="89" t="e">
        <f t="shared" si="58"/>
        <v>#DIV/0!</v>
      </c>
      <c r="AB127" s="89" t="e">
        <f t="shared" si="58"/>
        <v>#DIV/0!</v>
      </c>
      <c r="AC127" s="89" t="e">
        <f t="shared" si="58"/>
        <v>#DIV/0!</v>
      </c>
      <c r="AD127" s="89" t="e">
        <f t="shared" si="58"/>
        <v>#DIV/0!</v>
      </c>
      <c r="AE127" s="87">
        <f t="shared" si="58"/>
        <v>12.450315090318444</v>
      </c>
    </row>
    <row r="128" spans="2:31" hidden="1"/>
    <row r="129" spans="2:31" hidden="1"/>
    <row r="130" spans="2:31" hidden="1">
      <c r="B130" s="215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15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5" si="60">+C74/C21*100</f>
        <v>#DIV/0!</v>
      </c>
      <c r="D134" s="68" t="e">
        <f t="shared" si="60"/>
        <v>#DIV/0!</v>
      </c>
      <c r="E134" s="68" t="e">
        <f t="shared" si="60"/>
        <v>#DIV/0!</v>
      </c>
      <c r="F134" s="68" t="e">
        <f t="shared" si="60"/>
        <v>#DIV/0!</v>
      </c>
      <c r="G134" s="68" t="e">
        <f t="shared" si="60"/>
        <v>#DIV/0!</v>
      </c>
      <c r="H134" s="68" t="e">
        <f t="shared" si="60"/>
        <v>#DIV/0!</v>
      </c>
      <c r="I134" s="68" t="e">
        <f t="shared" si="60"/>
        <v>#DIV/0!</v>
      </c>
      <c r="J134" s="68" t="e">
        <f t="shared" si="60"/>
        <v>#DIV/0!</v>
      </c>
      <c r="K134" s="68" t="e">
        <f t="shared" si="60"/>
        <v>#DIV/0!</v>
      </c>
      <c r="L134" s="68" t="e">
        <f t="shared" si="60"/>
        <v>#DIV/0!</v>
      </c>
      <c r="M134" s="68"/>
      <c r="N134" s="68"/>
      <c r="O134" s="68" t="e">
        <f>+O74/O21*100</f>
        <v>#DIV/0!</v>
      </c>
      <c r="R134" s="64" t="s">
        <v>39</v>
      </c>
      <c r="S134" s="68" t="e">
        <f t="shared" ref="S134:AE135" si="61">+S74/S21*100</f>
        <v>#DIV/0!</v>
      </c>
      <c r="T134" s="68" t="e">
        <f t="shared" si="61"/>
        <v>#DIV/0!</v>
      </c>
      <c r="U134" s="68" t="e">
        <f t="shared" si="61"/>
        <v>#DIV/0!</v>
      </c>
      <c r="V134" s="68" t="e">
        <f t="shared" si="61"/>
        <v>#DIV/0!</v>
      </c>
      <c r="W134" s="68" t="e">
        <f t="shared" si="61"/>
        <v>#DIV/0!</v>
      </c>
      <c r="X134" s="68" t="e">
        <f t="shared" si="61"/>
        <v>#DIV/0!</v>
      </c>
      <c r="Y134" s="68" t="e">
        <f t="shared" si="61"/>
        <v>#DIV/0!</v>
      </c>
      <c r="Z134" s="68" t="e">
        <f t="shared" si="61"/>
        <v>#DIV/0!</v>
      </c>
      <c r="AA134" s="68" t="e">
        <f t="shared" si="61"/>
        <v>#DIV/0!</v>
      </c>
      <c r="AB134" s="68" t="e">
        <f t="shared" si="61"/>
        <v>#DIV/0!</v>
      </c>
      <c r="AC134" s="68" t="e">
        <f t="shared" si="61"/>
        <v>#DIV/0!</v>
      </c>
      <c r="AD134" s="68" t="e">
        <f t="shared" si="61"/>
        <v>#DIV/0!</v>
      </c>
      <c r="AE134" s="68" t="e">
        <f t="shared" si="61"/>
        <v>#DIV/0!</v>
      </c>
    </row>
    <row r="135" spans="2:31" hidden="1">
      <c r="B135" s="64" t="s">
        <v>40</v>
      </c>
      <c r="C135" s="68" t="e">
        <f t="shared" si="60"/>
        <v>#DIV/0!</v>
      </c>
      <c r="D135" s="68" t="e">
        <f t="shared" si="60"/>
        <v>#DIV/0!</v>
      </c>
      <c r="E135" s="68" t="e">
        <f t="shared" si="60"/>
        <v>#DIV/0!</v>
      </c>
      <c r="F135" s="68" t="e">
        <f t="shared" si="60"/>
        <v>#DIV/0!</v>
      </c>
      <c r="G135" s="68" t="e">
        <f t="shared" si="60"/>
        <v>#DIV/0!</v>
      </c>
      <c r="H135" s="68" t="e">
        <f t="shared" si="60"/>
        <v>#DIV/0!</v>
      </c>
      <c r="I135" s="68" t="e">
        <f t="shared" si="60"/>
        <v>#DIV/0!</v>
      </c>
      <c r="J135" s="68" t="e">
        <f t="shared" si="60"/>
        <v>#DIV/0!</v>
      </c>
      <c r="K135" s="68" t="e">
        <f t="shared" si="60"/>
        <v>#DIV/0!</v>
      </c>
      <c r="L135" s="68" t="e">
        <f t="shared" si="60"/>
        <v>#DIV/0!</v>
      </c>
      <c r="M135" s="68"/>
      <c r="N135" s="68"/>
      <c r="O135" s="68" t="e">
        <f>+O75/O22*100</f>
        <v>#DIV/0!</v>
      </c>
      <c r="R135" s="64" t="s">
        <v>40</v>
      </c>
      <c r="S135" s="68" t="e">
        <f t="shared" si="61"/>
        <v>#DIV/0!</v>
      </c>
      <c r="T135" s="68" t="e">
        <f t="shared" si="61"/>
        <v>#DIV/0!</v>
      </c>
      <c r="U135" s="68" t="e">
        <f t="shared" si="61"/>
        <v>#DIV/0!</v>
      </c>
      <c r="V135" s="68" t="e">
        <f t="shared" si="61"/>
        <v>#DIV/0!</v>
      </c>
      <c r="W135" s="68" t="e">
        <f t="shared" si="61"/>
        <v>#DIV/0!</v>
      </c>
      <c r="X135" s="68" t="e">
        <f t="shared" si="61"/>
        <v>#DIV/0!</v>
      </c>
      <c r="Y135" s="68" t="e">
        <f t="shared" si="61"/>
        <v>#DIV/0!</v>
      </c>
      <c r="Z135" s="68" t="e">
        <f t="shared" si="61"/>
        <v>#DIV/0!</v>
      </c>
      <c r="AA135" s="68" t="e">
        <f t="shared" si="61"/>
        <v>#DIV/0!</v>
      </c>
      <c r="AB135" s="68" t="e">
        <f t="shared" si="61"/>
        <v>#DIV/0!</v>
      </c>
      <c r="AC135" s="68" t="e">
        <f t="shared" si="61"/>
        <v>#DIV/0!</v>
      </c>
      <c r="AD135" s="68" t="e">
        <f t="shared" si="61"/>
        <v>#DIV/0!</v>
      </c>
      <c r="AE135" s="68" t="e">
        <f t="shared" si="61"/>
        <v>#DIV/0!</v>
      </c>
    </row>
    <row r="136" spans="2:31" hidden="1">
      <c r="B136" s="64" t="s">
        <v>41</v>
      </c>
      <c r="C136" s="68" t="e">
        <f>+C76/#REF!*100</f>
        <v>#DIV/0!</v>
      </c>
      <c r="D136" s="68" t="e">
        <f>+D76/#REF!*100</f>
        <v>#DIV/0!</v>
      </c>
      <c r="E136" s="68" t="e">
        <f>+E76/#REF!*100</f>
        <v>#DIV/0!</v>
      </c>
      <c r="F136" s="68" t="e">
        <f>+F76/#REF!*100</f>
        <v>#DIV/0!</v>
      </c>
      <c r="G136" s="68" t="e">
        <f>+G76/#REF!*100</f>
        <v>#DIV/0!</v>
      </c>
      <c r="H136" s="68" t="e">
        <f>+H76/#REF!*100</f>
        <v>#DIV/0!</v>
      </c>
      <c r="I136" s="68" t="e">
        <f>+I76/#REF!*100</f>
        <v>#DIV/0!</v>
      </c>
      <c r="J136" s="68" t="e">
        <f>+J76/#REF!*100</f>
        <v>#DIV/0!</v>
      </c>
      <c r="K136" s="68" t="e">
        <f>+K76/#REF!*100</f>
        <v>#DIV/0!</v>
      </c>
      <c r="L136" s="68" t="e">
        <f>+L76/#REF!*100</f>
        <v>#DIV/0!</v>
      </c>
      <c r="M136" s="68"/>
      <c r="N136" s="68"/>
      <c r="O136" s="68" t="e">
        <f>+O76/#REF!*100</f>
        <v>#DIV/0!</v>
      </c>
      <c r="R136" s="64" t="s">
        <v>41</v>
      </c>
      <c r="S136" s="68" t="e">
        <f>+S76/#REF!*100</f>
        <v>#DIV/0!</v>
      </c>
      <c r="T136" s="68" t="e">
        <f>+T76/#REF!*100</f>
        <v>#DIV/0!</v>
      </c>
      <c r="U136" s="68" t="e">
        <f>+U76/#REF!*100</f>
        <v>#DIV/0!</v>
      </c>
      <c r="V136" s="68" t="e">
        <f>+V76/#REF!*100</f>
        <v>#DIV/0!</v>
      </c>
      <c r="W136" s="68" t="e">
        <f>+W76/#REF!*100</f>
        <v>#DIV/0!</v>
      </c>
      <c r="X136" s="68" t="e">
        <f>+X76/#REF!*100</f>
        <v>#DIV/0!</v>
      </c>
      <c r="Y136" s="68" t="e">
        <f>+Y76/#REF!*100</f>
        <v>#DIV/0!</v>
      </c>
      <c r="Z136" s="68" t="e">
        <f>+Z76/#REF!*100</f>
        <v>#DIV/0!</v>
      </c>
      <c r="AA136" s="68" t="e">
        <f>+AA76/#REF!*100</f>
        <v>#DIV/0!</v>
      </c>
      <c r="AB136" s="68" t="e">
        <f>+AB76/#REF!*100</f>
        <v>#DIV/0!</v>
      </c>
      <c r="AC136" s="68" t="e">
        <f>+AC76/#REF!*100</f>
        <v>#DIV/0!</v>
      </c>
      <c r="AD136" s="68" t="e">
        <f>+AD76/#REF!*100</f>
        <v>#DIV/0!</v>
      </c>
      <c r="AE136" s="68" t="e">
        <f>+AE76/#REF!*100</f>
        <v>#DIV/0!</v>
      </c>
    </row>
    <row r="137" spans="2:31" hidden="1">
      <c r="B137" s="64" t="s">
        <v>42</v>
      </c>
      <c r="C137" s="68" t="e">
        <f t="shared" ref="C137:L139" si="62">+C77/C23*100</f>
        <v>#DIV/0!</v>
      </c>
      <c r="D137" s="68" t="e">
        <f t="shared" si="62"/>
        <v>#DIV/0!</v>
      </c>
      <c r="E137" s="68" t="e">
        <f t="shared" si="62"/>
        <v>#DIV/0!</v>
      </c>
      <c r="F137" s="68" t="e">
        <f t="shared" si="62"/>
        <v>#DIV/0!</v>
      </c>
      <c r="G137" s="68" t="e">
        <f t="shared" si="62"/>
        <v>#DIV/0!</v>
      </c>
      <c r="H137" s="68" t="e">
        <f t="shared" si="62"/>
        <v>#DIV/0!</v>
      </c>
      <c r="I137" s="68" t="e">
        <f t="shared" si="62"/>
        <v>#DIV/0!</v>
      </c>
      <c r="J137" s="68" t="e">
        <f t="shared" si="62"/>
        <v>#DIV/0!</v>
      </c>
      <c r="K137" s="68" t="e">
        <f t="shared" si="62"/>
        <v>#DIV/0!</v>
      </c>
      <c r="L137" s="68" t="e">
        <f t="shared" si="62"/>
        <v>#DIV/0!</v>
      </c>
      <c r="M137" s="68"/>
      <c r="N137" s="68"/>
      <c r="O137" s="68" t="e">
        <f>+O77/O23*100</f>
        <v>#DIV/0!</v>
      </c>
      <c r="R137" s="64" t="s">
        <v>42</v>
      </c>
      <c r="S137" s="68" t="e">
        <f t="shared" ref="S137:AE139" si="63">+S77/S23*100</f>
        <v>#DIV/0!</v>
      </c>
      <c r="T137" s="68" t="e">
        <f t="shared" si="63"/>
        <v>#DIV/0!</v>
      </c>
      <c r="U137" s="68" t="e">
        <f t="shared" si="63"/>
        <v>#DIV/0!</v>
      </c>
      <c r="V137" s="68" t="e">
        <f t="shared" si="63"/>
        <v>#DIV/0!</v>
      </c>
      <c r="W137" s="68" t="e">
        <f t="shared" si="63"/>
        <v>#DIV/0!</v>
      </c>
      <c r="X137" s="68" t="e">
        <f t="shared" si="63"/>
        <v>#DIV/0!</v>
      </c>
      <c r="Y137" s="68" t="e">
        <f t="shared" si="63"/>
        <v>#DIV/0!</v>
      </c>
      <c r="Z137" s="68" t="e">
        <f t="shared" si="63"/>
        <v>#DIV/0!</v>
      </c>
      <c r="AA137" s="68" t="e">
        <f t="shared" si="63"/>
        <v>#DIV/0!</v>
      </c>
      <c r="AB137" s="68" t="e">
        <f t="shared" si="63"/>
        <v>#DIV/0!</v>
      </c>
      <c r="AC137" s="68" t="e">
        <f t="shared" si="63"/>
        <v>#DIV/0!</v>
      </c>
      <c r="AD137" s="68" t="e">
        <f t="shared" si="63"/>
        <v>#DIV/0!</v>
      </c>
      <c r="AE137" s="68" t="e">
        <f t="shared" si="63"/>
        <v>#DIV/0!</v>
      </c>
    </row>
    <row r="138" spans="2:31" hidden="1">
      <c r="B138" s="64" t="s">
        <v>43</v>
      </c>
      <c r="C138" s="68" t="e">
        <f t="shared" si="62"/>
        <v>#DIV/0!</v>
      </c>
      <c r="D138" s="68" t="e">
        <f t="shared" si="62"/>
        <v>#DIV/0!</v>
      </c>
      <c r="E138" s="68" t="e">
        <f t="shared" si="62"/>
        <v>#DIV/0!</v>
      </c>
      <c r="F138" s="68" t="e">
        <f t="shared" si="62"/>
        <v>#DIV/0!</v>
      </c>
      <c r="G138" s="68" t="e">
        <f t="shared" si="62"/>
        <v>#DIV/0!</v>
      </c>
      <c r="H138" s="68" t="e">
        <f t="shared" si="62"/>
        <v>#DIV/0!</v>
      </c>
      <c r="I138" s="68" t="e">
        <f t="shared" si="62"/>
        <v>#DIV/0!</v>
      </c>
      <c r="J138" s="68" t="e">
        <f t="shared" si="62"/>
        <v>#DIV/0!</v>
      </c>
      <c r="K138" s="68" t="e">
        <f t="shared" si="62"/>
        <v>#DIV/0!</v>
      </c>
      <c r="L138" s="68" t="e">
        <f t="shared" si="62"/>
        <v>#DIV/0!</v>
      </c>
      <c r="M138" s="68"/>
      <c r="N138" s="68"/>
      <c r="O138" s="68" t="e">
        <f>+O78/O24*100</f>
        <v>#DIV/0!</v>
      </c>
      <c r="R138" s="64" t="s">
        <v>43</v>
      </c>
      <c r="S138" s="68" t="e">
        <f t="shared" si="63"/>
        <v>#DIV/0!</v>
      </c>
      <c r="T138" s="68" t="e">
        <f t="shared" si="63"/>
        <v>#DIV/0!</v>
      </c>
      <c r="U138" s="68" t="e">
        <f t="shared" si="63"/>
        <v>#DIV/0!</v>
      </c>
      <c r="V138" s="68" t="e">
        <f t="shared" si="63"/>
        <v>#DIV/0!</v>
      </c>
      <c r="W138" s="68" t="e">
        <f t="shared" si="63"/>
        <v>#DIV/0!</v>
      </c>
      <c r="X138" s="68" t="e">
        <f t="shared" si="63"/>
        <v>#DIV/0!</v>
      </c>
      <c r="Y138" s="68" t="e">
        <f t="shared" si="63"/>
        <v>#DIV/0!</v>
      </c>
      <c r="Z138" s="68" t="e">
        <f t="shared" si="63"/>
        <v>#DIV/0!</v>
      </c>
      <c r="AA138" s="68" t="e">
        <f t="shared" si="63"/>
        <v>#DIV/0!</v>
      </c>
      <c r="AB138" s="68" t="e">
        <f t="shared" si="63"/>
        <v>#DIV/0!</v>
      </c>
      <c r="AC138" s="68" t="e">
        <f t="shared" si="63"/>
        <v>#DIV/0!</v>
      </c>
      <c r="AD138" s="68" t="e">
        <f t="shared" si="63"/>
        <v>#DIV/0!</v>
      </c>
      <c r="AE138" s="68" t="e">
        <f t="shared" si="63"/>
        <v>#DIV/0!</v>
      </c>
    </row>
    <row r="139" spans="2:31" hidden="1">
      <c r="B139" s="64" t="s">
        <v>44</v>
      </c>
      <c r="C139" s="68" t="e">
        <f t="shared" si="62"/>
        <v>#REF!</v>
      </c>
      <c r="D139" s="68" t="e">
        <f t="shared" si="62"/>
        <v>#REF!</v>
      </c>
      <c r="E139" s="68" t="e">
        <f t="shared" si="62"/>
        <v>#REF!</v>
      </c>
      <c r="F139" s="68" t="e">
        <f t="shared" si="62"/>
        <v>#REF!</v>
      </c>
      <c r="G139" s="68" t="e">
        <f t="shared" si="62"/>
        <v>#REF!</v>
      </c>
      <c r="H139" s="68" t="e">
        <f t="shared" si="62"/>
        <v>#REF!</v>
      </c>
      <c r="I139" s="68" t="e">
        <f t="shared" si="62"/>
        <v>#REF!</v>
      </c>
      <c r="J139" s="68" t="e">
        <f t="shared" si="62"/>
        <v>#REF!</v>
      </c>
      <c r="K139" s="68" t="e">
        <f t="shared" si="62"/>
        <v>#REF!</v>
      </c>
      <c r="L139" s="68" t="e">
        <f t="shared" si="62"/>
        <v>#REF!</v>
      </c>
      <c r="M139" s="68"/>
      <c r="N139" s="68"/>
      <c r="O139" s="68" t="e">
        <f>+O79/O25*100</f>
        <v>#REF!</v>
      </c>
      <c r="R139" s="64" t="s">
        <v>44</v>
      </c>
      <c r="S139" s="68" t="e">
        <f t="shared" si="63"/>
        <v>#REF!</v>
      </c>
      <c r="T139" s="68" t="e">
        <f t="shared" si="63"/>
        <v>#REF!</v>
      </c>
      <c r="U139" s="68" t="e">
        <f t="shared" si="63"/>
        <v>#REF!</v>
      </c>
      <c r="V139" s="68" t="e">
        <f t="shared" si="63"/>
        <v>#REF!</v>
      </c>
      <c r="W139" s="68" t="e">
        <f t="shared" si="63"/>
        <v>#REF!</v>
      </c>
      <c r="X139" s="68" t="e">
        <f t="shared" si="63"/>
        <v>#REF!</v>
      </c>
      <c r="Y139" s="68" t="e">
        <f t="shared" si="63"/>
        <v>#REF!</v>
      </c>
      <c r="Z139" s="68" t="e">
        <f t="shared" si="63"/>
        <v>#REF!</v>
      </c>
      <c r="AA139" s="68" t="e">
        <f t="shared" si="63"/>
        <v>#REF!</v>
      </c>
      <c r="AB139" s="68" t="e">
        <f t="shared" si="63"/>
        <v>#REF!</v>
      </c>
      <c r="AC139" s="68" t="e">
        <f t="shared" si="63"/>
        <v>#REF!</v>
      </c>
      <c r="AD139" s="68" t="e">
        <f t="shared" si="63"/>
        <v>#REF!</v>
      </c>
      <c r="AE139" s="68" t="e">
        <f t="shared" si="63"/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64">+C85/C26*100</f>
        <v>#DIV/0!</v>
      </c>
      <c r="D145" s="71" t="e">
        <f t="shared" si="64"/>
        <v>#DIV/0!</v>
      </c>
      <c r="E145" s="71" t="e">
        <f t="shared" si="64"/>
        <v>#DIV/0!</v>
      </c>
      <c r="F145" s="71" t="e">
        <f t="shared" si="64"/>
        <v>#DIV/0!</v>
      </c>
      <c r="G145" s="71" t="e">
        <f t="shared" si="64"/>
        <v>#DIV/0!</v>
      </c>
      <c r="H145" s="71" t="e">
        <f t="shared" si="64"/>
        <v>#DIV/0!</v>
      </c>
      <c r="I145" s="71" t="e">
        <f t="shared" si="64"/>
        <v>#DIV/0!</v>
      </c>
      <c r="J145" s="71" t="e">
        <f t="shared" si="64"/>
        <v>#DIV/0!</v>
      </c>
      <c r="K145" s="71" t="e">
        <f t="shared" si="64"/>
        <v>#DIV/0!</v>
      </c>
      <c r="L145" s="71" t="e">
        <f t="shared" si="64"/>
        <v>#DIV/0!</v>
      </c>
      <c r="M145" s="71"/>
      <c r="N145" s="71"/>
      <c r="O145" s="71" t="e">
        <f>+O85/O26*100</f>
        <v>#DIV/0!</v>
      </c>
      <c r="R145" s="26" t="s">
        <v>14</v>
      </c>
      <c r="S145" s="70" t="e">
        <f t="shared" ref="S145:AE145" si="65">+S85/S26*100</f>
        <v>#DIV/0!</v>
      </c>
      <c r="T145" s="71" t="e">
        <f t="shared" si="65"/>
        <v>#DIV/0!</v>
      </c>
      <c r="U145" s="71" t="e">
        <f t="shared" si="65"/>
        <v>#DIV/0!</v>
      </c>
      <c r="V145" s="71" t="e">
        <f t="shared" si="65"/>
        <v>#DIV/0!</v>
      </c>
      <c r="W145" s="71" t="e">
        <f t="shared" si="65"/>
        <v>#DIV/0!</v>
      </c>
      <c r="X145" s="71" t="e">
        <f t="shared" si="65"/>
        <v>#DIV/0!</v>
      </c>
      <c r="Y145" s="71" t="e">
        <f t="shared" si="65"/>
        <v>#DIV/0!</v>
      </c>
      <c r="Z145" s="71" t="e">
        <f t="shared" si="65"/>
        <v>#DIV/0!</v>
      </c>
      <c r="AA145" s="71" t="e">
        <f t="shared" si="65"/>
        <v>#DIV/0!</v>
      </c>
      <c r="AB145" s="71" t="e">
        <f t="shared" si="65"/>
        <v>#DIV/0!</v>
      </c>
      <c r="AC145" s="71" t="e">
        <f t="shared" si="65"/>
        <v>#DIV/0!</v>
      </c>
      <c r="AD145" s="71" t="e">
        <f t="shared" si="65"/>
        <v>#DIV/0!</v>
      </c>
      <c r="AE145" s="71" t="e">
        <f t="shared" si="65"/>
        <v>#DIV/0!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66">+C149</f>
        <v>0</v>
      </c>
      <c r="T149" s="75">
        <f t="shared" si="66"/>
        <v>0</v>
      </c>
      <c r="U149" s="75">
        <f t="shared" si="66"/>
        <v>0</v>
      </c>
      <c r="V149" s="75">
        <f t="shared" si="66"/>
        <v>0</v>
      </c>
      <c r="W149" s="75">
        <f t="shared" si="66"/>
        <v>0</v>
      </c>
      <c r="X149" s="75">
        <f t="shared" si="66"/>
        <v>0</v>
      </c>
      <c r="Y149" s="75">
        <f t="shared" si="66"/>
        <v>0</v>
      </c>
      <c r="Z149" s="75">
        <f t="shared" si="66"/>
        <v>0</v>
      </c>
      <c r="AA149" s="75">
        <f t="shared" si="66"/>
        <v>0</v>
      </c>
      <c r="AB149" s="75">
        <f t="shared" si="66"/>
        <v>0</v>
      </c>
      <c r="AC149" s="75">
        <f t="shared" si="66"/>
        <v>0</v>
      </c>
      <c r="AD149" s="75">
        <f t="shared" si="66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66"/>
        <v>6.96</v>
      </c>
      <c r="T150" s="75">
        <f t="shared" si="66"/>
        <v>6.96</v>
      </c>
      <c r="U150" s="75">
        <f t="shared" si="66"/>
        <v>6.96</v>
      </c>
      <c r="V150" s="75">
        <f t="shared" si="66"/>
        <v>6.96</v>
      </c>
      <c r="W150" s="75">
        <f t="shared" si="66"/>
        <v>6.96</v>
      </c>
      <c r="X150" s="75">
        <f t="shared" si="66"/>
        <v>6.96</v>
      </c>
      <c r="Y150" s="75">
        <f t="shared" si="66"/>
        <v>6.96</v>
      </c>
      <c r="Z150" s="75">
        <f t="shared" si="66"/>
        <v>6.96</v>
      </c>
      <c r="AA150" s="75">
        <f t="shared" si="66"/>
        <v>6.96</v>
      </c>
      <c r="AB150" s="75">
        <f t="shared" si="66"/>
        <v>6.96</v>
      </c>
      <c r="AC150" s="75">
        <f t="shared" si="66"/>
        <v>6.96</v>
      </c>
      <c r="AD150" s="75">
        <f t="shared" si="66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>
        <f t="shared" ref="C153:L153" si="67">+C24</f>
        <v>221.709</v>
      </c>
      <c r="D153" s="31">
        <f t="shared" si="67"/>
        <v>192.577</v>
      </c>
      <c r="E153" s="31">
        <f t="shared" si="67"/>
        <v>213.21200000000002</v>
      </c>
      <c r="F153" s="31">
        <f t="shared" si="67"/>
        <v>209.10300000000001</v>
      </c>
      <c r="G153" s="31">
        <f t="shared" si="67"/>
        <v>217.226</v>
      </c>
      <c r="H153" s="31">
        <f t="shared" si="67"/>
        <v>211.63400000000001</v>
      </c>
      <c r="I153" s="31">
        <f t="shared" si="67"/>
        <v>218.69499999999999</v>
      </c>
      <c r="J153" s="31">
        <f t="shared" si="67"/>
        <v>0</v>
      </c>
      <c r="K153" s="31">
        <f t="shared" si="67"/>
        <v>0</v>
      </c>
      <c r="L153" s="31">
        <f t="shared" si="67"/>
        <v>0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>
        <f t="shared" ref="C157:L161" si="68">+C32*0.87</f>
        <v>1234.4114</v>
      </c>
      <c r="D157" s="31">
        <f t="shared" si="68"/>
        <v>1145.7834000000005</v>
      </c>
      <c r="E157" s="31">
        <f t="shared" si="68"/>
        <v>1185.5893000000003</v>
      </c>
      <c r="F157" s="31">
        <f t="shared" si="68"/>
        <v>1144.6906000000001</v>
      </c>
      <c r="G157" s="31">
        <f t="shared" si="68"/>
        <v>1113.2272</v>
      </c>
      <c r="H157" s="31">
        <f t="shared" si="68"/>
        <v>1069.1451999999999</v>
      </c>
      <c r="I157" s="31">
        <f t="shared" si="68"/>
        <v>984.74510000000009</v>
      </c>
      <c r="J157" s="31">
        <f t="shared" si="68"/>
        <v>0</v>
      </c>
      <c r="K157" s="31">
        <f t="shared" si="68"/>
        <v>0</v>
      </c>
      <c r="L157" s="31">
        <f t="shared" si="68"/>
        <v>0</v>
      </c>
    </row>
    <row r="158" spans="2:31" hidden="1">
      <c r="B158" s="68" t="s">
        <v>58</v>
      </c>
      <c r="C158" s="31">
        <f t="shared" si="68"/>
        <v>994.02610000000004</v>
      </c>
      <c r="D158" s="31">
        <f t="shared" si="68"/>
        <v>930.65669999999989</v>
      </c>
      <c r="E158" s="31">
        <f t="shared" si="68"/>
        <v>985.73239999999998</v>
      </c>
      <c r="F158" s="31">
        <f t="shared" si="68"/>
        <v>962.57730000000004</v>
      </c>
      <c r="G158" s="31">
        <f t="shared" si="68"/>
        <v>950.09719999999993</v>
      </c>
      <c r="H158" s="31">
        <f t="shared" si="68"/>
        <v>936.35599999999988</v>
      </c>
      <c r="I158" s="31">
        <f t="shared" si="68"/>
        <v>850.93340000000001</v>
      </c>
      <c r="J158" s="31">
        <f t="shared" si="68"/>
        <v>0</v>
      </c>
      <c r="K158" s="31">
        <f t="shared" si="68"/>
        <v>0</v>
      </c>
      <c r="L158" s="31">
        <f t="shared" si="68"/>
        <v>0</v>
      </c>
    </row>
    <row r="159" spans="2:31" hidden="1">
      <c r="B159" s="68" t="s">
        <v>59</v>
      </c>
      <c r="C159" s="31">
        <f t="shared" si="68"/>
        <v>519.88080000000002</v>
      </c>
      <c r="D159" s="31">
        <f t="shared" si="68"/>
        <v>563.63879999999995</v>
      </c>
      <c r="E159" s="31">
        <f t="shared" si="68"/>
        <v>585.76639999999998</v>
      </c>
      <c r="F159" s="31">
        <f t="shared" si="68"/>
        <v>593.75500000000011</v>
      </c>
      <c r="G159" s="31">
        <f t="shared" si="68"/>
        <v>638.81590000000017</v>
      </c>
      <c r="H159" s="31">
        <f t="shared" si="68"/>
        <v>572.40569999999991</v>
      </c>
      <c r="I159" s="31">
        <f t="shared" si="68"/>
        <v>665.9701</v>
      </c>
      <c r="J159" s="31">
        <f t="shared" si="68"/>
        <v>0</v>
      </c>
      <c r="K159" s="31">
        <f t="shared" si="68"/>
        <v>0</v>
      </c>
      <c r="L159" s="31">
        <f t="shared" si="68"/>
        <v>0</v>
      </c>
    </row>
    <row r="160" spans="2:31" hidden="1">
      <c r="B160" s="68" t="s">
        <v>60</v>
      </c>
      <c r="C160" s="31">
        <f t="shared" si="68"/>
        <v>228.95669999999998</v>
      </c>
      <c r="D160" s="31">
        <f t="shared" si="68"/>
        <v>199.8777</v>
      </c>
      <c r="E160" s="31">
        <f t="shared" si="68"/>
        <v>223.33539999999999</v>
      </c>
      <c r="F160" s="31">
        <f t="shared" si="68"/>
        <v>220.48650000000001</v>
      </c>
      <c r="G160" s="31">
        <f t="shared" si="68"/>
        <v>233.58750000000001</v>
      </c>
      <c r="H160" s="31">
        <f t="shared" si="68"/>
        <v>228.49500000000003</v>
      </c>
      <c r="I160" s="31">
        <f t="shared" si="68"/>
        <v>240.11390000000003</v>
      </c>
      <c r="J160" s="31">
        <f t="shared" si="68"/>
        <v>0</v>
      </c>
      <c r="K160" s="31">
        <f t="shared" si="68"/>
        <v>0</v>
      </c>
      <c r="L160" s="31">
        <f t="shared" si="68"/>
        <v>0</v>
      </c>
    </row>
    <row r="161" spans="2:12" hidden="1">
      <c r="B161" s="68" t="s">
        <v>56</v>
      </c>
      <c r="C161" s="31">
        <f t="shared" si="68"/>
        <v>278.02980000000002</v>
      </c>
      <c r="D161" s="31">
        <f t="shared" si="68"/>
        <v>271.93850000000003</v>
      </c>
      <c r="E161" s="31">
        <f t="shared" si="68"/>
        <v>292.84919999999994</v>
      </c>
      <c r="F161" s="31">
        <f t="shared" si="68"/>
        <v>294.16719999999998</v>
      </c>
      <c r="G161" s="31">
        <f t="shared" si="68"/>
        <v>305.24279999999999</v>
      </c>
      <c r="H161" s="31">
        <f t="shared" si="68"/>
        <v>290.59649999999993</v>
      </c>
      <c r="I161" s="31">
        <f t="shared" si="68"/>
        <v>290.07579999999996</v>
      </c>
      <c r="J161" s="31">
        <f t="shared" si="68"/>
        <v>0</v>
      </c>
      <c r="K161" s="31">
        <f t="shared" si="68"/>
        <v>0</v>
      </c>
      <c r="L161" s="31">
        <f t="shared" si="68"/>
        <v>0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#REF!</v>
      </c>
      <c r="D165" s="77" t="e">
        <f>+D157/#REF!*100</f>
        <v>#REF!</v>
      </c>
      <c r="E165" s="77" t="e">
        <f>+E157/#REF!*100</f>
        <v>#REF!</v>
      </c>
      <c r="F165" s="77" t="e">
        <f>+F157/#REF!*100</f>
        <v>#REF!</v>
      </c>
      <c r="G165" s="77" t="e">
        <f>+G157/#REF!*100</f>
        <v>#REF!</v>
      </c>
      <c r="H165" s="77" t="e">
        <f>+H157/#REF!*100</f>
        <v>#REF!</v>
      </c>
      <c r="I165" s="77" t="e">
        <f>+I157/#REF!*100</f>
        <v>#REF!</v>
      </c>
      <c r="J165" s="77" t="e">
        <f>+J157/#REF!*100</f>
        <v>#REF!</v>
      </c>
      <c r="K165" s="77" t="e">
        <f>+K157/#REF!*100</f>
        <v>#REF!</v>
      </c>
      <c r="L165" s="77" t="e">
        <f>+L157/#REF!*100</f>
        <v>#REF!</v>
      </c>
    </row>
    <row r="166" spans="2:12" hidden="1">
      <c r="B166" s="68" t="s">
        <v>58</v>
      </c>
      <c r="C166" s="77" t="e">
        <f>+C158/#REF!*100</f>
        <v>#REF!</v>
      </c>
      <c r="D166" s="77" t="e">
        <f>+D158/#REF!*100</f>
        <v>#REF!</v>
      </c>
      <c r="E166" s="77" t="e">
        <f>+E158/#REF!*100</f>
        <v>#REF!</v>
      </c>
      <c r="F166" s="77" t="e">
        <f>+F158/#REF!*100</f>
        <v>#REF!</v>
      </c>
      <c r="G166" s="77" t="e">
        <f>+G158/#REF!*100</f>
        <v>#REF!</v>
      </c>
      <c r="H166" s="77" t="e">
        <f>+H158/#REF!*100</f>
        <v>#REF!</v>
      </c>
      <c r="I166" s="77" t="e">
        <f>+I158/#REF!*100</f>
        <v>#REF!</v>
      </c>
      <c r="J166" s="77" t="e">
        <f>+J158/#REF!*100</f>
        <v>#REF!</v>
      </c>
      <c r="K166" s="77" t="e">
        <f>+K158/#REF!*100</f>
        <v>#REF!</v>
      </c>
      <c r="L166" s="77" t="e">
        <f>+L158/#REF!*100</f>
        <v>#REF!</v>
      </c>
    </row>
    <row r="167" spans="2:12" hidden="1">
      <c r="B167" s="68" t="s">
        <v>59</v>
      </c>
      <c r="C167" s="77" t="e">
        <f>+C159/#REF!*100</f>
        <v>#REF!</v>
      </c>
      <c r="D167" s="77" t="e">
        <f>+D159/#REF!*100</f>
        <v>#REF!</v>
      </c>
      <c r="E167" s="77" t="e">
        <f>+E159/#REF!*100</f>
        <v>#REF!</v>
      </c>
      <c r="F167" s="77" t="e">
        <f>+F159/#REF!*100</f>
        <v>#REF!</v>
      </c>
      <c r="G167" s="77" t="e">
        <f>+G159/#REF!*100</f>
        <v>#REF!</v>
      </c>
      <c r="H167" s="77" t="e">
        <f>+H159/#REF!*100</f>
        <v>#REF!</v>
      </c>
      <c r="I167" s="77" t="e">
        <f>+I159/#REF!*100</f>
        <v>#REF!</v>
      </c>
      <c r="J167" s="77" t="e">
        <f>+J159/#REF!*100</f>
        <v>#REF!</v>
      </c>
      <c r="K167" s="77" t="e">
        <f>+K159/#REF!*100</f>
        <v>#REF!</v>
      </c>
      <c r="L167" s="77" t="e">
        <f>+L159/#REF!*100</f>
        <v>#REF!</v>
      </c>
    </row>
    <row r="168" spans="2:12" hidden="1">
      <c r="B168" s="68" t="s">
        <v>60</v>
      </c>
      <c r="C168" s="77" t="e">
        <f>+C160/#REF!*100</f>
        <v>#REF!</v>
      </c>
      <c r="D168" s="77" t="e">
        <f>+D160/#REF!*100</f>
        <v>#REF!</v>
      </c>
      <c r="E168" s="77" t="e">
        <f>+E160/#REF!*100</f>
        <v>#REF!</v>
      </c>
      <c r="F168" s="77" t="e">
        <f>+F160/#REF!*100</f>
        <v>#REF!</v>
      </c>
      <c r="G168" s="77" t="e">
        <f>+G160/#REF!*100</f>
        <v>#REF!</v>
      </c>
      <c r="H168" s="77" t="e">
        <f>+H160/#REF!*100</f>
        <v>#REF!</v>
      </c>
      <c r="I168" s="77" t="e">
        <f>+I160/#REF!*100</f>
        <v>#REF!</v>
      </c>
      <c r="J168" s="77" t="e">
        <f>+J160/#REF!*100</f>
        <v>#REF!</v>
      </c>
      <c r="K168" s="77" t="e">
        <f>+K160/#REF!*100</f>
        <v>#REF!</v>
      </c>
      <c r="L168" s="77" t="e">
        <f>+L160/#REF!*100</f>
        <v>#REF!</v>
      </c>
    </row>
    <row r="169" spans="2:12" hidden="1">
      <c r="B169" s="68" t="s">
        <v>56</v>
      </c>
      <c r="C169" s="77">
        <f t="shared" ref="C169:I169" si="69">+C161/C153*100</f>
        <v>125.40302829384464</v>
      </c>
      <c r="D169" s="77">
        <f t="shared" si="69"/>
        <v>141.21026913909762</v>
      </c>
      <c r="E169" s="77">
        <f t="shared" si="69"/>
        <v>137.35118098418471</v>
      </c>
      <c r="F169" s="77">
        <f t="shared" si="69"/>
        <v>140.68052586524342</v>
      </c>
      <c r="G169" s="77">
        <f t="shared" si="69"/>
        <v>140.51853829652069</v>
      </c>
      <c r="H169" s="77">
        <f t="shared" si="69"/>
        <v>137.31087632422009</v>
      </c>
      <c r="I169" s="77">
        <f t="shared" si="69"/>
        <v>132.63942934223459</v>
      </c>
      <c r="J169" s="77" t="e">
        <f>+J161/J153*100</f>
        <v>#DIV/0!</v>
      </c>
      <c r="K169" s="77" t="e">
        <f>+K161/K153*100</f>
        <v>#DIV/0!</v>
      </c>
      <c r="L169" s="77" t="e">
        <f>+L161/L153*100</f>
        <v>#DIV/0!</v>
      </c>
    </row>
    <row r="170" spans="2:12" hidden="1"/>
    <row r="171" spans="2:12" hidden="1">
      <c r="B171" s="68" t="s">
        <v>39</v>
      </c>
      <c r="C171" s="77" t="e">
        <f>(C157/$C$150)/#REF!*100</f>
        <v>#REF!</v>
      </c>
      <c r="D171" s="77" t="e">
        <f>(D157/$C$150)/#REF!*100</f>
        <v>#REF!</v>
      </c>
      <c r="E171" s="77" t="e">
        <f>(E157/$C$150)/#REF!*100</f>
        <v>#REF!</v>
      </c>
      <c r="F171" s="77" t="e">
        <f>(F157/$C$150)/#REF!*100</f>
        <v>#REF!</v>
      </c>
      <c r="G171" s="77" t="e">
        <f>(G157/$C$150)/#REF!*100</f>
        <v>#REF!</v>
      </c>
      <c r="H171" s="77" t="e">
        <f>(H157/$C$150)/#REF!*100</f>
        <v>#REF!</v>
      </c>
      <c r="I171" s="77" t="e">
        <f>(I157/$C$150)/#REF!*100</f>
        <v>#REF!</v>
      </c>
      <c r="J171" s="77" t="e">
        <f>(J157/$C$150)/#REF!*100</f>
        <v>#REF!</v>
      </c>
      <c r="K171" s="77" t="e">
        <f>(K157/$C$150)/#REF!*100</f>
        <v>#REF!</v>
      </c>
      <c r="L171" s="77" t="e">
        <f>(L157/$C$150)/#REF!*100</f>
        <v>#REF!</v>
      </c>
    </row>
    <row r="172" spans="2:12" hidden="1">
      <c r="B172" s="68" t="s">
        <v>58</v>
      </c>
      <c r="C172" s="77" t="e">
        <f>(C158/$C$150)/#REF!*100</f>
        <v>#REF!</v>
      </c>
      <c r="D172" s="77" t="e">
        <f>(D158/$C$150)/#REF!*100</f>
        <v>#REF!</v>
      </c>
      <c r="E172" s="77" t="e">
        <f>(E158/$C$150)/#REF!*100</f>
        <v>#REF!</v>
      </c>
      <c r="F172" s="77" t="e">
        <f>(F158/$C$150)/#REF!*100</f>
        <v>#REF!</v>
      </c>
      <c r="G172" s="77" t="e">
        <f>(G158/$C$150)/#REF!*100</f>
        <v>#REF!</v>
      </c>
      <c r="H172" s="77" t="e">
        <f>(H158/$C$150)/#REF!*100</f>
        <v>#REF!</v>
      </c>
      <c r="I172" s="77" t="e">
        <f>(I158/$C$150)/#REF!*100</f>
        <v>#REF!</v>
      </c>
      <c r="J172" s="77" t="e">
        <f>(J158/$C$150)/#REF!*100</f>
        <v>#REF!</v>
      </c>
      <c r="K172" s="77" t="e">
        <f>(K158/$C$150)/#REF!*100</f>
        <v>#REF!</v>
      </c>
      <c r="L172" s="77" t="e">
        <f>(L158/$C$150)/#REF!*100</f>
        <v>#REF!</v>
      </c>
    </row>
    <row r="173" spans="2:12" hidden="1">
      <c r="B173" s="68" t="s">
        <v>59</v>
      </c>
      <c r="C173" s="77" t="e">
        <f>(C159/$C$150)/#REF!*100</f>
        <v>#REF!</v>
      </c>
      <c r="D173" s="77" t="e">
        <f>(D159/$C$150)/#REF!*100</f>
        <v>#REF!</v>
      </c>
      <c r="E173" s="77" t="e">
        <f>(E159/$C$150)/#REF!*100</f>
        <v>#REF!</v>
      </c>
      <c r="F173" s="77" t="e">
        <f>(F159/$C$150)/#REF!*100</f>
        <v>#REF!</v>
      </c>
      <c r="G173" s="77" t="e">
        <f>(G159/$C$150)/#REF!*100</f>
        <v>#REF!</v>
      </c>
      <c r="H173" s="77" t="e">
        <f>(H159/$C$150)/#REF!*100</f>
        <v>#REF!</v>
      </c>
      <c r="I173" s="77" t="e">
        <f>(I159/$C$150)/#REF!*100</f>
        <v>#REF!</v>
      </c>
      <c r="J173" s="77" t="e">
        <f>(J159/$C$150)/#REF!*100</f>
        <v>#REF!</v>
      </c>
      <c r="K173" s="77" t="e">
        <f>(K159/$C$150)/#REF!*100</f>
        <v>#REF!</v>
      </c>
      <c r="L173" s="77" t="e">
        <f>(L159/$C$150)/#REF!*100</f>
        <v>#REF!</v>
      </c>
    </row>
    <row r="174" spans="2:12" hidden="1">
      <c r="B174" s="68" t="s">
        <v>60</v>
      </c>
      <c r="C174" s="77" t="e">
        <f>(C160/$C$150)/#REF!*100</f>
        <v>#REF!</v>
      </c>
      <c r="D174" s="77" t="e">
        <f>(D160/$C$150)/#REF!*100</f>
        <v>#REF!</v>
      </c>
      <c r="E174" s="77" t="e">
        <f>(E160/$C$150)/#REF!*100</f>
        <v>#REF!</v>
      </c>
      <c r="F174" s="77" t="e">
        <f>(F160/$C$150)/#REF!*100</f>
        <v>#REF!</v>
      </c>
      <c r="G174" s="77" t="e">
        <f>(G160/$C$150)/#REF!*100</f>
        <v>#REF!</v>
      </c>
      <c r="H174" s="77" t="e">
        <f>(H160/$C$150)/#REF!*100</f>
        <v>#REF!</v>
      </c>
      <c r="I174" s="77" t="e">
        <f>(I160/$C$150)/#REF!*100</f>
        <v>#REF!</v>
      </c>
      <c r="J174" s="77" t="e">
        <f>(J160/$C$150)/#REF!*100</f>
        <v>#REF!</v>
      </c>
      <c r="K174" s="77" t="e">
        <f>(K160/$C$150)/#REF!*100</f>
        <v>#REF!</v>
      </c>
      <c r="L174" s="77" t="e">
        <f>(L160/$C$150)/#REF!*100</f>
        <v>#REF!</v>
      </c>
    </row>
    <row r="175" spans="2:12" hidden="1">
      <c r="B175" s="68" t="s">
        <v>56</v>
      </c>
      <c r="C175" s="77">
        <f t="shared" ref="C175:I175" si="70">(C161/$C$150)/C153*100</f>
        <v>18.017676479000666</v>
      </c>
      <c r="D175" s="77">
        <f t="shared" si="70"/>
        <v>20.288831772858853</v>
      </c>
      <c r="E175" s="77">
        <f t="shared" si="70"/>
        <v>19.734365083934588</v>
      </c>
      <c r="F175" s="77">
        <f t="shared" si="70"/>
        <v>20.21271923351199</v>
      </c>
      <c r="G175" s="77">
        <f t="shared" si="70"/>
        <v>20.189445157546075</v>
      </c>
      <c r="H175" s="77">
        <f t="shared" si="70"/>
        <v>19.728574184514379</v>
      </c>
      <c r="I175" s="77">
        <f t="shared" si="70"/>
        <v>19.057389273309571</v>
      </c>
      <c r="J175" s="77" t="e">
        <f>(J161/$C$150)/J153*100</f>
        <v>#DIV/0!</v>
      </c>
      <c r="K175" s="77" t="e">
        <f>(K161/$C$150)/K153*100</f>
        <v>#DIV/0!</v>
      </c>
      <c r="L175" s="77" t="e">
        <f>(L161/$C$150)/L153*100</f>
        <v>#DIV/0!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</sheetData>
  <mergeCells count="2">
    <mergeCell ref="B2:F2"/>
    <mergeCell ref="R2:V2"/>
  </mergeCells>
  <conditionalFormatting sqref="I38:N38 I68:N91 I98:N121 I40:N61 I128:N65479 I1:N9">
    <cfRule type="containsText" dxfId="357" priority="13" stopIfTrue="1" operator="containsText" text="*">
      <formula>NOT(ISERROR(SEARCH("*",I1)))</formula>
    </cfRule>
  </conditionalFormatting>
  <conditionalFormatting sqref="C38:H38 C68:H91 C98:H121 C40:H61 C39:N39 C128:H65479 O28 C1:H9 C27:N31 C10:N20">
    <cfRule type="containsText" dxfId="356" priority="11" stopIfTrue="1" operator="containsText" text="*">
      <formula>NOT(ISERROR(SEARCH("*",C1)))</formula>
    </cfRule>
    <cfRule type="containsText" priority="12" stopIfTrue="1" operator="containsText" text="*">
      <formula>NOT(ISERROR(SEARCH("*",C1)))</formula>
    </cfRule>
  </conditionalFormatting>
  <conditionalFormatting sqref="C21:N26">
    <cfRule type="containsText" dxfId="355" priority="9" stopIfTrue="1" operator="containsText" text="*">
      <formula>NOT(ISERROR(SEARCH("*",C21)))</formula>
    </cfRule>
    <cfRule type="containsText" priority="10" stopIfTrue="1" operator="containsText" text="*">
      <formula>NOT(ISERROR(SEARCH("*",C21)))</formula>
    </cfRule>
  </conditionalFormatting>
  <conditionalFormatting sqref="C32:N37">
    <cfRule type="containsText" dxfId="354" priority="7" stopIfTrue="1" operator="containsText" text="*">
      <formula>NOT(ISERROR(SEARCH("*",C32)))</formula>
    </cfRule>
    <cfRule type="containsText" priority="8" stopIfTrue="1" operator="containsText" text="*">
      <formula>NOT(ISERROR(SEARCH("*",C32)))</formula>
    </cfRule>
  </conditionalFormatting>
  <conditionalFormatting sqref="C62:N67">
    <cfRule type="containsText" dxfId="353" priority="5" stopIfTrue="1" operator="containsText" text="*">
      <formula>NOT(ISERROR(SEARCH("*",C62)))</formula>
    </cfRule>
    <cfRule type="containsText" priority="6" stopIfTrue="1" operator="containsText" text="*">
      <formula>NOT(ISERROR(SEARCH("*",C62)))</formula>
    </cfRule>
  </conditionalFormatting>
  <conditionalFormatting sqref="C92:N97">
    <cfRule type="containsText" dxfId="352" priority="3" stopIfTrue="1" operator="containsText" text="*">
      <formula>NOT(ISERROR(SEARCH("*",C92)))</formula>
    </cfRule>
    <cfRule type="containsText" priority="4" stopIfTrue="1" operator="containsText" text="*">
      <formula>NOT(ISERROR(SEARCH("*",C92)))</formula>
    </cfRule>
  </conditionalFormatting>
  <conditionalFormatting sqref="C122:N127">
    <cfRule type="containsText" dxfId="351" priority="1" stopIfTrue="1" operator="containsText" text="*">
      <formula>NOT(ISERROR(SEARCH("*",C122)))</formula>
    </cfRule>
    <cfRule type="containsText" priority="2" stopIfTrue="1" operator="containsText" text="*">
      <formula>NOT(ISERROR(SEARCH("*",C122)))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191"/>
  <sheetViews>
    <sheetView showGridLines="0" zoomScale="50" zoomScaleNormal="50" workbookViewId="0">
      <selection activeCell="C32" sqref="C32:I37"/>
    </sheetView>
  </sheetViews>
  <sheetFormatPr baseColWidth="10" defaultRowHeight="15.75"/>
  <cols>
    <col min="1" max="1" width="2.42578125" style="2" customWidth="1"/>
    <col min="2" max="2" width="40" style="2" customWidth="1"/>
    <col min="3" max="12" width="13.42578125" style="2" customWidth="1"/>
    <col min="13" max="13" width="13.140625" style="2" customWidth="1"/>
    <col min="14" max="14" width="13.7109375" style="2" customWidth="1"/>
    <col min="15" max="15" width="18.42578125" style="2" customWidth="1"/>
    <col min="16" max="16" width="3.7109375" style="2" customWidth="1"/>
    <col min="17" max="17" width="4.140625" style="2" customWidth="1"/>
    <col min="18" max="18" width="33.5703125" style="2" customWidth="1"/>
    <col min="19" max="19" width="12.5703125" style="2" bestFit="1" customWidth="1"/>
    <col min="20" max="20" width="13.5703125" style="2" bestFit="1" customWidth="1"/>
    <col min="21" max="22" width="12.5703125" style="2" bestFit="1" customWidth="1"/>
    <col min="23" max="24" width="12.42578125" style="2" bestFit="1" customWidth="1"/>
    <col min="25" max="25" width="13.85546875" style="2" customWidth="1"/>
    <col min="26" max="29" width="12.42578125" style="2" customWidth="1"/>
    <col min="30" max="30" width="11.5703125" style="2" bestFit="1" customWidth="1"/>
    <col min="31" max="31" width="15.140625" style="2" bestFit="1" customWidth="1"/>
    <col min="32" max="256" width="11.42578125" style="2"/>
    <col min="257" max="257" width="2.42578125" style="2" customWidth="1"/>
    <col min="258" max="258" width="40" style="2" customWidth="1"/>
    <col min="259" max="268" width="13.42578125" style="2" customWidth="1"/>
    <col min="269" max="269" width="13.140625" style="2" customWidth="1"/>
    <col min="270" max="270" width="13.7109375" style="2" customWidth="1"/>
    <col min="271" max="271" width="12.7109375" style="2" customWidth="1"/>
    <col min="272" max="272" width="3.7109375" style="2" customWidth="1"/>
    <col min="273" max="273" width="4.140625" style="2" customWidth="1"/>
    <col min="274" max="274" width="33.5703125" style="2" customWidth="1"/>
    <col min="275" max="275" width="12.5703125" style="2" bestFit="1" customWidth="1"/>
    <col min="276" max="276" width="13.5703125" style="2" bestFit="1" customWidth="1"/>
    <col min="277" max="278" width="12.5703125" style="2" bestFit="1" customWidth="1"/>
    <col min="279" max="280" width="12.42578125" style="2" bestFit="1" customWidth="1"/>
    <col min="281" max="281" width="13.85546875" style="2" customWidth="1"/>
    <col min="282" max="285" width="12.42578125" style="2" customWidth="1"/>
    <col min="286" max="286" width="11.5703125" style="2" bestFit="1" customWidth="1"/>
    <col min="287" max="287" width="15.140625" style="2" bestFit="1" customWidth="1"/>
    <col min="288" max="512" width="11.42578125" style="2"/>
    <col min="513" max="513" width="2.42578125" style="2" customWidth="1"/>
    <col min="514" max="514" width="40" style="2" customWidth="1"/>
    <col min="515" max="524" width="13.42578125" style="2" customWidth="1"/>
    <col min="525" max="525" width="13.140625" style="2" customWidth="1"/>
    <col min="526" max="526" width="13.7109375" style="2" customWidth="1"/>
    <col min="527" max="527" width="12.7109375" style="2" customWidth="1"/>
    <col min="528" max="528" width="3.7109375" style="2" customWidth="1"/>
    <col min="529" max="529" width="4.140625" style="2" customWidth="1"/>
    <col min="530" max="530" width="33.5703125" style="2" customWidth="1"/>
    <col min="531" max="531" width="12.5703125" style="2" bestFit="1" customWidth="1"/>
    <col min="532" max="532" width="13.5703125" style="2" bestFit="1" customWidth="1"/>
    <col min="533" max="534" width="12.5703125" style="2" bestFit="1" customWidth="1"/>
    <col min="535" max="536" width="12.42578125" style="2" bestFit="1" customWidth="1"/>
    <col min="537" max="537" width="13.85546875" style="2" customWidth="1"/>
    <col min="538" max="541" width="12.42578125" style="2" customWidth="1"/>
    <col min="542" max="542" width="11.5703125" style="2" bestFit="1" customWidth="1"/>
    <col min="543" max="543" width="15.140625" style="2" bestFit="1" customWidth="1"/>
    <col min="544" max="768" width="11.42578125" style="2"/>
    <col min="769" max="769" width="2.42578125" style="2" customWidth="1"/>
    <col min="770" max="770" width="40" style="2" customWidth="1"/>
    <col min="771" max="780" width="13.42578125" style="2" customWidth="1"/>
    <col min="781" max="781" width="13.140625" style="2" customWidth="1"/>
    <col min="782" max="782" width="13.7109375" style="2" customWidth="1"/>
    <col min="783" max="783" width="12.7109375" style="2" customWidth="1"/>
    <col min="784" max="784" width="3.7109375" style="2" customWidth="1"/>
    <col min="785" max="785" width="4.140625" style="2" customWidth="1"/>
    <col min="786" max="786" width="33.5703125" style="2" customWidth="1"/>
    <col min="787" max="787" width="12.5703125" style="2" bestFit="1" customWidth="1"/>
    <col min="788" max="788" width="13.5703125" style="2" bestFit="1" customWidth="1"/>
    <col min="789" max="790" width="12.5703125" style="2" bestFit="1" customWidth="1"/>
    <col min="791" max="792" width="12.42578125" style="2" bestFit="1" customWidth="1"/>
    <col min="793" max="793" width="13.85546875" style="2" customWidth="1"/>
    <col min="794" max="797" width="12.42578125" style="2" customWidth="1"/>
    <col min="798" max="798" width="11.5703125" style="2" bestFit="1" customWidth="1"/>
    <col min="799" max="799" width="15.140625" style="2" bestFit="1" customWidth="1"/>
    <col min="800" max="1024" width="11.42578125" style="2"/>
    <col min="1025" max="1025" width="2.42578125" style="2" customWidth="1"/>
    <col min="1026" max="1026" width="40" style="2" customWidth="1"/>
    <col min="1027" max="1036" width="13.42578125" style="2" customWidth="1"/>
    <col min="1037" max="1037" width="13.140625" style="2" customWidth="1"/>
    <col min="1038" max="1038" width="13.7109375" style="2" customWidth="1"/>
    <col min="1039" max="1039" width="12.7109375" style="2" customWidth="1"/>
    <col min="1040" max="1040" width="3.7109375" style="2" customWidth="1"/>
    <col min="1041" max="1041" width="4.140625" style="2" customWidth="1"/>
    <col min="1042" max="1042" width="33.5703125" style="2" customWidth="1"/>
    <col min="1043" max="1043" width="12.5703125" style="2" bestFit="1" customWidth="1"/>
    <col min="1044" max="1044" width="13.5703125" style="2" bestFit="1" customWidth="1"/>
    <col min="1045" max="1046" width="12.5703125" style="2" bestFit="1" customWidth="1"/>
    <col min="1047" max="1048" width="12.42578125" style="2" bestFit="1" customWidth="1"/>
    <col min="1049" max="1049" width="13.85546875" style="2" customWidth="1"/>
    <col min="1050" max="1053" width="12.42578125" style="2" customWidth="1"/>
    <col min="1054" max="1054" width="11.5703125" style="2" bestFit="1" customWidth="1"/>
    <col min="1055" max="1055" width="15.140625" style="2" bestFit="1" customWidth="1"/>
    <col min="1056" max="1280" width="11.42578125" style="2"/>
    <col min="1281" max="1281" width="2.42578125" style="2" customWidth="1"/>
    <col min="1282" max="1282" width="40" style="2" customWidth="1"/>
    <col min="1283" max="1292" width="13.42578125" style="2" customWidth="1"/>
    <col min="1293" max="1293" width="13.140625" style="2" customWidth="1"/>
    <col min="1294" max="1294" width="13.7109375" style="2" customWidth="1"/>
    <col min="1295" max="1295" width="12.7109375" style="2" customWidth="1"/>
    <col min="1296" max="1296" width="3.7109375" style="2" customWidth="1"/>
    <col min="1297" max="1297" width="4.140625" style="2" customWidth="1"/>
    <col min="1298" max="1298" width="33.5703125" style="2" customWidth="1"/>
    <col min="1299" max="1299" width="12.5703125" style="2" bestFit="1" customWidth="1"/>
    <col min="1300" max="1300" width="13.5703125" style="2" bestFit="1" customWidth="1"/>
    <col min="1301" max="1302" width="12.5703125" style="2" bestFit="1" customWidth="1"/>
    <col min="1303" max="1304" width="12.42578125" style="2" bestFit="1" customWidth="1"/>
    <col min="1305" max="1305" width="13.85546875" style="2" customWidth="1"/>
    <col min="1306" max="1309" width="12.42578125" style="2" customWidth="1"/>
    <col min="1310" max="1310" width="11.5703125" style="2" bestFit="1" customWidth="1"/>
    <col min="1311" max="1311" width="15.140625" style="2" bestFit="1" customWidth="1"/>
    <col min="1312" max="1536" width="11.42578125" style="2"/>
    <col min="1537" max="1537" width="2.42578125" style="2" customWidth="1"/>
    <col min="1538" max="1538" width="40" style="2" customWidth="1"/>
    <col min="1539" max="1548" width="13.42578125" style="2" customWidth="1"/>
    <col min="1549" max="1549" width="13.140625" style="2" customWidth="1"/>
    <col min="1550" max="1550" width="13.7109375" style="2" customWidth="1"/>
    <col min="1551" max="1551" width="12.7109375" style="2" customWidth="1"/>
    <col min="1552" max="1552" width="3.7109375" style="2" customWidth="1"/>
    <col min="1553" max="1553" width="4.140625" style="2" customWidth="1"/>
    <col min="1554" max="1554" width="33.5703125" style="2" customWidth="1"/>
    <col min="1555" max="1555" width="12.5703125" style="2" bestFit="1" customWidth="1"/>
    <col min="1556" max="1556" width="13.5703125" style="2" bestFit="1" customWidth="1"/>
    <col min="1557" max="1558" width="12.5703125" style="2" bestFit="1" customWidth="1"/>
    <col min="1559" max="1560" width="12.42578125" style="2" bestFit="1" customWidth="1"/>
    <col min="1561" max="1561" width="13.85546875" style="2" customWidth="1"/>
    <col min="1562" max="1565" width="12.42578125" style="2" customWidth="1"/>
    <col min="1566" max="1566" width="11.5703125" style="2" bestFit="1" customWidth="1"/>
    <col min="1567" max="1567" width="15.140625" style="2" bestFit="1" customWidth="1"/>
    <col min="1568" max="1792" width="11.42578125" style="2"/>
    <col min="1793" max="1793" width="2.42578125" style="2" customWidth="1"/>
    <col min="1794" max="1794" width="40" style="2" customWidth="1"/>
    <col min="1795" max="1804" width="13.42578125" style="2" customWidth="1"/>
    <col min="1805" max="1805" width="13.140625" style="2" customWidth="1"/>
    <col min="1806" max="1806" width="13.7109375" style="2" customWidth="1"/>
    <col min="1807" max="1807" width="12.7109375" style="2" customWidth="1"/>
    <col min="1808" max="1808" width="3.7109375" style="2" customWidth="1"/>
    <col min="1809" max="1809" width="4.140625" style="2" customWidth="1"/>
    <col min="1810" max="1810" width="33.5703125" style="2" customWidth="1"/>
    <col min="1811" max="1811" width="12.5703125" style="2" bestFit="1" customWidth="1"/>
    <col min="1812" max="1812" width="13.5703125" style="2" bestFit="1" customWidth="1"/>
    <col min="1813" max="1814" width="12.5703125" style="2" bestFit="1" customWidth="1"/>
    <col min="1815" max="1816" width="12.42578125" style="2" bestFit="1" customWidth="1"/>
    <col min="1817" max="1817" width="13.85546875" style="2" customWidth="1"/>
    <col min="1818" max="1821" width="12.42578125" style="2" customWidth="1"/>
    <col min="1822" max="1822" width="11.5703125" style="2" bestFit="1" customWidth="1"/>
    <col min="1823" max="1823" width="15.140625" style="2" bestFit="1" customWidth="1"/>
    <col min="1824" max="2048" width="11.42578125" style="2"/>
    <col min="2049" max="2049" width="2.42578125" style="2" customWidth="1"/>
    <col min="2050" max="2050" width="40" style="2" customWidth="1"/>
    <col min="2051" max="2060" width="13.42578125" style="2" customWidth="1"/>
    <col min="2061" max="2061" width="13.140625" style="2" customWidth="1"/>
    <col min="2062" max="2062" width="13.7109375" style="2" customWidth="1"/>
    <col min="2063" max="2063" width="12.7109375" style="2" customWidth="1"/>
    <col min="2064" max="2064" width="3.7109375" style="2" customWidth="1"/>
    <col min="2065" max="2065" width="4.140625" style="2" customWidth="1"/>
    <col min="2066" max="2066" width="33.5703125" style="2" customWidth="1"/>
    <col min="2067" max="2067" width="12.5703125" style="2" bestFit="1" customWidth="1"/>
    <col min="2068" max="2068" width="13.5703125" style="2" bestFit="1" customWidth="1"/>
    <col min="2069" max="2070" width="12.5703125" style="2" bestFit="1" customWidth="1"/>
    <col min="2071" max="2072" width="12.42578125" style="2" bestFit="1" customWidth="1"/>
    <col min="2073" max="2073" width="13.85546875" style="2" customWidth="1"/>
    <col min="2074" max="2077" width="12.42578125" style="2" customWidth="1"/>
    <col min="2078" max="2078" width="11.5703125" style="2" bestFit="1" customWidth="1"/>
    <col min="2079" max="2079" width="15.140625" style="2" bestFit="1" customWidth="1"/>
    <col min="2080" max="2304" width="11.42578125" style="2"/>
    <col min="2305" max="2305" width="2.42578125" style="2" customWidth="1"/>
    <col min="2306" max="2306" width="40" style="2" customWidth="1"/>
    <col min="2307" max="2316" width="13.42578125" style="2" customWidth="1"/>
    <col min="2317" max="2317" width="13.140625" style="2" customWidth="1"/>
    <col min="2318" max="2318" width="13.7109375" style="2" customWidth="1"/>
    <col min="2319" max="2319" width="12.7109375" style="2" customWidth="1"/>
    <col min="2320" max="2320" width="3.7109375" style="2" customWidth="1"/>
    <col min="2321" max="2321" width="4.140625" style="2" customWidth="1"/>
    <col min="2322" max="2322" width="33.5703125" style="2" customWidth="1"/>
    <col min="2323" max="2323" width="12.5703125" style="2" bestFit="1" customWidth="1"/>
    <col min="2324" max="2324" width="13.5703125" style="2" bestFit="1" customWidth="1"/>
    <col min="2325" max="2326" width="12.5703125" style="2" bestFit="1" customWidth="1"/>
    <col min="2327" max="2328" width="12.42578125" style="2" bestFit="1" customWidth="1"/>
    <col min="2329" max="2329" width="13.85546875" style="2" customWidth="1"/>
    <col min="2330" max="2333" width="12.42578125" style="2" customWidth="1"/>
    <col min="2334" max="2334" width="11.5703125" style="2" bestFit="1" customWidth="1"/>
    <col min="2335" max="2335" width="15.140625" style="2" bestFit="1" customWidth="1"/>
    <col min="2336" max="2560" width="11.42578125" style="2"/>
    <col min="2561" max="2561" width="2.42578125" style="2" customWidth="1"/>
    <col min="2562" max="2562" width="40" style="2" customWidth="1"/>
    <col min="2563" max="2572" width="13.42578125" style="2" customWidth="1"/>
    <col min="2573" max="2573" width="13.140625" style="2" customWidth="1"/>
    <col min="2574" max="2574" width="13.7109375" style="2" customWidth="1"/>
    <col min="2575" max="2575" width="12.7109375" style="2" customWidth="1"/>
    <col min="2576" max="2576" width="3.7109375" style="2" customWidth="1"/>
    <col min="2577" max="2577" width="4.140625" style="2" customWidth="1"/>
    <col min="2578" max="2578" width="33.5703125" style="2" customWidth="1"/>
    <col min="2579" max="2579" width="12.5703125" style="2" bestFit="1" customWidth="1"/>
    <col min="2580" max="2580" width="13.5703125" style="2" bestFit="1" customWidth="1"/>
    <col min="2581" max="2582" width="12.5703125" style="2" bestFit="1" customWidth="1"/>
    <col min="2583" max="2584" width="12.42578125" style="2" bestFit="1" customWidth="1"/>
    <col min="2585" max="2585" width="13.85546875" style="2" customWidth="1"/>
    <col min="2586" max="2589" width="12.42578125" style="2" customWidth="1"/>
    <col min="2590" max="2590" width="11.5703125" style="2" bestFit="1" customWidth="1"/>
    <col min="2591" max="2591" width="15.140625" style="2" bestFit="1" customWidth="1"/>
    <col min="2592" max="2816" width="11.42578125" style="2"/>
    <col min="2817" max="2817" width="2.42578125" style="2" customWidth="1"/>
    <col min="2818" max="2818" width="40" style="2" customWidth="1"/>
    <col min="2819" max="2828" width="13.42578125" style="2" customWidth="1"/>
    <col min="2829" max="2829" width="13.140625" style="2" customWidth="1"/>
    <col min="2830" max="2830" width="13.7109375" style="2" customWidth="1"/>
    <col min="2831" max="2831" width="12.7109375" style="2" customWidth="1"/>
    <col min="2832" max="2832" width="3.7109375" style="2" customWidth="1"/>
    <col min="2833" max="2833" width="4.140625" style="2" customWidth="1"/>
    <col min="2834" max="2834" width="33.5703125" style="2" customWidth="1"/>
    <col min="2835" max="2835" width="12.5703125" style="2" bestFit="1" customWidth="1"/>
    <col min="2836" max="2836" width="13.5703125" style="2" bestFit="1" customWidth="1"/>
    <col min="2837" max="2838" width="12.5703125" style="2" bestFit="1" customWidth="1"/>
    <col min="2839" max="2840" width="12.42578125" style="2" bestFit="1" customWidth="1"/>
    <col min="2841" max="2841" width="13.85546875" style="2" customWidth="1"/>
    <col min="2842" max="2845" width="12.42578125" style="2" customWidth="1"/>
    <col min="2846" max="2846" width="11.5703125" style="2" bestFit="1" customWidth="1"/>
    <col min="2847" max="2847" width="15.140625" style="2" bestFit="1" customWidth="1"/>
    <col min="2848" max="3072" width="11.42578125" style="2"/>
    <col min="3073" max="3073" width="2.42578125" style="2" customWidth="1"/>
    <col min="3074" max="3074" width="40" style="2" customWidth="1"/>
    <col min="3075" max="3084" width="13.42578125" style="2" customWidth="1"/>
    <col min="3085" max="3085" width="13.140625" style="2" customWidth="1"/>
    <col min="3086" max="3086" width="13.7109375" style="2" customWidth="1"/>
    <col min="3087" max="3087" width="12.7109375" style="2" customWidth="1"/>
    <col min="3088" max="3088" width="3.7109375" style="2" customWidth="1"/>
    <col min="3089" max="3089" width="4.140625" style="2" customWidth="1"/>
    <col min="3090" max="3090" width="33.5703125" style="2" customWidth="1"/>
    <col min="3091" max="3091" width="12.5703125" style="2" bestFit="1" customWidth="1"/>
    <col min="3092" max="3092" width="13.5703125" style="2" bestFit="1" customWidth="1"/>
    <col min="3093" max="3094" width="12.5703125" style="2" bestFit="1" customWidth="1"/>
    <col min="3095" max="3096" width="12.42578125" style="2" bestFit="1" customWidth="1"/>
    <col min="3097" max="3097" width="13.85546875" style="2" customWidth="1"/>
    <col min="3098" max="3101" width="12.42578125" style="2" customWidth="1"/>
    <col min="3102" max="3102" width="11.5703125" style="2" bestFit="1" customWidth="1"/>
    <col min="3103" max="3103" width="15.140625" style="2" bestFit="1" customWidth="1"/>
    <col min="3104" max="3328" width="11.42578125" style="2"/>
    <col min="3329" max="3329" width="2.42578125" style="2" customWidth="1"/>
    <col min="3330" max="3330" width="40" style="2" customWidth="1"/>
    <col min="3331" max="3340" width="13.42578125" style="2" customWidth="1"/>
    <col min="3341" max="3341" width="13.140625" style="2" customWidth="1"/>
    <col min="3342" max="3342" width="13.7109375" style="2" customWidth="1"/>
    <col min="3343" max="3343" width="12.7109375" style="2" customWidth="1"/>
    <col min="3344" max="3344" width="3.7109375" style="2" customWidth="1"/>
    <col min="3345" max="3345" width="4.140625" style="2" customWidth="1"/>
    <col min="3346" max="3346" width="33.5703125" style="2" customWidth="1"/>
    <col min="3347" max="3347" width="12.5703125" style="2" bestFit="1" customWidth="1"/>
    <col min="3348" max="3348" width="13.5703125" style="2" bestFit="1" customWidth="1"/>
    <col min="3349" max="3350" width="12.5703125" style="2" bestFit="1" customWidth="1"/>
    <col min="3351" max="3352" width="12.42578125" style="2" bestFit="1" customWidth="1"/>
    <col min="3353" max="3353" width="13.85546875" style="2" customWidth="1"/>
    <col min="3354" max="3357" width="12.42578125" style="2" customWidth="1"/>
    <col min="3358" max="3358" width="11.5703125" style="2" bestFit="1" customWidth="1"/>
    <col min="3359" max="3359" width="15.140625" style="2" bestFit="1" customWidth="1"/>
    <col min="3360" max="3584" width="11.42578125" style="2"/>
    <col min="3585" max="3585" width="2.42578125" style="2" customWidth="1"/>
    <col min="3586" max="3586" width="40" style="2" customWidth="1"/>
    <col min="3587" max="3596" width="13.42578125" style="2" customWidth="1"/>
    <col min="3597" max="3597" width="13.140625" style="2" customWidth="1"/>
    <col min="3598" max="3598" width="13.7109375" style="2" customWidth="1"/>
    <col min="3599" max="3599" width="12.7109375" style="2" customWidth="1"/>
    <col min="3600" max="3600" width="3.7109375" style="2" customWidth="1"/>
    <col min="3601" max="3601" width="4.140625" style="2" customWidth="1"/>
    <col min="3602" max="3602" width="33.5703125" style="2" customWidth="1"/>
    <col min="3603" max="3603" width="12.5703125" style="2" bestFit="1" customWidth="1"/>
    <col min="3604" max="3604" width="13.5703125" style="2" bestFit="1" customWidth="1"/>
    <col min="3605" max="3606" width="12.5703125" style="2" bestFit="1" customWidth="1"/>
    <col min="3607" max="3608" width="12.42578125" style="2" bestFit="1" customWidth="1"/>
    <col min="3609" max="3609" width="13.85546875" style="2" customWidth="1"/>
    <col min="3610" max="3613" width="12.42578125" style="2" customWidth="1"/>
    <col min="3614" max="3614" width="11.5703125" style="2" bestFit="1" customWidth="1"/>
    <col min="3615" max="3615" width="15.140625" style="2" bestFit="1" customWidth="1"/>
    <col min="3616" max="3840" width="11.42578125" style="2"/>
    <col min="3841" max="3841" width="2.42578125" style="2" customWidth="1"/>
    <col min="3842" max="3842" width="40" style="2" customWidth="1"/>
    <col min="3843" max="3852" width="13.42578125" style="2" customWidth="1"/>
    <col min="3853" max="3853" width="13.140625" style="2" customWidth="1"/>
    <col min="3854" max="3854" width="13.7109375" style="2" customWidth="1"/>
    <col min="3855" max="3855" width="12.7109375" style="2" customWidth="1"/>
    <col min="3856" max="3856" width="3.7109375" style="2" customWidth="1"/>
    <col min="3857" max="3857" width="4.140625" style="2" customWidth="1"/>
    <col min="3858" max="3858" width="33.5703125" style="2" customWidth="1"/>
    <col min="3859" max="3859" width="12.5703125" style="2" bestFit="1" customWidth="1"/>
    <col min="3860" max="3860" width="13.5703125" style="2" bestFit="1" customWidth="1"/>
    <col min="3861" max="3862" width="12.5703125" style="2" bestFit="1" customWidth="1"/>
    <col min="3863" max="3864" width="12.42578125" style="2" bestFit="1" customWidth="1"/>
    <col min="3865" max="3865" width="13.85546875" style="2" customWidth="1"/>
    <col min="3866" max="3869" width="12.42578125" style="2" customWidth="1"/>
    <col min="3870" max="3870" width="11.5703125" style="2" bestFit="1" customWidth="1"/>
    <col min="3871" max="3871" width="15.140625" style="2" bestFit="1" customWidth="1"/>
    <col min="3872" max="4096" width="11.42578125" style="2"/>
    <col min="4097" max="4097" width="2.42578125" style="2" customWidth="1"/>
    <col min="4098" max="4098" width="40" style="2" customWidth="1"/>
    <col min="4099" max="4108" width="13.42578125" style="2" customWidth="1"/>
    <col min="4109" max="4109" width="13.140625" style="2" customWidth="1"/>
    <col min="4110" max="4110" width="13.7109375" style="2" customWidth="1"/>
    <col min="4111" max="4111" width="12.7109375" style="2" customWidth="1"/>
    <col min="4112" max="4112" width="3.7109375" style="2" customWidth="1"/>
    <col min="4113" max="4113" width="4.140625" style="2" customWidth="1"/>
    <col min="4114" max="4114" width="33.5703125" style="2" customWidth="1"/>
    <col min="4115" max="4115" width="12.5703125" style="2" bestFit="1" customWidth="1"/>
    <col min="4116" max="4116" width="13.5703125" style="2" bestFit="1" customWidth="1"/>
    <col min="4117" max="4118" width="12.5703125" style="2" bestFit="1" customWidth="1"/>
    <col min="4119" max="4120" width="12.42578125" style="2" bestFit="1" customWidth="1"/>
    <col min="4121" max="4121" width="13.85546875" style="2" customWidth="1"/>
    <col min="4122" max="4125" width="12.42578125" style="2" customWidth="1"/>
    <col min="4126" max="4126" width="11.5703125" style="2" bestFit="1" customWidth="1"/>
    <col min="4127" max="4127" width="15.140625" style="2" bestFit="1" customWidth="1"/>
    <col min="4128" max="4352" width="11.42578125" style="2"/>
    <col min="4353" max="4353" width="2.42578125" style="2" customWidth="1"/>
    <col min="4354" max="4354" width="40" style="2" customWidth="1"/>
    <col min="4355" max="4364" width="13.42578125" style="2" customWidth="1"/>
    <col min="4365" max="4365" width="13.140625" style="2" customWidth="1"/>
    <col min="4366" max="4366" width="13.7109375" style="2" customWidth="1"/>
    <col min="4367" max="4367" width="12.7109375" style="2" customWidth="1"/>
    <col min="4368" max="4368" width="3.7109375" style="2" customWidth="1"/>
    <col min="4369" max="4369" width="4.140625" style="2" customWidth="1"/>
    <col min="4370" max="4370" width="33.5703125" style="2" customWidth="1"/>
    <col min="4371" max="4371" width="12.5703125" style="2" bestFit="1" customWidth="1"/>
    <col min="4372" max="4372" width="13.5703125" style="2" bestFit="1" customWidth="1"/>
    <col min="4373" max="4374" width="12.5703125" style="2" bestFit="1" customWidth="1"/>
    <col min="4375" max="4376" width="12.42578125" style="2" bestFit="1" customWidth="1"/>
    <col min="4377" max="4377" width="13.85546875" style="2" customWidth="1"/>
    <col min="4378" max="4381" width="12.42578125" style="2" customWidth="1"/>
    <col min="4382" max="4382" width="11.5703125" style="2" bestFit="1" customWidth="1"/>
    <col min="4383" max="4383" width="15.140625" style="2" bestFit="1" customWidth="1"/>
    <col min="4384" max="4608" width="11.42578125" style="2"/>
    <col min="4609" max="4609" width="2.42578125" style="2" customWidth="1"/>
    <col min="4610" max="4610" width="40" style="2" customWidth="1"/>
    <col min="4611" max="4620" width="13.42578125" style="2" customWidth="1"/>
    <col min="4621" max="4621" width="13.140625" style="2" customWidth="1"/>
    <col min="4622" max="4622" width="13.7109375" style="2" customWidth="1"/>
    <col min="4623" max="4623" width="12.7109375" style="2" customWidth="1"/>
    <col min="4624" max="4624" width="3.7109375" style="2" customWidth="1"/>
    <col min="4625" max="4625" width="4.140625" style="2" customWidth="1"/>
    <col min="4626" max="4626" width="33.5703125" style="2" customWidth="1"/>
    <col min="4627" max="4627" width="12.5703125" style="2" bestFit="1" customWidth="1"/>
    <col min="4628" max="4628" width="13.5703125" style="2" bestFit="1" customWidth="1"/>
    <col min="4629" max="4630" width="12.5703125" style="2" bestFit="1" customWidth="1"/>
    <col min="4631" max="4632" width="12.42578125" style="2" bestFit="1" customWidth="1"/>
    <col min="4633" max="4633" width="13.85546875" style="2" customWidth="1"/>
    <col min="4634" max="4637" width="12.42578125" style="2" customWidth="1"/>
    <col min="4638" max="4638" width="11.5703125" style="2" bestFit="1" customWidth="1"/>
    <col min="4639" max="4639" width="15.140625" style="2" bestFit="1" customWidth="1"/>
    <col min="4640" max="4864" width="11.42578125" style="2"/>
    <col min="4865" max="4865" width="2.42578125" style="2" customWidth="1"/>
    <col min="4866" max="4866" width="40" style="2" customWidth="1"/>
    <col min="4867" max="4876" width="13.42578125" style="2" customWidth="1"/>
    <col min="4877" max="4877" width="13.140625" style="2" customWidth="1"/>
    <col min="4878" max="4878" width="13.7109375" style="2" customWidth="1"/>
    <col min="4879" max="4879" width="12.7109375" style="2" customWidth="1"/>
    <col min="4880" max="4880" width="3.7109375" style="2" customWidth="1"/>
    <col min="4881" max="4881" width="4.140625" style="2" customWidth="1"/>
    <col min="4882" max="4882" width="33.5703125" style="2" customWidth="1"/>
    <col min="4883" max="4883" width="12.5703125" style="2" bestFit="1" customWidth="1"/>
    <col min="4884" max="4884" width="13.5703125" style="2" bestFit="1" customWidth="1"/>
    <col min="4885" max="4886" width="12.5703125" style="2" bestFit="1" customWidth="1"/>
    <col min="4887" max="4888" width="12.42578125" style="2" bestFit="1" customWidth="1"/>
    <col min="4889" max="4889" width="13.85546875" style="2" customWidth="1"/>
    <col min="4890" max="4893" width="12.42578125" style="2" customWidth="1"/>
    <col min="4894" max="4894" width="11.5703125" style="2" bestFit="1" customWidth="1"/>
    <col min="4895" max="4895" width="15.140625" style="2" bestFit="1" customWidth="1"/>
    <col min="4896" max="5120" width="11.42578125" style="2"/>
    <col min="5121" max="5121" width="2.42578125" style="2" customWidth="1"/>
    <col min="5122" max="5122" width="40" style="2" customWidth="1"/>
    <col min="5123" max="5132" width="13.42578125" style="2" customWidth="1"/>
    <col min="5133" max="5133" width="13.140625" style="2" customWidth="1"/>
    <col min="5134" max="5134" width="13.7109375" style="2" customWidth="1"/>
    <col min="5135" max="5135" width="12.7109375" style="2" customWidth="1"/>
    <col min="5136" max="5136" width="3.7109375" style="2" customWidth="1"/>
    <col min="5137" max="5137" width="4.140625" style="2" customWidth="1"/>
    <col min="5138" max="5138" width="33.5703125" style="2" customWidth="1"/>
    <col min="5139" max="5139" width="12.5703125" style="2" bestFit="1" customWidth="1"/>
    <col min="5140" max="5140" width="13.5703125" style="2" bestFit="1" customWidth="1"/>
    <col min="5141" max="5142" width="12.5703125" style="2" bestFit="1" customWidth="1"/>
    <col min="5143" max="5144" width="12.42578125" style="2" bestFit="1" customWidth="1"/>
    <col min="5145" max="5145" width="13.85546875" style="2" customWidth="1"/>
    <col min="5146" max="5149" width="12.42578125" style="2" customWidth="1"/>
    <col min="5150" max="5150" width="11.5703125" style="2" bestFit="1" customWidth="1"/>
    <col min="5151" max="5151" width="15.140625" style="2" bestFit="1" customWidth="1"/>
    <col min="5152" max="5376" width="11.42578125" style="2"/>
    <col min="5377" max="5377" width="2.42578125" style="2" customWidth="1"/>
    <col min="5378" max="5378" width="40" style="2" customWidth="1"/>
    <col min="5379" max="5388" width="13.42578125" style="2" customWidth="1"/>
    <col min="5389" max="5389" width="13.140625" style="2" customWidth="1"/>
    <col min="5390" max="5390" width="13.7109375" style="2" customWidth="1"/>
    <col min="5391" max="5391" width="12.7109375" style="2" customWidth="1"/>
    <col min="5392" max="5392" width="3.7109375" style="2" customWidth="1"/>
    <col min="5393" max="5393" width="4.140625" style="2" customWidth="1"/>
    <col min="5394" max="5394" width="33.5703125" style="2" customWidth="1"/>
    <col min="5395" max="5395" width="12.5703125" style="2" bestFit="1" customWidth="1"/>
    <col min="5396" max="5396" width="13.5703125" style="2" bestFit="1" customWidth="1"/>
    <col min="5397" max="5398" width="12.5703125" style="2" bestFit="1" customWidth="1"/>
    <col min="5399" max="5400" width="12.42578125" style="2" bestFit="1" customWidth="1"/>
    <col min="5401" max="5401" width="13.85546875" style="2" customWidth="1"/>
    <col min="5402" max="5405" width="12.42578125" style="2" customWidth="1"/>
    <col min="5406" max="5406" width="11.5703125" style="2" bestFit="1" customWidth="1"/>
    <col min="5407" max="5407" width="15.140625" style="2" bestFit="1" customWidth="1"/>
    <col min="5408" max="5632" width="11.42578125" style="2"/>
    <col min="5633" max="5633" width="2.42578125" style="2" customWidth="1"/>
    <col min="5634" max="5634" width="40" style="2" customWidth="1"/>
    <col min="5635" max="5644" width="13.42578125" style="2" customWidth="1"/>
    <col min="5645" max="5645" width="13.140625" style="2" customWidth="1"/>
    <col min="5646" max="5646" width="13.7109375" style="2" customWidth="1"/>
    <col min="5647" max="5647" width="12.7109375" style="2" customWidth="1"/>
    <col min="5648" max="5648" width="3.7109375" style="2" customWidth="1"/>
    <col min="5649" max="5649" width="4.140625" style="2" customWidth="1"/>
    <col min="5650" max="5650" width="33.5703125" style="2" customWidth="1"/>
    <col min="5651" max="5651" width="12.5703125" style="2" bestFit="1" customWidth="1"/>
    <col min="5652" max="5652" width="13.5703125" style="2" bestFit="1" customWidth="1"/>
    <col min="5653" max="5654" width="12.5703125" style="2" bestFit="1" customWidth="1"/>
    <col min="5655" max="5656" width="12.42578125" style="2" bestFit="1" customWidth="1"/>
    <col min="5657" max="5657" width="13.85546875" style="2" customWidth="1"/>
    <col min="5658" max="5661" width="12.42578125" style="2" customWidth="1"/>
    <col min="5662" max="5662" width="11.5703125" style="2" bestFit="1" customWidth="1"/>
    <col min="5663" max="5663" width="15.140625" style="2" bestFit="1" customWidth="1"/>
    <col min="5664" max="5888" width="11.42578125" style="2"/>
    <col min="5889" max="5889" width="2.42578125" style="2" customWidth="1"/>
    <col min="5890" max="5890" width="40" style="2" customWidth="1"/>
    <col min="5891" max="5900" width="13.42578125" style="2" customWidth="1"/>
    <col min="5901" max="5901" width="13.140625" style="2" customWidth="1"/>
    <col min="5902" max="5902" width="13.7109375" style="2" customWidth="1"/>
    <col min="5903" max="5903" width="12.7109375" style="2" customWidth="1"/>
    <col min="5904" max="5904" width="3.7109375" style="2" customWidth="1"/>
    <col min="5905" max="5905" width="4.140625" style="2" customWidth="1"/>
    <col min="5906" max="5906" width="33.5703125" style="2" customWidth="1"/>
    <col min="5907" max="5907" width="12.5703125" style="2" bestFit="1" customWidth="1"/>
    <col min="5908" max="5908" width="13.5703125" style="2" bestFit="1" customWidth="1"/>
    <col min="5909" max="5910" width="12.5703125" style="2" bestFit="1" customWidth="1"/>
    <col min="5911" max="5912" width="12.42578125" style="2" bestFit="1" customWidth="1"/>
    <col min="5913" max="5913" width="13.85546875" style="2" customWidth="1"/>
    <col min="5914" max="5917" width="12.42578125" style="2" customWidth="1"/>
    <col min="5918" max="5918" width="11.5703125" style="2" bestFit="1" customWidth="1"/>
    <col min="5919" max="5919" width="15.140625" style="2" bestFit="1" customWidth="1"/>
    <col min="5920" max="6144" width="11.42578125" style="2"/>
    <col min="6145" max="6145" width="2.42578125" style="2" customWidth="1"/>
    <col min="6146" max="6146" width="40" style="2" customWidth="1"/>
    <col min="6147" max="6156" width="13.42578125" style="2" customWidth="1"/>
    <col min="6157" max="6157" width="13.140625" style="2" customWidth="1"/>
    <col min="6158" max="6158" width="13.7109375" style="2" customWidth="1"/>
    <col min="6159" max="6159" width="12.7109375" style="2" customWidth="1"/>
    <col min="6160" max="6160" width="3.7109375" style="2" customWidth="1"/>
    <col min="6161" max="6161" width="4.140625" style="2" customWidth="1"/>
    <col min="6162" max="6162" width="33.5703125" style="2" customWidth="1"/>
    <col min="6163" max="6163" width="12.5703125" style="2" bestFit="1" customWidth="1"/>
    <col min="6164" max="6164" width="13.5703125" style="2" bestFit="1" customWidth="1"/>
    <col min="6165" max="6166" width="12.5703125" style="2" bestFit="1" customWidth="1"/>
    <col min="6167" max="6168" width="12.42578125" style="2" bestFit="1" customWidth="1"/>
    <col min="6169" max="6169" width="13.85546875" style="2" customWidth="1"/>
    <col min="6170" max="6173" width="12.42578125" style="2" customWidth="1"/>
    <col min="6174" max="6174" width="11.5703125" style="2" bestFit="1" customWidth="1"/>
    <col min="6175" max="6175" width="15.140625" style="2" bestFit="1" customWidth="1"/>
    <col min="6176" max="6400" width="11.42578125" style="2"/>
    <col min="6401" max="6401" width="2.42578125" style="2" customWidth="1"/>
    <col min="6402" max="6402" width="40" style="2" customWidth="1"/>
    <col min="6403" max="6412" width="13.42578125" style="2" customWidth="1"/>
    <col min="6413" max="6413" width="13.140625" style="2" customWidth="1"/>
    <col min="6414" max="6414" width="13.7109375" style="2" customWidth="1"/>
    <col min="6415" max="6415" width="12.7109375" style="2" customWidth="1"/>
    <col min="6416" max="6416" width="3.7109375" style="2" customWidth="1"/>
    <col min="6417" max="6417" width="4.140625" style="2" customWidth="1"/>
    <col min="6418" max="6418" width="33.5703125" style="2" customWidth="1"/>
    <col min="6419" max="6419" width="12.5703125" style="2" bestFit="1" customWidth="1"/>
    <col min="6420" max="6420" width="13.5703125" style="2" bestFit="1" customWidth="1"/>
    <col min="6421" max="6422" width="12.5703125" style="2" bestFit="1" customWidth="1"/>
    <col min="6423" max="6424" width="12.42578125" style="2" bestFit="1" customWidth="1"/>
    <col min="6425" max="6425" width="13.85546875" style="2" customWidth="1"/>
    <col min="6426" max="6429" width="12.42578125" style="2" customWidth="1"/>
    <col min="6430" max="6430" width="11.5703125" style="2" bestFit="1" customWidth="1"/>
    <col min="6431" max="6431" width="15.140625" style="2" bestFit="1" customWidth="1"/>
    <col min="6432" max="6656" width="11.42578125" style="2"/>
    <col min="6657" max="6657" width="2.42578125" style="2" customWidth="1"/>
    <col min="6658" max="6658" width="40" style="2" customWidth="1"/>
    <col min="6659" max="6668" width="13.42578125" style="2" customWidth="1"/>
    <col min="6669" max="6669" width="13.140625" style="2" customWidth="1"/>
    <col min="6670" max="6670" width="13.7109375" style="2" customWidth="1"/>
    <col min="6671" max="6671" width="12.7109375" style="2" customWidth="1"/>
    <col min="6672" max="6672" width="3.7109375" style="2" customWidth="1"/>
    <col min="6673" max="6673" width="4.140625" style="2" customWidth="1"/>
    <col min="6674" max="6674" width="33.5703125" style="2" customWidth="1"/>
    <col min="6675" max="6675" width="12.5703125" style="2" bestFit="1" customWidth="1"/>
    <col min="6676" max="6676" width="13.5703125" style="2" bestFit="1" customWidth="1"/>
    <col min="6677" max="6678" width="12.5703125" style="2" bestFit="1" customWidth="1"/>
    <col min="6679" max="6680" width="12.42578125" style="2" bestFit="1" customWidth="1"/>
    <col min="6681" max="6681" width="13.85546875" style="2" customWidth="1"/>
    <col min="6682" max="6685" width="12.42578125" style="2" customWidth="1"/>
    <col min="6686" max="6686" width="11.5703125" style="2" bestFit="1" customWidth="1"/>
    <col min="6687" max="6687" width="15.140625" style="2" bestFit="1" customWidth="1"/>
    <col min="6688" max="6912" width="11.42578125" style="2"/>
    <col min="6913" max="6913" width="2.42578125" style="2" customWidth="1"/>
    <col min="6914" max="6914" width="40" style="2" customWidth="1"/>
    <col min="6915" max="6924" width="13.42578125" style="2" customWidth="1"/>
    <col min="6925" max="6925" width="13.140625" style="2" customWidth="1"/>
    <col min="6926" max="6926" width="13.7109375" style="2" customWidth="1"/>
    <col min="6927" max="6927" width="12.7109375" style="2" customWidth="1"/>
    <col min="6928" max="6928" width="3.7109375" style="2" customWidth="1"/>
    <col min="6929" max="6929" width="4.140625" style="2" customWidth="1"/>
    <col min="6930" max="6930" width="33.5703125" style="2" customWidth="1"/>
    <col min="6931" max="6931" width="12.5703125" style="2" bestFit="1" customWidth="1"/>
    <col min="6932" max="6932" width="13.5703125" style="2" bestFit="1" customWidth="1"/>
    <col min="6933" max="6934" width="12.5703125" style="2" bestFit="1" customWidth="1"/>
    <col min="6935" max="6936" width="12.42578125" style="2" bestFit="1" customWidth="1"/>
    <col min="6937" max="6937" width="13.85546875" style="2" customWidth="1"/>
    <col min="6938" max="6941" width="12.42578125" style="2" customWidth="1"/>
    <col min="6942" max="6942" width="11.5703125" style="2" bestFit="1" customWidth="1"/>
    <col min="6943" max="6943" width="15.140625" style="2" bestFit="1" customWidth="1"/>
    <col min="6944" max="7168" width="11.42578125" style="2"/>
    <col min="7169" max="7169" width="2.42578125" style="2" customWidth="1"/>
    <col min="7170" max="7170" width="40" style="2" customWidth="1"/>
    <col min="7171" max="7180" width="13.42578125" style="2" customWidth="1"/>
    <col min="7181" max="7181" width="13.140625" style="2" customWidth="1"/>
    <col min="7182" max="7182" width="13.7109375" style="2" customWidth="1"/>
    <col min="7183" max="7183" width="12.7109375" style="2" customWidth="1"/>
    <col min="7184" max="7184" width="3.7109375" style="2" customWidth="1"/>
    <col min="7185" max="7185" width="4.140625" style="2" customWidth="1"/>
    <col min="7186" max="7186" width="33.5703125" style="2" customWidth="1"/>
    <col min="7187" max="7187" width="12.5703125" style="2" bestFit="1" customWidth="1"/>
    <col min="7188" max="7188" width="13.5703125" style="2" bestFit="1" customWidth="1"/>
    <col min="7189" max="7190" width="12.5703125" style="2" bestFit="1" customWidth="1"/>
    <col min="7191" max="7192" width="12.42578125" style="2" bestFit="1" customWidth="1"/>
    <col min="7193" max="7193" width="13.85546875" style="2" customWidth="1"/>
    <col min="7194" max="7197" width="12.42578125" style="2" customWidth="1"/>
    <col min="7198" max="7198" width="11.5703125" style="2" bestFit="1" customWidth="1"/>
    <col min="7199" max="7199" width="15.140625" style="2" bestFit="1" customWidth="1"/>
    <col min="7200" max="7424" width="11.42578125" style="2"/>
    <col min="7425" max="7425" width="2.42578125" style="2" customWidth="1"/>
    <col min="7426" max="7426" width="40" style="2" customWidth="1"/>
    <col min="7427" max="7436" width="13.42578125" style="2" customWidth="1"/>
    <col min="7437" max="7437" width="13.140625" style="2" customWidth="1"/>
    <col min="7438" max="7438" width="13.7109375" style="2" customWidth="1"/>
    <col min="7439" max="7439" width="12.7109375" style="2" customWidth="1"/>
    <col min="7440" max="7440" width="3.7109375" style="2" customWidth="1"/>
    <col min="7441" max="7441" width="4.140625" style="2" customWidth="1"/>
    <col min="7442" max="7442" width="33.5703125" style="2" customWidth="1"/>
    <col min="7443" max="7443" width="12.5703125" style="2" bestFit="1" customWidth="1"/>
    <col min="7444" max="7444" width="13.5703125" style="2" bestFit="1" customWidth="1"/>
    <col min="7445" max="7446" width="12.5703125" style="2" bestFit="1" customWidth="1"/>
    <col min="7447" max="7448" width="12.42578125" style="2" bestFit="1" customWidth="1"/>
    <col min="7449" max="7449" width="13.85546875" style="2" customWidth="1"/>
    <col min="7450" max="7453" width="12.42578125" style="2" customWidth="1"/>
    <col min="7454" max="7454" width="11.5703125" style="2" bestFit="1" customWidth="1"/>
    <col min="7455" max="7455" width="15.140625" style="2" bestFit="1" customWidth="1"/>
    <col min="7456" max="7680" width="11.42578125" style="2"/>
    <col min="7681" max="7681" width="2.42578125" style="2" customWidth="1"/>
    <col min="7682" max="7682" width="40" style="2" customWidth="1"/>
    <col min="7683" max="7692" width="13.42578125" style="2" customWidth="1"/>
    <col min="7693" max="7693" width="13.140625" style="2" customWidth="1"/>
    <col min="7694" max="7694" width="13.7109375" style="2" customWidth="1"/>
    <col min="7695" max="7695" width="12.7109375" style="2" customWidth="1"/>
    <col min="7696" max="7696" width="3.7109375" style="2" customWidth="1"/>
    <col min="7697" max="7697" width="4.140625" style="2" customWidth="1"/>
    <col min="7698" max="7698" width="33.5703125" style="2" customWidth="1"/>
    <col min="7699" max="7699" width="12.5703125" style="2" bestFit="1" customWidth="1"/>
    <col min="7700" max="7700" width="13.5703125" style="2" bestFit="1" customWidth="1"/>
    <col min="7701" max="7702" width="12.5703125" style="2" bestFit="1" customWidth="1"/>
    <col min="7703" max="7704" width="12.42578125" style="2" bestFit="1" customWidth="1"/>
    <col min="7705" max="7705" width="13.85546875" style="2" customWidth="1"/>
    <col min="7706" max="7709" width="12.42578125" style="2" customWidth="1"/>
    <col min="7710" max="7710" width="11.5703125" style="2" bestFit="1" customWidth="1"/>
    <col min="7711" max="7711" width="15.140625" style="2" bestFit="1" customWidth="1"/>
    <col min="7712" max="7936" width="11.42578125" style="2"/>
    <col min="7937" max="7937" width="2.42578125" style="2" customWidth="1"/>
    <col min="7938" max="7938" width="40" style="2" customWidth="1"/>
    <col min="7939" max="7948" width="13.42578125" style="2" customWidth="1"/>
    <col min="7949" max="7949" width="13.140625" style="2" customWidth="1"/>
    <col min="7950" max="7950" width="13.7109375" style="2" customWidth="1"/>
    <col min="7951" max="7951" width="12.7109375" style="2" customWidth="1"/>
    <col min="7952" max="7952" width="3.7109375" style="2" customWidth="1"/>
    <col min="7953" max="7953" width="4.140625" style="2" customWidth="1"/>
    <col min="7954" max="7954" width="33.5703125" style="2" customWidth="1"/>
    <col min="7955" max="7955" width="12.5703125" style="2" bestFit="1" customWidth="1"/>
    <col min="7956" max="7956" width="13.5703125" style="2" bestFit="1" customWidth="1"/>
    <col min="7957" max="7958" width="12.5703125" style="2" bestFit="1" customWidth="1"/>
    <col min="7959" max="7960" width="12.42578125" style="2" bestFit="1" customWidth="1"/>
    <col min="7961" max="7961" width="13.85546875" style="2" customWidth="1"/>
    <col min="7962" max="7965" width="12.42578125" style="2" customWidth="1"/>
    <col min="7966" max="7966" width="11.5703125" style="2" bestFit="1" customWidth="1"/>
    <col min="7967" max="7967" width="15.140625" style="2" bestFit="1" customWidth="1"/>
    <col min="7968" max="8192" width="11.42578125" style="2"/>
    <col min="8193" max="8193" width="2.42578125" style="2" customWidth="1"/>
    <col min="8194" max="8194" width="40" style="2" customWidth="1"/>
    <col min="8195" max="8204" width="13.42578125" style="2" customWidth="1"/>
    <col min="8205" max="8205" width="13.140625" style="2" customWidth="1"/>
    <col min="8206" max="8206" width="13.7109375" style="2" customWidth="1"/>
    <col min="8207" max="8207" width="12.7109375" style="2" customWidth="1"/>
    <col min="8208" max="8208" width="3.7109375" style="2" customWidth="1"/>
    <col min="8209" max="8209" width="4.140625" style="2" customWidth="1"/>
    <col min="8210" max="8210" width="33.5703125" style="2" customWidth="1"/>
    <col min="8211" max="8211" width="12.5703125" style="2" bestFit="1" customWidth="1"/>
    <col min="8212" max="8212" width="13.5703125" style="2" bestFit="1" customWidth="1"/>
    <col min="8213" max="8214" width="12.5703125" style="2" bestFit="1" customWidth="1"/>
    <col min="8215" max="8216" width="12.42578125" style="2" bestFit="1" customWidth="1"/>
    <col min="8217" max="8217" width="13.85546875" style="2" customWidth="1"/>
    <col min="8218" max="8221" width="12.42578125" style="2" customWidth="1"/>
    <col min="8222" max="8222" width="11.5703125" style="2" bestFit="1" customWidth="1"/>
    <col min="8223" max="8223" width="15.140625" style="2" bestFit="1" customWidth="1"/>
    <col min="8224" max="8448" width="11.42578125" style="2"/>
    <col min="8449" max="8449" width="2.42578125" style="2" customWidth="1"/>
    <col min="8450" max="8450" width="40" style="2" customWidth="1"/>
    <col min="8451" max="8460" width="13.42578125" style="2" customWidth="1"/>
    <col min="8461" max="8461" width="13.140625" style="2" customWidth="1"/>
    <col min="8462" max="8462" width="13.7109375" style="2" customWidth="1"/>
    <col min="8463" max="8463" width="12.7109375" style="2" customWidth="1"/>
    <col min="8464" max="8464" width="3.7109375" style="2" customWidth="1"/>
    <col min="8465" max="8465" width="4.140625" style="2" customWidth="1"/>
    <col min="8466" max="8466" width="33.5703125" style="2" customWidth="1"/>
    <col min="8467" max="8467" width="12.5703125" style="2" bestFit="1" customWidth="1"/>
    <col min="8468" max="8468" width="13.5703125" style="2" bestFit="1" customWidth="1"/>
    <col min="8469" max="8470" width="12.5703125" style="2" bestFit="1" customWidth="1"/>
    <col min="8471" max="8472" width="12.42578125" style="2" bestFit="1" customWidth="1"/>
    <col min="8473" max="8473" width="13.85546875" style="2" customWidth="1"/>
    <col min="8474" max="8477" width="12.42578125" style="2" customWidth="1"/>
    <col min="8478" max="8478" width="11.5703125" style="2" bestFit="1" customWidth="1"/>
    <col min="8479" max="8479" width="15.140625" style="2" bestFit="1" customWidth="1"/>
    <col min="8480" max="8704" width="11.42578125" style="2"/>
    <col min="8705" max="8705" width="2.42578125" style="2" customWidth="1"/>
    <col min="8706" max="8706" width="40" style="2" customWidth="1"/>
    <col min="8707" max="8716" width="13.42578125" style="2" customWidth="1"/>
    <col min="8717" max="8717" width="13.140625" style="2" customWidth="1"/>
    <col min="8718" max="8718" width="13.7109375" style="2" customWidth="1"/>
    <col min="8719" max="8719" width="12.7109375" style="2" customWidth="1"/>
    <col min="8720" max="8720" width="3.7109375" style="2" customWidth="1"/>
    <col min="8721" max="8721" width="4.140625" style="2" customWidth="1"/>
    <col min="8722" max="8722" width="33.5703125" style="2" customWidth="1"/>
    <col min="8723" max="8723" width="12.5703125" style="2" bestFit="1" customWidth="1"/>
    <col min="8724" max="8724" width="13.5703125" style="2" bestFit="1" customWidth="1"/>
    <col min="8725" max="8726" width="12.5703125" style="2" bestFit="1" customWidth="1"/>
    <col min="8727" max="8728" width="12.42578125" style="2" bestFit="1" customWidth="1"/>
    <col min="8729" max="8729" width="13.85546875" style="2" customWidth="1"/>
    <col min="8730" max="8733" width="12.42578125" style="2" customWidth="1"/>
    <col min="8734" max="8734" width="11.5703125" style="2" bestFit="1" customWidth="1"/>
    <col min="8735" max="8735" width="15.140625" style="2" bestFit="1" customWidth="1"/>
    <col min="8736" max="8960" width="11.42578125" style="2"/>
    <col min="8961" max="8961" width="2.42578125" style="2" customWidth="1"/>
    <col min="8962" max="8962" width="40" style="2" customWidth="1"/>
    <col min="8963" max="8972" width="13.42578125" style="2" customWidth="1"/>
    <col min="8973" max="8973" width="13.140625" style="2" customWidth="1"/>
    <col min="8974" max="8974" width="13.7109375" style="2" customWidth="1"/>
    <col min="8975" max="8975" width="12.7109375" style="2" customWidth="1"/>
    <col min="8976" max="8976" width="3.7109375" style="2" customWidth="1"/>
    <col min="8977" max="8977" width="4.140625" style="2" customWidth="1"/>
    <col min="8978" max="8978" width="33.5703125" style="2" customWidth="1"/>
    <col min="8979" max="8979" width="12.5703125" style="2" bestFit="1" customWidth="1"/>
    <col min="8980" max="8980" width="13.5703125" style="2" bestFit="1" customWidth="1"/>
    <col min="8981" max="8982" width="12.5703125" style="2" bestFit="1" customWidth="1"/>
    <col min="8983" max="8984" width="12.42578125" style="2" bestFit="1" customWidth="1"/>
    <col min="8985" max="8985" width="13.85546875" style="2" customWidth="1"/>
    <col min="8986" max="8989" width="12.42578125" style="2" customWidth="1"/>
    <col min="8990" max="8990" width="11.5703125" style="2" bestFit="1" customWidth="1"/>
    <col min="8991" max="8991" width="15.140625" style="2" bestFit="1" customWidth="1"/>
    <col min="8992" max="9216" width="11.42578125" style="2"/>
    <col min="9217" max="9217" width="2.42578125" style="2" customWidth="1"/>
    <col min="9218" max="9218" width="40" style="2" customWidth="1"/>
    <col min="9219" max="9228" width="13.42578125" style="2" customWidth="1"/>
    <col min="9229" max="9229" width="13.140625" style="2" customWidth="1"/>
    <col min="9230" max="9230" width="13.7109375" style="2" customWidth="1"/>
    <col min="9231" max="9231" width="12.7109375" style="2" customWidth="1"/>
    <col min="9232" max="9232" width="3.7109375" style="2" customWidth="1"/>
    <col min="9233" max="9233" width="4.140625" style="2" customWidth="1"/>
    <col min="9234" max="9234" width="33.5703125" style="2" customWidth="1"/>
    <col min="9235" max="9235" width="12.5703125" style="2" bestFit="1" customWidth="1"/>
    <col min="9236" max="9236" width="13.5703125" style="2" bestFit="1" customWidth="1"/>
    <col min="9237" max="9238" width="12.5703125" style="2" bestFit="1" customWidth="1"/>
    <col min="9239" max="9240" width="12.42578125" style="2" bestFit="1" customWidth="1"/>
    <col min="9241" max="9241" width="13.85546875" style="2" customWidth="1"/>
    <col min="9242" max="9245" width="12.42578125" style="2" customWidth="1"/>
    <col min="9246" max="9246" width="11.5703125" style="2" bestFit="1" customWidth="1"/>
    <col min="9247" max="9247" width="15.140625" style="2" bestFit="1" customWidth="1"/>
    <col min="9248" max="9472" width="11.42578125" style="2"/>
    <col min="9473" max="9473" width="2.42578125" style="2" customWidth="1"/>
    <col min="9474" max="9474" width="40" style="2" customWidth="1"/>
    <col min="9475" max="9484" width="13.42578125" style="2" customWidth="1"/>
    <col min="9485" max="9485" width="13.140625" style="2" customWidth="1"/>
    <col min="9486" max="9486" width="13.7109375" style="2" customWidth="1"/>
    <col min="9487" max="9487" width="12.7109375" style="2" customWidth="1"/>
    <col min="9488" max="9488" width="3.7109375" style="2" customWidth="1"/>
    <col min="9489" max="9489" width="4.140625" style="2" customWidth="1"/>
    <col min="9490" max="9490" width="33.5703125" style="2" customWidth="1"/>
    <col min="9491" max="9491" width="12.5703125" style="2" bestFit="1" customWidth="1"/>
    <col min="9492" max="9492" width="13.5703125" style="2" bestFit="1" customWidth="1"/>
    <col min="9493" max="9494" width="12.5703125" style="2" bestFit="1" customWidth="1"/>
    <col min="9495" max="9496" width="12.42578125" style="2" bestFit="1" customWidth="1"/>
    <col min="9497" max="9497" width="13.85546875" style="2" customWidth="1"/>
    <col min="9498" max="9501" width="12.42578125" style="2" customWidth="1"/>
    <col min="9502" max="9502" width="11.5703125" style="2" bestFit="1" customWidth="1"/>
    <col min="9503" max="9503" width="15.140625" style="2" bestFit="1" customWidth="1"/>
    <col min="9504" max="9728" width="11.42578125" style="2"/>
    <col min="9729" max="9729" width="2.42578125" style="2" customWidth="1"/>
    <col min="9730" max="9730" width="40" style="2" customWidth="1"/>
    <col min="9731" max="9740" width="13.42578125" style="2" customWidth="1"/>
    <col min="9741" max="9741" width="13.140625" style="2" customWidth="1"/>
    <col min="9742" max="9742" width="13.7109375" style="2" customWidth="1"/>
    <col min="9743" max="9743" width="12.7109375" style="2" customWidth="1"/>
    <col min="9744" max="9744" width="3.7109375" style="2" customWidth="1"/>
    <col min="9745" max="9745" width="4.140625" style="2" customWidth="1"/>
    <col min="9746" max="9746" width="33.5703125" style="2" customWidth="1"/>
    <col min="9747" max="9747" width="12.5703125" style="2" bestFit="1" customWidth="1"/>
    <col min="9748" max="9748" width="13.5703125" style="2" bestFit="1" customWidth="1"/>
    <col min="9749" max="9750" width="12.5703125" style="2" bestFit="1" customWidth="1"/>
    <col min="9751" max="9752" width="12.42578125" style="2" bestFit="1" customWidth="1"/>
    <col min="9753" max="9753" width="13.85546875" style="2" customWidth="1"/>
    <col min="9754" max="9757" width="12.42578125" style="2" customWidth="1"/>
    <col min="9758" max="9758" width="11.5703125" style="2" bestFit="1" customWidth="1"/>
    <col min="9759" max="9759" width="15.140625" style="2" bestFit="1" customWidth="1"/>
    <col min="9760" max="9984" width="11.42578125" style="2"/>
    <col min="9985" max="9985" width="2.42578125" style="2" customWidth="1"/>
    <col min="9986" max="9986" width="40" style="2" customWidth="1"/>
    <col min="9987" max="9996" width="13.42578125" style="2" customWidth="1"/>
    <col min="9997" max="9997" width="13.140625" style="2" customWidth="1"/>
    <col min="9998" max="9998" width="13.7109375" style="2" customWidth="1"/>
    <col min="9999" max="9999" width="12.7109375" style="2" customWidth="1"/>
    <col min="10000" max="10000" width="3.7109375" style="2" customWidth="1"/>
    <col min="10001" max="10001" width="4.140625" style="2" customWidth="1"/>
    <col min="10002" max="10002" width="33.5703125" style="2" customWidth="1"/>
    <col min="10003" max="10003" width="12.5703125" style="2" bestFit="1" customWidth="1"/>
    <col min="10004" max="10004" width="13.5703125" style="2" bestFit="1" customWidth="1"/>
    <col min="10005" max="10006" width="12.5703125" style="2" bestFit="1" customWidth="1"/>
    <col min="10007" max="10008" width="12.42578125" style="2" bestFit="1" customWidth="1"/>
    <col min="10009" max="10009" width="13.85546875" style="2" customWidth="1"/>
    <col min="10010" max="10013" width="12.42578125" style="2" customWidth="1"/>
    <col min="10014" max="10014" width="11.5703125" style="2" bestFit="1" customWidth="1"/>
    <col min="10015" max="10015" width="15.140625" style="2" bestFit="1" customWidth="1"/>
    <col min="10016" max="10240" width="11.42578125" style="2"/>
    <col min="10241" max="10241" width="2.42578125" style="2" customWidth="1"/>
    <col min="10242" max="10242" width="40" style="2" customWidth="1"/>
    <col min="10243" max="10252" width="13.42578125" style="2" customWidth="1"/>
    <col min="10253" max="10253" width="13.140625" style="2" customWidth="1"/>
    <col min="10254" max="10254" width="13.7109375" style="2" customWidth="1"/>
    <col min="10255" max="10255" width="12.7109375" style="2" customWidth="1"/>
    <col min="10256" max="10256" width="3.7109375" style="2" customWidth="1"/>
    <col min="10257" max="10257" width="4.140625" style="2" customWidth="1"/>
    <col min="10258" max="10258" width="33.5703125" style="2" customWidth="1"/>
    <col min="10259" max="10259" width="12.5703125" style="2" bestFit="1" customWidth="1"/>
    <col min="10260" max="10260" width="13.5703125" style="2" bestFit="1" customWidth="1"/>
    <col min="10261" max="10262" width="12.5703125" style="2" bestFit="1" customWidth="1"/>
    <col min="10263" max="10264" width="12.42578125" style="2" bestFit="1" customWidth="1"/>
    <col min="10265" max="10265" width="13.85546875" style="2" customWidth="1"/>
    <col min="10266" max="10269" width="12.42578125" style="2" customWidth="1"/>
    <col min="10270" max="10270" width="11.5703125" style="2" bestFit="1" customWidth="1"/>
    <col min="10271" max="10271" width="15.140625" style="2" bestFit="1" customWidth="1"/>
    <col min="10272" max="10496" width="11.42578125" style="2"/>
    <col min="10497" max="10497" width="2.42578125" style="2" customWidth="1"/>
    <col min="10498" max="10498" width="40" style="2" customWidth="1"/>
    <col min="10499" max="10508" width="13.42578125" style="2" customWidth="1"/>
    <col min="10509" max="10509" width="13.140625" style="2" customWidth="1"/>
    <col min="10510" max="10510" width="13.7109375" style="2" customWidth="1"/>
    <col min="10511" max="10511" width="12.7109375" style="2" customWidth="1"/>
    <col min="10512" max="10512" width="3.7109375" style="2" customWidth="1"/>
    <col min="10513" max="10513" width="4.140625" style="2" customWidth="1"/>
    <col min="10514" max="10514" width="33.5703125" style="2" customWidth="1"/>
    <col min="10515" max="10515" width="12.5703125" style="2" bestFit="1" customWidth="1"/>
    <col min="10516" max="10516" width="13.5703125" style="2" bestFit="1" customWidth="1"/>
    <col min="10517" max="10518" width="12.5703125" style="2" bestFit="1" customWidth="1"/>
    <col min="10519" max="10520" width="12.42578125" style="2" bestFit="1" customWidth="1"/>
    <col min="10521" max="10521" width="13.85546875" style="2" customWidth="1"/>
    <col min="10522" max="10525" width="12.42578125" style="2" customWidth="1"/>
    <col min="10526" max="10526" width="11.5703125" style="2" bestFit="1" customWidth="1"/>
    <col min="10527" max="10527" width="15.140625" style="2" bestFit="1" customWidth="1"/>
    <col min="10528" max="10752" width="11.42578125" style="2"/>
    <col min="10753" max="10753" width="2.42578125" style="2" customWidth="1"/>
    <col min="10754" max="10754" width="40" style="2" customWidth="1"/>
    <col min="10755" max="10764" width="13.42578125" style="2" customWidth="1"/>
    <col min="10765" max="10765" width="13.140625" style="2" customWidth="1"/>
    <col min="10766" max="10766" width="13.7109375" style="2" customWidth="1"/>
    <col min="10767" max="10767" width="12.7109375" style="2" customWidth="1"/>
    <col min="10768" max="10768" width="3.7109375" style="2" customWidth="1"/>
    <col min="10769" max="10769" width="4.140625" style="2" customWidth="1"/>
    <col min="10770" max="10770" width="33.5703125" style="2" customWidth="1"/>
    <col min="10771" max="10771" width="12.5703125" style="2" bestFit="1" customWidth="1"/>
    <col min="10772" max="10772" width="13.5703125" style="2" bestFit="1" customWidth="1"/>
    <col min="10773" max="10774" width="12.5703125" style="2" bestFit="1" customWidth="1"/>
    <col min="10775" max="10776" width="12.42578125" style="2" bestFit="1" customWidth="1"/>
    <col min="10777" max="10777" width="13.85546875" style="2" customWidth="1"/>
    <col min="10778" max="10781" width="12.42578125" style="2" customWidth="1"/>
    <col min="10782" max="10782" width="11.5703125" style="2" bestFit="1" customWidth="1"/>
    <col min="10783" max="10783" width="15.140625" style="2" bestFit="1" customWidth="1"/>
    <col min="10784" max="11008" width="11.42578125" style="2"/>
    <col min="11009" max="11009" width="2.42578125" style="2" customWidth="1"/>
    <col min="11010" max="11010" width="40" style="2" customWidth="1"/>
    <col min="11011" max="11020" width="13.42578125" style="2" customWidth="1"/>
    <col min="11021" max="11021" width="13.140625" style="2" customWidth="1"/>
    <col min="11022" max="11022" width="13.7109375" style="2" customWidth="1"/>
    <col min="11023" max="11023" width="12.7109375" style="2" customWidth="1"/>
    <col min="11024" max="11024" width="3.7109375" style="2" customWidth="1"/>
    <col min="11025" max="11025" width="4.140625" style="2" customWidth="1"/>
    <col min="11026" max="11026" width="33.5703125" style="2" customWidth="1"/>
    <col min="11027" max="11027" width="12.5703125" style="2" bestFit="1" customWidth="1"/>
    <col min="11028" max="11028" width="13.5703125" style="2" bestFit="1" customWidth="1"/>
    <col min="11029" max="11030" width="12.5703125" style="2" bestFit="1" customWidth="1"/>
    <col min="11031" max="11032" width="12.42578125" style="2" bestFit="1" customWidth="1"/>
    <col min="11033" max="11033" width="13.85546875" style="2" customWidth="1"/>
    <col min="11034" max="11037" width="12.42578125" style="2" customWidth="1"/>
    <col min="11038" max="11038" width="11.5703125" style="2" bestFit="1" customWidth="1"/>
    <col min="11039" max="11039" width="15.140625" style="2" bestFit="1" customWidth="1"/>
    <col min="11040" max="11264" width="11.42578125" style="2"/>
    <col min="11265" max="11265" width="2.42578125" style="2" customWidth="1"/>
    <col min="11266" max="11266" width="40" style="2" customWidth="1"/>
    <col min="11267" max="11276" width="13.42578125" style="2" customWidth="1"/>
    <col min="11277" max="11277" width="13.140625" style="2" customWidth="1"/>
    <col min="11278" max="11278" width="13.7109375" style="2" customWidth="1"/>
    <col min="11279" max="11279" width="12.7109375" style="2" customWidth="1"/>
    <col min="11280" max="11280" width="3.7109375" style="2" customWidth="1"/>
    <col min="11281" max="11281" width="4.140625" style="2" customWidth="1"/>
    <col min="11282" max="11282" width="33.5703125" style="2" customWidth="1"/>
    <col min="11283" max="11283" width="12.5703125" style="2" bestFit="1" customWidth="1"/>
    <col min="11284" max="11284" width="13.5703125" style="2" bestFit="1" customWidth="1"/>
    <col min="11285" max="11286" width="12.5703125" style="2" bestFit="1" customWidth="1"/>
    <col min="11287" max="11288" width="12.42578125" style="2" bestFit="1" customWidth="1"/>
    <col min="11289" max="11289" width="13.85546875" style="2" customWidth="1"/>
    <col min="11290" max="11293" width="12.42578125" style="2" customWidth="1"/>
    <col min="11294" max="11294" width="11.5703125" style="2" bestFit="1" customWidth="1"/>
    <col min="11295" max="11295" width="15.140625" style="2" bestFit="1" customWidth="1"/>
    <col min="11296" max="11520" width="11.42578125" style="2"/>
    <col min="11521" max="11521" width="2.42578125" style="2" customWidth="1"/>
    <col min="11522" max="11522" width="40" style="2" customWidth="1"/>
    <col min="11523" max="11532" width="13.42578125" style="2" customWidth="1"/>
    <col min="11533" max="11533" width="13.140625" style="2" customWidth="1"/>
    <col min="11534" max="11534" width="13.7109375" style="2" customWidth="1"/>
    <col min="11535" max="11535" width="12.7109375" style="2" customWidth="1"/>
    <col min="11536" max="11536" width="3.7109375" style="2" customWidth="1"/>
    <col min="11537" max="11537" width="4.140625" style="2" customWidth="1"/>
    <col min="11538" max="11538" width="33.5703125" style="2" customWidth="1"/>
    <col min="11539" max="11539" width="12.5703125" style="2" bestFit="1" customWidth="1"/>
    <col min="11540" max="11540" width="13.5703125" style="2" bestFit="1" customWidth="1"/>
    <col min="11541" max="11542" width="12.5703125" style="2" bestFit="1" customWidth="1"/>
    <col min="11543" max="11544" width="12.42578125" style="2" bestFit="1" customWidth="1"/>
    <col min="11545" max="11545" width="13.85546875" style="2" customWidth="1"/>
    <col min="11546" max="11549" width="12.42578125" style="2" customWidth="1"/>
    <col min="11550" max="11550" width="11.5703125" style="2" bestFit="1" customWidth="1"/>
    <col min="11551" max="11551" width="15.140625" style="2" bestFit="1" customWidth="1"/>
    <col min="11552" max="11776" width="11.42578125" style="2"/>
    <col min="11777" max="11777" width="2.42578125" style="2" customWidth="1"/>
    <col min="11778" max="11778" width="40" style="2" customWidth="1"/>
    <col min="11779" max="11788" width="13.42578125" style="2" customWidth="1"/>
    <col min="11789" max="11789" width="13.140625" style="2" customWidth="1"/>
    <col min="11790" max="11790" width="13.7109375" style="2" customWidth="1"/>
    <col min="11791" max="11791" width="12.7109375" style="2" customWidth="1"/>
    <col min="11792" max="11792" width="3.7109375" style="2" customWidth="1"/>
    <col min="11793" max="11793" width="4.140625" style="2" customWidth="1"/>
    <col min="11794" max="11794" width="33.5703125" style="2" customWidth="1"/>
    <col min="11795" max="11795" width="12.5703125" style="2" bestFit="1" customWidth="1"/>
    <col min="11796" max="11796" width="13.5703125" style="2" bestFit="1" customWidth="1"/>
    <col min="11797" max="11798" width="12.5703125" style="2" bestFit="1" customWidth="1"/>
    <col min="11799" max="11800" width="12.42578125" style="2" bestFit="1" customWidth="1"/>
    <col min="11801" max="11801" width="13.85546875" style="2" customWidth="1"/>
    <col min="11802" max="11805" width="12.42578125" style="2" customWidth="1"/>
    <col min="11806" max="11806" width="11.5703125" style="2" bestFit="1" customWidth="1"/>
    <col min="11807" max="11807" width="15.140625" style="2" bestFit="1" customWidth="1"/>
    <col min="11808" max="12032" width="11.42578125" style="2"/>
    <col min="12033" max="12033" width="2.42578125" style="2" customWidth="1"/>
    <col min="12034" max="12034" width="40" style="2" customWidth="1"/>
    <col min="12035" max="12044" width="13.42578125" style="2" customWidth="1"/>
    <col min="12045" max="12045" width="13.140625" style="2" customWidth="1"/>
    <col min="12046" max="12046" width="13.7109375" style="2" customWidth="1"/>
    <col min="12047" max="12047" width="12.7109375" style="2" customWidth="1"/>
    <col min="12048" max="12048" width="3.7109375" style="2" customWidth="1"/>
    <col min="12049" max="12049" width="4.140625" style="2" customWidth="1"/>
    <col min="12050" max="12050" width="33.5703125" style="2" customWidth="1"/>
    <col min="12051" max="12051" width="12.5703125" style="2" bestFit="1" customWidth="1"/>
    <col min="12052" max="12052" width="13.5703125" style="2" bestFit="1" customWidth="1"/>
    <col min="12053" max="12054" width="12.5703125" style="2" bestFit="1" customWidth="1"/>
    <col min="12055" max="12056" width="12.42578125" style="2" bestFit="1" customWidth="1"/>
    <col min="12057" max="12057" width="13.85546875" style="2" customWidth="1"/>
    <col min="12058" max="12061" width="12.42578125" style="2" customWidth="1"/>
    <col min="12062" max="12062" width="11.5703125" style="2" bestFit="1" customWidth="1"/>
    <col min="12063" max="12063" width="15.140625" style="2" bestFit="1" customWidth="1"/>
    <col min="12064" max="12288" width="11.42578125" style="2"/>
    <col min="12289" max="12289" width="2.42578125" style="2" customWidth="1"/>
    <col min="12290" max="12290" width="40" style="2" customWidth="1"/>
    <col min="12291" max="12300" width="13.42578125" style="2" customWidth="1"/>
    <col min="12301" max="12301" width="13.140625" style="2" customWidth="1"/>
    <col min="12302" max="12302" width="13.7109375" style="2" customWidth="1"/>
    <col min="12303" max="12303" width="12.7109375" style="2" customWidth="1"/>
    <col min="12304" max="12304" width="3.7109375" style="2" customWidth="1"/>
    <col min="12305" max="12305" width="4.140625" style="2" customWidth="1"/>
    <col min="12306" max="12306" width="33.5703125" style="2" customWidth="1"/>
    <col min="12307" max="12307" width="12.5703125" style="2" bestFit="1" customWidth="1"/>
    <col min="12308" max="12308" width="13.5703125" style="2" bestFit="1" customWidth="1"/>
    <col min="12309" max="12310" width="12.5703125" style="2" bestFit="1" customWidth="1"/>
    <col min="12311" max="12312" width="12.42578125" style="2" bestFit="1" customWidth="1"/>
    <col min="12313" max="12313" width="13.85546875" style="2" customWidth="1"/>
    <col min="12314" max="12317" width="12.42578125" style="2" customWidth="1"/>
    <col min="12318" max="12318" width="11.5703125" style="2" bestFit="1" customWidth="1"/>
    <col min="12319" max="12319" width="15.140625" style="2" bestFit="1" customWidth="1"/>
    <col min="12320" max="12544" width="11.42578125" style="2"/>
    <col min="12545" max="12545" width="2.42578125" style="2" customWidth="1"/>
    <col min="12546" max="12546" width="40" style="2" customWidth="1"/>
    <col min="12547" max="12556" width="13.42578125" style="2" customWidth="1"/>
    <col min="12557" max="12557" width="13.140625" style="2" customWidth="1"/>
    <col min="12558" max="12558" width="13.7109375" style="2" customWidth="1"/>
    <col min="12559" max="12559" width="12.7109375" style="2" customWidth="1"/>
    <col min="12560" max="12560" width="3.7109375" style="2" customWidth="1"/>
    <col min="12561" max="12561" width="4.140625" style="2" customWidth="1"/>
    <col min="12562" max="12562" width="33.5703125" style="2" customWidth="1"/>
    <col min="12563" max="12563" width="12.5703125" style="2" bestFit="1" customWidth="1"/>
    <col min="12564" max="12564" width="13.5703125" style="2" bestFit="1" customWidth="1"/>
    <col min="12565" max="12566" width="12.5703125" style="2" bestFit="1" customWidth="1"/>
    <col min="12567" max="12568" width="12.42578125" style="2" bestFit="1" customWidth="1"/>
    <col min="12569" max="12569" width="13.85546875" style="2" customWidth="1"/>
    <col min="12570" max="12573" width="12.42578125" style="2" customWidth="1"/>
    <col min="12574" max="12574" width="11.5703125" style="2" bestFit="1" customWidth="1"/>
    <col min="12575" max="12575" width="15.140625" style="2" bestFit="1" customWidth="1"/>
    <col min="12576" max="12800" width="11.42578125" style="2"/>
    <col min="12801" max="12801" width="2.42578125" style="2" customWidth="1"/>
    <col min="12802" max="12802" width="40" style="2" customWidth="1"/>
    <col min="12803" max="12812" width="13.42578125" style="2" customWidth="1"/>
    <col min="12813" max="12813" width="13.140625" style="2" customWidth="1"/>
    <col min="12814" max="12814" width="13.7109375" style="2" customWidth="1"/>
    <col min="12815" max="12815" width="12.7109375" style="2" customWidth="1"/>
    <col min="12816" max="12816" width="3.7109375" style="2" customWidth="1"/>
    <col min="12817" max="12817" width="4.140625" style="2" customWidth="1"/>
    <col min="12818" max="12818" width="33.5703125" style="2" customWidth="1"/>
    <col min="12819" max="12819" width="12.5703125" style="2" bestFit="1" customWidth="1"/>
    <col min="12820" max="12820" width="13.5703125" style="2" bestFit="1" customWidth="1"/>
    <col min="12821" max="12822" width="12.5703125" style="2" bestFit="1" customWidth="1"/>
    <col min="12823" max="12824" width="12.42578125" style="2" bestFit="1" customWidth="1"/>
    <col min="12825" max="12825" width="13.85546875" style="2" customWidth="1"/>
    <col min="12826" max="12829" width="12.42578125" style="2" customWidth="1"/>
    <col min="12830" max="12830" width="11.5703125" style="2" bestFit="1" customWidth="1"/>
    <col min="12831" max="12831" width="15.140625" style="2" bestFit="1" customWidth="1"/>
    <col min="12832" max="13056" width="11.42578125" style="2"/>
    <col min="13057" max="13057" width="2.42578125" style="2" customWidth="1"/>
    <col min="13058" max="13058" width="40" style="2" customWidth="1"/>
    <col min="13059" max="13068" width="13.42578125" style="2" customWidth="1"/>
    <col min="13069" max="13069" width="13.140625" style="2" customWidth="1"/>
    <col min="13070" max="13070" width="13.7109375" style="2" customWidth="1"/>
    <col min="13071" max="13071" width="12.7109375" style="2" customWidth="1"/>
    <col min="13072" max="13072" width="3.7109375" style="2" customWidth="1"/>
    <col min="13073" max="13073" width="4.140625" style="2" customWidth="1"/>
    <col min="13074" max="13074" width="33.5703125" style="2" customWidth="1"/>
    <col min="13075" max="13075" width="12.5703125" style="2" bestFit="1" customWidth="1"/>
    <col min="13076" max="13076" width="13.5703125" style="2" bestFit="1" customWidth="1"/>
    <col min="13077" max="13078" width="12.5703125" style="2" bestFit="1" customWidth="1"/>
    <col min="13079" max="13080" width="12.42578125" style="2" bestFit="1" customWidth="1"/>
    <col min="13081" max="13081" width="13.85546875" style="2" customWidth="1"/>
    <col min="13082" max="13085" width="12.42578125" style="2" customWidth="1"/>
    <col min="13086" max="13086" width="11.5703125" style="2" bestFit="1" customWidth="1"/>
    <col min="13087" max="13087" width="15.140625" style="2" bestFit="1" customWidth="1"/>
    <col min="13088" max="13312" width="11.42578125" style="2"/>
    <col min="13313" max="13313" width="2.42578125" style="2" customWidth="1"/>
    <col min="13314" max="13314" width="40" style="2" customWidth="1"/>
    <col min="13315" max="13324" width="13.42578125" style="2" customWidth="1"/>
    <col min="13325" max="13325" width="13.140625" style="2" customWidth="1"/>
    <col min="13326" max="13326" width="13.7109375" style="2" customWidth="1"/>
    <col min="13327" max="13327" width="12.7109375" style="2" customWidth="1"/>
    <col min="13328" max="13328" width="3.7109375" style="2" customWidth="1"/>
    <col min="13329" max="13329" width="4.140625" style="2" customWidth="1"/>
    <col min="13330" max="13330" width="33.5703125" style="2" customWidth="1"/>
    <col min="13331" max="13331" width="12.5703125" style="2" bestFit="1" customWidth="1"/>
    <col min="13332" max="13332" width="13.5703125" style="2" bestFit="1" customWidth="1"/>
    <col min="13333" max="13334" width="12.5703125" style="2" bestFit="1" customWidth="1"/>
    <col min="13335" max="13336" width="12.42578125" style="2" bestFit="1" customWidth="1"/>
    <col min="13337" max="13337" width="13.85546875" style="2" customWidth="1"/>
    <col min="13338" max="13341" width="12.42578125" style="2" customWidth="1"/>
    <col min="13342" max="13342" width="11.5703125" style="2" bestFit="1" customWidth="1"/>
    <col min="13343" max="13343" width="15.140625" style="2" bestFit="1" customWidth="1"/>
    <col min="13344" max="13568" width="11.42578125" style="2"/>
    <col min="13569" max="13569" width="2.42578125" style="2" customWidth="1"/>
    <col min="13570" max="13570" width="40" style="2" customWidth="1"/>
    <col min="13571" max="13580" width="13.42578125" style="2" customWidth="1"/>
    <col min="13581" max="13581" width="13.140625" style="2" customWidth="1"/>
    <col min="13582" max="13582" width="13.7109375" style="2" customWidth="1"/>
    <col min="13583" max="13583" width="12.7109375" style="2" customWidth="1"/>
    <col min="13584" max="13584" width="3.7109375" style="2" customWidth="1"/>
    <col min="13585" max="13585" width="4.140625" style="2" customWidth="1"/>
    <col min="13586" max="13586" width="33.5703125" style="2" customWidth="1"/>
    <col min="13587" max="13587" width="12.5703125" style="2" bestFit="1" customWidth="1"/>
    <col min="13588" max="13588" width="13.5703125" style="2" bestFit="1" customWidth="1"/>
    <col min="13589" max="13590" width="12.5703125" style="2" bestFit="1" customWidth="1"/>
    <col min="13591" max="13592" width="12.42578125" style="2" bestFit="1" customWidth="1"/>
    <col min="13593" max="13593" width="13.85546875" style="2" customWidth="1"/>
    <col min="13594" max="13597" width="12.42578125" style="2" customWidth="1"/>
    <col min="13598" max="13598" width="11.5703125" style="2" bestFit="1" customWidth="1"/>
    <col min="13599" max="13599" width="15.140625" style="2" bestFit="1" customWidth="1"/>
    <col min="13600" max="13824" width="11.42578125" style="2"/>
    <col min="13825" max="13825" width="2.42578125" style="2" customWidth="1"/>
    <col min="13826" max="13826" width="40" style="2" customWidth="1"/>
    <col min="13827" max="13836" width="13.42578125" style="2" customWidth="1"/>
    <col min="13837" max="13837" width="13.140625" style="2" customWidth="1"/>
    <col min="13838" max="13838" width="13.7109375" style="2" customWidth="1"/>
    <col min="13839" max="13839" width="12.7109375" style="2" customWidth="1"/>
    <col min="13840" max="13840" width="3.7109375" style="2" customWidth="1"/>
    <col min="13841" max="13841" width="4.140625" style="2" customWidth="1"/>
    <col min="13842" max="13842" width="33.5703125" style="2" customWidth="1"/>
    <col min="13843" max="13843" width="12.5703125" style="2" bestFit="1" customWidth="1"/>
    <col min="13844" max="13844" width="13.5703125" style="2" bestFit="1" customWidth="1"/>
    <col min="13845" max="13846" width="12.5703125" style="2" bestFit="1" customWidth="1"/>
    <col min="13847" max="13848" width="12.42578125" style="2" bestFit="1" customWidth="1"/>
    <col min="13849" max="13849" width="13.85546875" style="2" customWidth="1"/>
    <col min="13850" max="13853" width="12.42578125" style="2" customWidth="1"/>
    <col min="13854" max="13854" width="11.5703125" style="2" bestFit="1" customWidth="1"/>
    <col min="13855" max="13855" width="15.140625" style="2" bestFit="1" customWidth="1"/>
    <col min="13856" max="14080" width="11.42578125" style="2"/>
    <col min="14081" max="14081" width="2.42578125" style="2" customWidth="1"/>
    <col min="14082" max="14082" width="40" style="2" customWidth="1"/>
    <col min="14083" max="14092" width="13.42578125" style="2" customWidth="1"/>
    <col min="14093" max="14093" width="13.140625" style="2" customWidth="1"/>
    <col min="14094" max="14094" width="13.7109375" style="2" customWidth="1"/>
    <col min="14095" max="14095" width="12.7109375" style="2" customWidth="1"/>
    <col min="14096" max="14096" width="3.7109375" style="2" customWidth="1"/>
    <col min="14097" max="14097" width="4.140625" style="2" customWidth="1"/>
    <col min="14098" max="14098" width="33.5703125" style="2" customWidth="1"/>
    <col min="14099" max="14099" width="12.5703125" style="2" bestFit="1" customWidth="1"/>
    <col min="14100" max="14100" width="13.5703125" style="2" bestFit="1" customWidth="1"/>
    <col min="14101" max="14102" width="12.5703125" style="2" bestFit="1" customWidth="1"/>
    <col min="14103" max="14104" width="12.42578125" style="2" bestFit="1" customWidth="1"/>
    <col min="14105" max="14105" width="13.85546875" style="2" customWidth="1"/>
    <col min="14106" max="14109" width="12.42578125" style="2" customWidth="1"/>
    <col min="14110" max="14110" width="11.5703125" style="2" bestFit="1" customWidth="1"/>
    <col min="14111" max="14111" width="15.140625" style="2" bestFit="1" customWidth="1"/>
    <col min="14112" max="14336" width="11.42578125" style="2"/>
    <col min="14337" max="14337" width="2.42578125" style="2" customWidth="1"/>
    <col min="14338" max="14338" width="40" style="2" customWidth="1"/>
    <col min="14339" max="14348" width="13.42578125" style="2" customWidth="1"/>
    <col min="14349" max="14349" width="13.140625" style="2" customWidth="1"/>
    <col min="14350" max="14350" width="13.7109375" style="2" customWidth="1"/>
    <col min="14351" max="14351" width="12.7109375" style="2" customWidth="1"/>
    <col min="14352" max="14352" width="3.7109375" style="2" customWidth="1"/>
    <col min="14353" max="14353" width="4.140625" style="2" customWidth="1"/>
    <col min="14354" max="14354" width="33.5703125" style="2" customWidth="1"/>
    <col min="14355" max="14355" width="12.5703125" style="2" bestFit="1" customWidth="1"/>
    <col min="14356" max="14356" width="13.5703125" style="2" bestFit="1" customWidth="1"/>
    <col min="14357" max="14358" width="12.5703125" style="2" bestFit="1" customWidth="1"/>
    <col min="14359" max="14360" width="12.42578125" style="2" bestFit="1" customWidth="1"/>
    <col min="14361" max="14361" width="13.85546875" style="2" customWidth="1"/>
    <col min="14362" max="14365" width="12.42578125" style="2" customWidth="1"/>
    <col min="14366" max="14366" width="11.5703125" style="2" bestFit="1" customWidth="1"/>
    <col min="14367" max="14367" width="15.140625" style="2" bestFit="1" customWidth="1"/>
    <col min="14368" max="14592" width="11.42578125" style="2"/>
    <col min="14593" max="14593" width="2.42578125" style="2" customWidth="1"/>
    <col min="14594" max="14594" width="40" style="2" customWidth="1"/>
    <col min="14595" max="14604" width="13.42578125" style="2" customWidth="1"/>
    <col min="14605" max="14605" width="13.140625" style="2" customWidth="1"/>
    <col min="14606" max="14606" width="13.7109375" style="2" customWidth="1"/>
    <col min="14607" max="14607" width="12.7109375" style="2" customWidth="1"/>
    <col min="14608" max="14608" width="3.7109375" style="2" customWidth="1"/>
    <col min="14609" max="14609" width="4.140625" style="2" customWidth="1"/>
    <col min="14610" max="14610" width="33.5703125" style="2" customWidth="1"/>
    <col min="14611" max="14611" width="12.5703125" style="2" bestFit="1" customWidth="1"/>
    <col min="14612" max="14612" width="13.5703125" style="2" bestFit="1" customWidth="1"/>
    <col min="14613" max="14614" width="12.5703125" style="2" bestFit="1" customWidth="1"/>
    <col min="14615" max="14616" width="12.42578125" style="2" bestFit="1" customWidth="1"/>
    <col min="14617" max="14617" width="13.85546875" style="2" customWidth="1"/>
    <col min="14618" max="14621" width="12.42578125" style="2" customWidth="1"/>
    <col min="14622" max="14622" width="11.5703125" style="2" bestFit="1" customWidth="1"/>
    <col min="14623" max="14623" width="15.140625" style="2" bestFit="1" customWidth="1"/>
    <col min="14624" max="14848" width="11.42578125" style="2"/>
    <col min="14849" max="14849" width="2.42578125" style="2" customWidth="1"/>
    <col min="14850" max="14850" width="40" style="2" customWidth="1"/>
    <col min="14851" max="14860" width="13.42578125" style="2" customWidth="1"/>
    <col min="14861" max="14861" width="13.140625" style="2" customWidth="1"/>
    <col min="14862" max="14862" width="13.7109375" style="2" customWidth="1"/>
    <col min="14863" max="14863" width="12.7109375" style="2" customWidth="1"/>
    <col min="14864" max="14864" width="3.7109375" style="2" customWidth="1"/>
    <col min="14865" max="14865" width="4.140625" style="2" customWidth="1"/>
    <col min="14866" max="14866" width="33.5703125" style="2" customWidth="1"/>
    <col min="14867" max="14867" width="12.5703125" style="2" bestFit="1" customWidth="1"/>
    <col min="14868" max="14868" width="13.5703125" style="2" bestFit="1" customWidth="1"/>
    <col min="14869" max="14870" width="12.5703125" style="2" bestFit="1" customWidth="1"/>
    <col min="14871" max="14872" width="12.42578125" style="2" bestFit="1" customWidth="1"/>
    <col min="14873" max="14873" width="13.85546875" style="2" customWidth="1"/>
    <col min="14874" max="14877" width="12.42578125" style="2" customWidth="1"/>
    <col min="14878" max="14878" width="11.5703125" style="2" bestFit="1" customWidth="1"/>
    <col min="14879" max="14879" width="15.140625" style="2" bestFit="1" customWidth="1"/>
    <col min="14880" max="15104" width="11.42578125" style="2"/>
    <col min="15105" max="15105" width="2.42578125" style="2" customWidth="1"/>
    <col min="15106" max="15106" width="40" style="2" customWidth="1"/>
    <col min="15107" max="15116" width="13.42578125" style="2" customWidth="1"/>
    <col min="15117" max="15117" width="13.140625" style="2" customWidth="1"/>
    <col min="15118" max="15118" width="13.7109375" style="2" customWidth="1"/>
    <col min="15119" max="15119" width="12.7109375" style="2" customWidth="1"/>
    <col min="15120" max="15120" width="3.7109375" style="2" customWidth="1"/>
    <col min="15121" max="15121" width="4.140625" style="2" customWidth="1"/>
    <col min="15122" max="15122" width="33.5703125" style="2" customWidth="1"/>
    <col min="15123" max="15123" width="12.5703125" style="2" bestFit="1" customWidth="1"/>
    <col min="15124" max="15124" width="13.5703125" style="2" bestFit="1" customWidth="1"/>
    <col min="15125" max="15126" width="12.5703125" style="2" bestFit="1" customWidth="1"/>
    <col min="15127" max="15128" width="12.42578125" style="2" bestFit="1" customWidth="1"/>
    <col min="15129" max="15129" width="13.85546875" style="2" customWidth="1"/>
    <col min="15130" max="15133" width="12.42578125" style="2" customWidth="1"/>
    <col min="15134" max="15134" width="11.5703125" style="2" bestFit="1" customWidth="1"/>
    <col min="15135" max="15135" width="15.140625" style="2" bestFit="1" customWidth="1"/>
    <col min="15136" max="15360" width="11.42578125" style="2"/>
    <col min="15361" max="15361" width="2.42578125" style="2" customWidth="1"/>
    <col min="15362" max="15362" width="40" style="2" customWidth="1"/>
    <col min="15363" max="15372" width="13.42578125" style="2" customWidth="1"/>
    <col min="15373" max="15373" width="13.140625" style="2" customWidth="1"/>
    <col min="15374" max="15374" width="13.7109375" style="2" customWidth="1"/>
    <col min="15375" max="15375" width="12.7109375" style="2" customWidth="1"/>
    <col min="15376" max="15376" width="3.7109375" style="2" customWidth="1"/>
    <col min="15377" max="15377" width="4.140625" style="2" customWidth="1"/>
    <col min="15378" max="15378" width="33.5703125" style="2" customWidth="1"/>
    <col min="15379" max="15379" width="12.5703125" style="2" bestFit="1" customWidth="1"/>
    <col min="15380" max="15380" width="13.5703125" style="2" bestFit="1" customWidth="1"/>
    <col min="15381" max="15382" width="12.5703125" style="2" bestFit="1" customWidth="1"/>
    <col min="15383" max="15384" width="12.42578125" style="2" bestFit="1" customWidth="1"/>
    <col min="15385" max="15385" width="13.85546875" style="2" customWidth="1"/>
    <col min="15386" max="15389" width="12.42578125" style="2" customWidth="1"/>
    <col min="15390" max="15390" width="11.5703125" style="2" bestFit="1" customWidth="1"/>
    <col min="15391" max="15391" width="15.140625" style="2" bestFit="1" customWidth="1"/>
    <col min="15392" max="15616" width="11.42578125" style="2"/>
    <col min="15617" max="15617" width="2.42578125" style="2" customWidth="1"/>
    <col min="15618" max="15618" width="40" style="2" customWidth="1"/>
    <col min="15619" max="15628" width="13.42578125" style="2" customWidth="1"/>
    <col min="15629" max="15629" width="13.140625" style="2" customWidth="1"/>
    <col min="15630" max="15630" width="13.7109375" style="2" customWidth="1"/>
    <col min="15631" max="15631" width="12.7109375" style="2" customWidth="1"/>
    <col min="15632" max="15632" width="3.7109375" style="2" customWidth="1"/>
    <col min="15633" max="15633" width="4.140625" style="2" customWidth="1"/>
    <col min="15634" max="15634" width="33.5703125" style="2" customWidth="1"/>
    <col min="15635" max="15635" width="12.5703125" style="2" bestFit="1" customWidth="1"/>
    <col min="15636" max="15636" width="13.5703125" style="2" bestFit="1" customWidth="1"/>
    <col min="15637" max="15638" width="12.5703125" style="2" bestFit="1" customWidth="1"/>
    <col min="15639" max="15640" width="12.42578125" style="2" bestFit="1" customWidth="1"/>
    <col min="15641" max="15641" width="13.85546875" style="2" customWidth="1"/>
    <col min="15642" max="15645" width="12.42578125" style="2" customWidth="1"/>
    <col min="15646" max="15646" width="11.5703125" style="2" bestFit="1" customWidth="1"/>
    <col min="15647" max="15647" width="15.140625" style="2" bestFit="1" customWidth="1"/>
    <col min="15648" max="15872" width="11.42578125" style="2"/>
    <col min="15873" max="15873" width="2.42578125" style="2" customWidth="1"/>
    <col min="15874" max="15874" width="40" style="2" customWidth="1"/>
    <col min="15875" max="15884" width="13.42578125" style="2" customWidth="1"/>
    <col min="15885" max="15885" width="13.140625" style="2" customWidth="1"/>
    <col min="15886" max="15886" width="13.7109375" style="2" customWidth="1"/>
    <col min="15887" max="15887" width="12.7109375" style="2" customWidth="1"/>
    <col min="15888" max="15888" width="3.7109375" style="2" customWidth="1"/>
    <col min="15889" max="15889" width="4.140625" style="2" customWidth="1"/>
    <col min="15890" max="15890" width="33.5703125" style="2" customWidth="1"/>
    <col min="15891" max="15891" width="12.5703125" style="2" bestFit="1" customWidth="1"/>
    <col min="15892" max="15892" width="13.5703125" style="2" bestFit="1" customWidth="1"/>
    <col min="15893" max="15894" width="12.5703125" style="2" bestFit="1" customWidth="1"/>
    <col min="15895" max="15896" width="12.42578125" style="2" bestFit="1" customWidth="1"/>
    <col min="15897" max="15897" width="13.85546875" style="2" customWidth="1"/>
    <col min="15898" max="15901" width="12.42578125" style="2" customWidth="1"/>
    <col min="15902" max="15902" width="11.5703125" style="2" bestFit="1" customWidth="1"/>
    <col min="15903" max="15903" width="15.140625" style="2" bestFit="1" customWidth="1"/>
    <col min="15904" max="16128" width="11.42578125" style="2"/>
    <col min="16129" max="16129" width="2.42578125" style="2" customWidth="1"/>
    <col min="16130" max="16130" width="40" style="2" customWidth="1"/>
    <col min="16131" max="16140" width="13.42578125" style="2" customWidth="1"/>
    <col min="16141" max="16141" width="13.140625" style="2" customWidth="1"/>
    <col min="16142" max="16142" width="13.7109375" style="2" customWidth="1"/>
    <col min="16143" max="16143" width="12.7109375" style="2" customWidth="1"/>
    <col min="16144" max="16144" width="3.7109375" style="2" customWidth="1"/>
    <col min="16145" max="16145" width="4.140625" style="2" customWidth="1"/>
    <col min="16146" max="16146" width="33.5703125" style="2" customWidth="1"/>
    <col min="16147" max="16147" width="12.5703125" style="2" bestFit="1" customWidth="1"/>
    <col min="16148" max="16148" width="13.5703125" style="2" bestFit="1" customWidth="1"/>
    <col min="16149" max="16150" width="12.5703125" style="2" bestFit="1" customWidth="1"/>
    <col min="16151" max="16152" width="12.42578125" style="2" bestFit="1" customWidth="1"/>
    <col min="16153" max="16153" width="13.85546875" style="2" customWidth="1"/>
    <col min="16154" max="16157" width="12.42578125" style="2" customWidth="1"/>
    <col min="16158" max="16158" width="11.5703125" style="2" bestFit="1" customWidth="1"/>
    <col min="16159" max="16159" width="15.140625" style="2" bestFit="1" customWidth="1"/>
    <col min="16160" max="16384" width="11.42578125" style="2"/>
  </cols>
  <sheetData>
    <row r="1" spans="1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1">
      <c r="B2" s="249" t="s">
        <v>133</v>
      </c>
      <c r="C2" s="250"/>
      <c r="D2" s="250"/>
      <c r="E2" s="250"/>
      <c r="F2" s="250"/>
      <c r="G2" s="5"/>
      <c r="H2" s="5"/>
      <c r="I2" s="5"/>
      <c r="J2" s="5"/>
      <c r="K2" s="5"/>
      <c r="L2" s="5"/>
      <c r="M2" s="5"/>
      <c r="N2" s="5"/>
      <c r="O2" s="5"/>
      <c r="R2" s="249" t="str">
        <f>+B2</f>
        <v>CRE.L.  - (Sistema Valles)</v>
      </c>
      <c r="S2" s="250"/>
      <c r="T2" s="250"/>
      <c r="U2" s="250"/>
      <c r="V2" s="250"/>
      <c r="W2" s="6"/>
      <c r="X2" s="6"/>
      <c r="Y2" s="6"/>
      <c r="Z2" s="6"/>
      <c r="AA2" s="6"/>
      <c r="AB2" s="6"/>
      <c r="AC2" s="6"/>
      <c r="AD2" s="6"/>
      <c r="AE2" s="5"/>
    </row>
    <row r="3" spans="1:31">
      <c r="B3" s="122" t="str">
        <f>+'ENDE-Cobija'!B3</f>
        <v>CONSOLIDADO - con IVA</v>
      </c>
      <c r="C3" s="216"/>
      <c r="D3" s="216"/>
      <c r="E3" s="216"/>
      <c r="F3" s="216"/>
      <c r="G3" s="216"/>
      <c r="H3" s="5"/>
      <c r="I3" s="5"/>
      <c r="J3" s="5"/>
      <c r="K3" s="5"/>
      <c r="L3" s="5"/>
      <c r="M3" s="5"/>
      <c r="N3" s="5"/>
      <c r="O3" s="5"/>
      <c r="R3" s="122" t="str">
        <f>+'ENDE-Cobija'!R3</f>
        <v>CONSOLIDADO - sin IVA</v>
      </c>
      <c r="S3" s="216"/>
      <c r="T3" s="216"/>
      <c r="U3" s="216"/>
      <c r="V3" s="216"/>
      <c r="W3" s="6"/>
      <c r="X3" s="6"/>
      <c r="Y3" s="6"/>
      <c r="Z3" s="6"/>
      <c r="AA3" s="6"/>
      <c r="AB3" s="6"/>
      <c r="AC3" s="6"/>
      <c r="AD3" s="6"/>
      <c r="AE3" s="5"/>
    </row>
    <row r="4" spans="1:31">
      <c r="B4" s="122" t="str">
        <f>+'ENDE-Cobija'!B4</f>
        <v>ESTADÍSTICAS GESTIÓN 2025</v>
      </c>
      <c r="C4" s="216"/>
      <c r="D4" s="216"/>
      <c r="E4" s="216"/>
      <c r="F4" s="216"/>
      <c r="G4" s="7"/>
      <c r="H4" s="5"/>
      <c r="I4" s="5"/>
      <c r="J4" s="5"/>
      <c r="K4" s="5"/>
      <c r="L4" s="5"/>
      <c r="M4" s="5"/>
      <c r="N4" s="5"/>
      <c r="O4" s="5"/>
      <c r="R4" s="122" t="str">
        <f>+'ENDE-Cobija'!R4</f>
        <v>ESTADÍSTICAS GESTIÓN 2025</v>
      </c>
      <c r="S4" s="216"/>
      <c r="T4" s="216"/>
      <c r="U4" s="216"/>
      <c r="V4" s="216"/>
      <c r="W4" s="6"/>
      <c r="X4" s="6"/>
      <c r="Y4" s="6"/>
      <c r="Z4" s="6"/>
      <c r="AA4" s="6"/>
      <c r="AB4" s="6"/>
      <c r="AC4" s="6"/>
      <c r="AD4" s="6"/>
      <c r="AE4" s="5"/>
    </row>
    <row r="5" spans="1:31" ht="5.25" customHeight="1"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1">
      <c r="B6" s="3" t="s">
        <v>0</v>
      </c>
      <c r="J6" s="8"/>
      <c r="N6" s="9"/>
      <c r="R6" s="10" t="s">
        <v>0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1"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1">
      <c r="B8" s="11" t="s">
        <v>1</v>
      </c>
      <c r="C8" s="12" t="s">
        <v>2</v>
      </c>
      <c r="D8" s="13" t="s">
        <v>3</v>
      </c>
      <c r="E8" s="13" t="s">
        <v>4</v>
      </c>
      <c r="F8" s="13" t="s">
        <v>5</v>
      </c>
      <c r="G8" s="13" t="s">
        <v>6</v>
      </c>
      <c r="H8" s="13" t="s">
        <v>7</v>
      </c>
      <c r="I8" s="13" t="s">
        <v>8</v>
      </c>
      <c r="J8" s="13" t="s">
        <v>9</v>
      </c>
      <c r="K8" s="13" t="s">
        <v>10</v>
      </c>
      <c r="L8" s="13" t="s">
        <v>11</v>
      </c>
      <c r="M8" s="13" t="s">
        <v>12</v>
      </c>
      <c r="N8" s="13" t="s">
        <v>13</v>
      </c>
      <c r="O8" s="14" t="s">
        <v>14</v>
      </c>
      <c r="R8" s="11" t="s">
        <v>1</v>
      </c>
      <c r="S8" s="12" t="s">
        <v>2</v>
      </c>
      <c r="T8" s="13" t="s">
        <v>3</v>
      </c>
      <c r="U8" s="13" t="s">
        <v>4</v>
      </c>
      <c r="V8" s="13" t="s">
        <v>5</v>
      </c>
      <c r="W8" s="13" t="s">
        <v>6</v>
      </c>
      <c r="X8" s="13" t="s">
        <v>7</v>
      </c>
      <c r="Y8" s="13" t="s">
        <v>8</v>
      </c>
      <c r="Z8" s="13" t="s">
        <v>9</v>
      </c>
      <c r="AA8" s="13" t="s">
        <v>10</v>
      </c>
      <c r="AB8" s="13" t="s">
        <v>11</v>
      </c>
      <c r="AC8" s="13" t="s">
        <v>12</v>
      </c>
      <c r="AD8" s="13" t="s">
        <v>13</v>
      </c>
      <c r="AE8" s="14" t="s">
        <v>14</v>
      </c>
    </row>
    <row r="9" spans="1:31">
      <c r="B9" s="15" t="s">
        <v>15</v>
      </c>
      <c r="C9" s="16"/>
      <c r="D9" s="4"/>
      <c r="E9" s="4"/>
      <c r="F9" s="4"/>
      <c r="G9" s="16"/>
      <c r="H9" s="4"/>
      <c r="I9" s="4"/>
      <c r="J9" s="4"/>
      <c r="K9" s="4"/>
      <c r="L9" s="4"/>
      <c r="M9" s="4"/>
      <c r="N9" s="4"/>
      <c r="O9" s="17"/>
      <c r="R9" s="15" t="s">
        <v>15</v>
      </c>
      <c r="S9" s="16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7"/>
    </row>
    <row r="10" spans="1:31">
      <c r="A10" s="19"/>
      <c r="B10" s="20" t="s">
        <v>16</v>
      </c>
      <c r="C10" s="21">
        <f>+'[39]CONSOLIDADO (2)'!C10</f>
        <v>24769</v>
      </c>
      <c r="D10" s="21">
        <f>+'[39]CONSOLIDADO (2)'!D10</f>
        <v>24838</v>
      </c>
      <c r="E10" s="21">
        <f>+'[39]CONSOLIDADO (2)'!E10</f>
        <v>24921</v>
      </c>
      <c r="F10" s="21">
        <f>+'[39]CONSOLIDADO (2)'!F10</f>
        <v>24974</v>
      </c>
      <c r="G10" s="21">
        <f>+'[39]CONSOLIDADO (2)'!G10</f>
        <v>25040</v>
      </c>
      <c r="H10" s="21">
        <f>+'[39]CONSOLIDADO (2)'!H10</f>
        <v>25095</v>
      </c>
      <c r="I10" s="21">
        <f>+'[39]CONSOLIDADO (2)'!I10</f>
        <v>25161</v>
      </c>
      <c r="J10" s="21">
        <f>+'[39]CONSOLIDADO (2)'!J10</f>
        <v>0</v>
      </c>
      <c r="K10" s="21">
        <f>+'[39]CONSOLIDADO (2)'!K10</f>
        <v>0</v>
      </c>
      <c r="L10" s="21">
        <f>+'[39]CONSOLIDADO (2)'!L10</f>
        <v>0</v>
      </c>
      <c r="M10" s="21">
        <f>+'[39]CONSOLIDADO (2)'!M10</f>
        <v>0</v>
      </c>
      <c r="N10" s="21">
        <f>+'[39]CONSOLIDADO (2)'!N10</f>
        <v>0</v>
      </c>
      <c r="O10" s="22">
        <f>+N10</f>
        <v>0</v>
      </c>
      <c r="R10" s="20" t="s">
        <v>16</v>
      </c>
      <c r="S10" s="24">
        <f>+C10</f>
        <v>24769</v>
      </c>
      <c r="T10" s="24">
        <f t="shared" ref="T10:AD14" si="0">+D10</f>
        <v>24838</v>
      </c>
      <c r="U10" s="24">
        <f t="shared" si="0"/>
        <v>24921</v>
      </c>
      <c r="V10" s="24">
        <f t="shared" si="0"/>
        <v>24974</v>
      </c>
      <c r="W10" s="24">
        <f t="shared" si="0"/>
        <v>25040</v>
      </c>
      <c r="X10" s="24">
        <f t="shared" si="0"/>
        <v>25095</v>
      </c>
      <c r="Y10" s="24">
        <f t="shared" si="0"/>
        <v>25161</v>
      </c>
      <c r="Z10" s="24">
        <f t="shared" si="0"/>
        <v>0</v>
      </c>
      <c r="AA10" s="24">
        <f t="shared" si="0"/>
        <v>0</v>
      </c>
      <c r="AB10" s="24">
        <f t="shared" si="0"/>
        <v>0</v>
      </c>
      <c r="AC10" s="24">
        <f t="shared" si="0"/>
        <v>0</v>
      </c>
      <c r="AD10" s="24">
        <f t="shared" si="0"/>
        <v>0</v>
      </c>
      <c r="AE10" s="182">
        <f>+AD10</f>
        <v>0</v>
      </c>
    </row>
    <row r="11" spans="1:31">
      <c r="A11" s="19"/>
      <c r="B11" s="20" t="s">
        <v>17</v>
      </c>
      <c r="C11" s="21">
        <f>+'[39]CONSOLIDADO (2)'!C11</f>
        <v>2148</v>
      </c>
      <c r="D11" s="21">
        <f>+'[39]CONSOLIDADO (2)'!D11</f>
        <v>2154</v>
      </c>
      <c r="E11" s="21">
        <f>+'[39]CONSOLIDADO (2)'!E11</f>
        <v>2157</v>
      </c>
      <c r="F11" s="21">
        <f>+'[39]CONSOLIDADO (2)'!F11</f>
        <v>2162</v>
      </c>
      <c r="G11" s="21">
        <f>+'[39]CONSOLIDADO (2)'!G11</f>
        <v>2165</v>
      </c>
      <c r="H11" s="21">
        <f>+'[39]CONSOLIDADO (2)'!H11</f>
        <v>2167</v>
      </c>
      <c r="I11" s="21">
        <f>+'[39]CONSOLIDADO (2)'!I11</f>
        <v>2175</v>
      </c>
      <c r="J11" s="21">
        <f>+'[39]CONSOLIDADO (2)'!J11</f>
        <v>0</v>
      </c>
      <c r="K11" s="21">
        <f>+'[39]CONSOLIDADO (2)'!K11</f>
        <v>0</v>
      </c>
      <c r="L11" s="21">
        <f>+'[39]CONSOLIDADO (2)'!L11</f>
        <v>0</v>
      </c>
      <c r="M11" s="21">
        <f>+'[39]CONSOLIDADO (2)'!M11</f>
        <v>0</v>
      </c>
      <c r="N11" s="21">
        <f>+'[39]CONSOLIDADO (2)'!N11</f>
        <v>0</v>
      </c>
      <c r="O11" s="22">
        <f t="shared" ref="O11:O14" si="1">+N11</f>
        <v>0</v>
      </c>
      <c r="R11" s="20" t="s">
        <v>17</v>
      </c>
      <c r="S11" s="24">
        <f t="shared" ref="S11:S14" si="2">+C11</f>
        <v>2148</v>
      </c>
      <c r="T11" s="24">
        <f t="shared" si="0"/>
        <v>2154</v>
      </c>
      <c r="U11" s="24">
        <f t="shared" si="0"/>
        <v>2157</v>
      </c>
      <c r="V11" s="24">
        <f t="shared" si="0"/>
        <v>2162</v>
      </c>
      <c r="W11" s="24">
        <f t="shared" si="0"/>
        <v>2165</v>
      </c>
      <c r="X11" s="24">
        <f t="shared" si="0"/>
        <v>2167</v>
      </c>
      <c r="Y11" s="24">
        <f t="shared" si="0"/>
        <v>2175</v>
      </c>
      <c r="Z11" s="24">
        <f t="shared" si="0"/>
        <v>0</v>
      </c>
      <c r="AA11" s="24">
        <f t="shared" si="0"/>
        <v>0</v>
      </c>
      <c r="AB11" s="24">
        <f t="shared" si="0"/>
        <v>0</v>
      </c>
      <c r="AC11" s="24">
        <f t="shared" si="0"/>
        <v>0</v>
      </c>
      <c r="AD11" s="24">
        <f t="shared" si="0"/>
        <v>0</v>
      </c>
      <c r="AE11" s="182">
        <f t="shared" ref="AE11:AE14" si="3">+AD11</f>
        <v>0</v>
      </c>
    </row>
    <row r="12" spans="1:31">
      <c r="A12" s="19"/>
      <c r="B12" s="20" t="s">
        <v>18</v>
      </c>
      <c r="C12" s="21">
        <f>+'[39]CONSOLIDADO (2)'!C12</f>
        <v>494</v>
      </c>
      <c r="D12" s="21">
        <f>+'[39]CONSOLIDADO (2)'!D12</f>
        <v>494</v>
      </c>
      <c r="E12" s="21">
        <f>+'[39]CONSOLIDADO (2)'!E12</f>
        <v>496</v>
      </c>
      <c r="F12" s="21">
        <f>+'[39]CONSOLIDADO (2)'!F12</f>
        <v>495</v>
      </c>
      <c r="G12" s="21">
        <f>+'[39]CONSOLIDADO (2)'!G12</f>
        <v>494</v>
      </c>
      <c r="H12" s="21">
        <f>+'[39]CONSOLIDADO (2)'!H12</f>
        <v>496</v>
      </c>
      <c r="I12" s="21">
        <f>+'[39]CONSOLIDADO (2)'!I12</f>
        <v>498</v>
      </c>
      <c r="J12" s="21">
        <f>+'[39]CONSOLIDADO (2)'!J12</f>
        <v>0</v>
      </c>
      <c r="K12" s="21">
        <f>+'[39]CONSOLIDADO (2)'!K12</f>
        <v>0</v>
      </c>
      <c r="L12" s="21">
        <f>+'[39]CONSOLIDADO (2)'!L12</f>
        <v>0</v>
      </c>
      <c r="M12" s="21">
        <f>+'[39]CONSOLIDADO (2)'!M12</f>
        <v>0</v>
      </c>
      <c r="N12" s="21">
        <f>+'[39]CONSOLIDADO (2)'!N12</f>
        <v>0</v>
      </c>
      <c r="O12" s="22">
        <f t="shared" si="1"/>
        <v>0</v>
      </c>
      <c r="R12" s="20" t="s">
        <v>18</v>
      </c>
      <c r="S12" s="24">
        <f t="shared" si="2"/>
        <v>494</v>
      </c>
      <c r="T12" s="24">
        <f t="shared" si="0"/>
        <v>494</v>
      </c>
      <c r="U12" s="24">
        <f t="shared" si="0"/>
        <v>496</v>
      </c>
      <c r="V12" s="24">
        <f t="shared" si="0"/>
        <v>495</v>
      </c>
      <c r="W12" s="24">
        <f t="shared" si="0"/>
        <v>494</v>
      </c>
      <c r="X12" s="24">
        <f t="shared" si="0"/>
        <v>496</v>
      </c>
      <c r="Y12" s="24">
        <f t="shared" si="0"/>
        <v>498</v>
      </c>
      <c r="Z12" s="24">
        <f t="shared" si="0"/>
        <v>0</v>
      </c>
      <c r="AA12" s="24">
        <f t="shared" si="0"/>
        <v>0</v>
      </c>
      <c r="AB12" s="24">
        <f t="shared" si="0"/>
        <v>0</v>
      </c>
      <c r="AC12" s="24">
        <f t="shared" si="0"/>
        <v>0</v>
      </c>
      <c r="AD12" s="24">
        <f t="shared" si="0"/>
        <v>0</v>
      </c>
      <c r="AE12" s="182">
        <f t="shared" si="3"/>
        <v>0</v>
      </c>
    </row>
    <row r="13" spans="1:31">
      <c r="A13" s="19"/>
      <c r="B13" s="20" t="s">
        <v>19</v>
      </c>
      <c r="C13" s="21">
        <f>+'[39]CONSOLIDADO (2)'!C13</f>
        <v>28</v>
      </c>
      <c r="D13" s="21">
        <f>+'[39]CONSOLIDADO (2)'!D13</f>
        <v>28</v>
      </c>
      <c r="E13" s="21">
        <f>+'[39]CONSOLIDADO (2)'!E13</f>
        <v>28</v>
      </c>
      <c r="F13" s="21">
        <f>+'[39]CONSOLIDADO (2)'!F13</f>
        <v>28</v>
      </c>
      <c r="G13" s="21">
        <f>+'[39]CONSOLIDADO (2)'!G13</f>
        <v>28</v>
      </c>
      <c r="H13" s="21">
        <f>+'[39]CONSOLIDADO (2)'!H13</f>
        <v>28</v>
      </c>
      <c r="I13" s="21">
        <f>+'[39]CONSOLIDADO (2)'!I13</f>
        <v>28</v>
      </c>
      <c r="J13" s="21">
        <f>+'[39]CONSOLIDADO (2)'!J13</f>
        <v>0</v>
      </c>
      <c r="K13" s="21">
        <f>+'[39]CONSOLIDADO (2)'!K13</f>
        <v>0</v>
      </c>
      <c r="L13" s="21">
        <f>+'[39]CONSOLIDADO (2)'!L13</f>
        <v>0</v>
      </c>
      <c r="M13" s="21">
        <f>+'[39]CONSOLIDADO (2)'!M13</f>
        <v>0</v>
      </c>
      <c r="N13" s="21">
        <f>+'[39]CONSOLIDADO (2)'!N13</f>
        <v>0</v>
      </c>
      <c r="O13" s="22">
        <f t="shared" si="1"/>
        <v>0</v>
      </c>
      <c r="R13" s="20" t="s">
        <v>19</v>
      </c>
      <c r="S13" s="24">
        <f t="shared" si="2"/>
        <v>28</v>
      </c>
      <c r="T13" s="24">
        <f t="shared" si="0"/>
        <v>28</v>
      </c>
      <c r="U13" s="24">
        <f t="shared" si="0"/>
        <v>28</v>
      </c>
      <c r="V13" s="24">
        <f t="shared" si="0"/>
        <v>28</v>
      </c>
      <c r="W13" s="24">
        <f t="shared" si="0"/>
        <v>28</v>
      </c>
      <c r="X13" s="24">
        <f t="shared" si="0"/>
        <v>28</v>
      </c>
      <c r="Y13" s="24">
        <f t="shared" si="0"/>
        <v>28</v>
      </c>
      <c r="Z13" s="24">
        <f t="shared" si="0"/>
        <v>0</v>
      </c>
      <c r="AA13" s="24">
        <f t="shared" si="0"/>
        <v>0</v>
      </c>
      <c r="AB13" s="24">
        <f t="shared" si="0"/>
        <v>0</v>
      </c>
      <c r="AC13" s="24">
        <f t="shared" si="0"/>
        <v>0</v>
      </c>
      <c r="AD13" s="24">
        <f t="shared" si="0"/>
        <v>0</v>
      </c>
      <c r="AE13" s="182">
        <f t="shared" si="3"/>
        <v>0</v>
      </c>
    </row>
    <row r="14" spans="1:31">
      <c r="A14" s="4"/>
      <c r="B14" s="25" t="s">
        <v>20</v>
      </c>
      <c r="C14" s="21">
        <f>+'[39]CONSOLIDADO (2)'!C14</f>
        <v>1573</v>
      </c>
      <c r="D14" s="21">
        <f>+'[39]CONSOLIDADO (2)'!D14</f>
        <v>1581</v>
      </c>
      <c r="E14" s="21">
        <f>+'[39]CONSOLIDADO (2)'!E14</f>
        <v>1586</v>
      </c>
      <c r="F14" s="21">
        <f>+'[39]CONSOLIDADO (2)'!F14</f>
        <v>1583</v>
      </c>
      <c r="G14" s="21">
        <f>+'[39]CONSOLIDADO (2)'!G14</f>
        <v>1593</v>
      </c>
      <c r="H14" s="21">
        <f>+'[39]CONSOLIDADO (2)'!H14</f>
        <v>1598</v>
      </c>
      <c r="I14" s="21">
        <f>+'[39]CONSOLIDADO (2)'!I14</f>
        <v>1604</v>
      </c>
      <c r="J14" s="21">
        <f>+'[39]CONSOLIDADO (2)'!J14</f>
        <v>0</v>
      </c>
      <c r="K14" s="21">
        <f>+'[39]CONSOLIDADO (2)'!K14</f>
        <v>0</v>
      </c>
      <c r="L14" s="21">
        <f>+'[39]CONSOLIDADO (2)'!L14</f>
        <v>0</v>
      </c>
      <c r="M14" s="21">
        <f>+'[39]CONSOLIDADO (2)'!M14</f>
        <v>0</v>
      </c>
      <c r="N14" s="21">
        <f>+'[39]CONSOLIDADO (2)'!N14</f>
        <v>0</v>
      </c>
      <c r="O14" s="22">
        <f t="shared" si="1"/>
        <v>0</v>
      </c>
      <c r="R14" s="25" t="s">
        <v>20</v>
      </c>
      <c r="S14" s="24">
        <f t="shared" si="2"/>
        <v>1573</v>
      </c>
      <c r="T14" s="24">
        <f t="shared" si="0"/>
        <v>1581</v>
      </c>
      <c r="U14" s="24">
        <f t="shared" si="0"/>
        <v>1586</v>
      </c>
      <c r="V14" s="24">
        <f t="shared" si="0"/>
        <v>1583</v>
      </c>
      <c r="W14" s="24">
        <f t="shared" si="0"/>
        <v>1593</v>
      </c>
      <c r="X14" s="24">
        <f t="shared" si="0"/>
        <v>1598</v>
      </c>
      <c r="Y14" s="24">
        <f t="shared" si="0"/>
        <v>1604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  <c r="AD14" s="24">
        <f t="shared" si="0"/>
        <v>0</v>
      </c>
      <c r="AE14" s="182">
        <f t="shared" si="3"/>
        <v>0</v>
      </c>
    </row>
    <row r="15" spans="1:31">
      <c r="B15" s="26" t="s">
        <v>14</v>
      </c>
      <c r="C15" s="28">
        <f>SUM(C10:C14)</f>
        <v>29012</v>
      </c>
      <c r="D15" s="28">
        <f t="shared" ref="D15:J15" si="4">SUM(D10:D14)</f>
        <v>29095</v>
      </c>
      <c r="E15" s="28">
        <f t="shared" si="4"/>
        <v>29188</v>
      </c>
      <c r="F15" s="28">
        <f t="shared" si="4"/>
        <v>29242</v>
      </c>
      <c r="G15" s="28">
        <f t="shared" si="4"/>
        <v>29320</v>
      </c>
      <c r="H15" s="28">
        <f t="shared" si="4"/>
        <v>29384</v>
      </c>
      <c r="I15" s="28">
        <f t="shared" si="4"/>
        <v>29466</v>
      </c>
      <c r="J15" s="28">
        <f t="shared" si="4"/>
        <v>0</v>
      </c>
      <c r="K15" s="28">
        <f t="shared" ref="I15:N15" si="5">SUM(K10:K14)</f>
        <v>0</v>
      </c>
      <c r="L15" s="28">
        <f t="shared" si="5"/>
        <v>0</v>
      </c>
      <c r="M15" s="28">
        <f t="shared" si="5"/>
        <v>0</v>
      </c>
      <c r="N15" s="28">
        <f t="shared" si="5"/>
        <v>0</v>
      </c>
      <c r="O15" s="30">
        <f t="shared" ref="O15" si="6">SUM(O10:O14)</f>
        <v>0</v>
      </c>
      <c r="R15" s="26" t="s">
        <v>14</v>
      </c>
      <c r="S15" s="27">
        <f t="shared" ref="S15:AE15" si="7">SUM(S10:S14)</f>
        <v>29012</v>
      </c>
      <c r="T15" s="29">
        <f t="shared" si="7"/>
        <v>29095</v>
      </c>
      <c r="U15" s="29">
        <f t="shared" si="7"/>
        <v>29188</v>
      </c>
      <c r="V15" s="29">
        <f t="shared" si="7"/>
        <v>29242</v>
      </c>
      <c r="W15" s="29">
        <f t="shared" si="7"/>
        <v>29320</v>
      </c>
      <c r="X15" s="29">
        <f t="shared" si="7"/>
        <v>29384</v>
      </c>
      <c r="Y15" s="29">
        <f t="shared" si="7"/>
        <v>29466</v>
      </c>
      <c r="Z15" s="29">
        <f t="shared" si="7"/>
        <v>0</v>
      </c>
      <c r="AA15" s="29">
        <f t="shared" si="7"/>
        <v>0</v>
      </c>
      <c r="AB15" s="29">
        <f t="shared" si="7"/>
        <v>0</v>
      </c>
      <c r="AC15" s="29">
        <f t="shared" si="7"/>
        <v>0</v>
      </c>
      <c r="AD15" s="29">
        <f t="shared" si="7"/>
        <v>0</v>
      </c>
      <c r="AE15" s="183">
        <f t="shared" si="7"/>
        <v>0</v>
      </c>
    </row>
    <row r="16" spans="1:31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Y16" s="8"/>
      <c r="Z16" s="8"/>
      <c r="AB16" s="8"/>
      <c r="AC16" s="8"/>
      <c r="AD16" s="8"/>
    </row>
    <row r="17" spans="2:31">
      <c r="B17" s="3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R17" s="3" t="s">
        <v>21</v>
      </c>
      <c r="X17" s="8"/>
      <c r="Z17" s="31"/>
    </row>
    <row r="19" spans="2:31">
      <c r="B19" s="32" t="s">
        <v>1</v>
      </c>
      <c r="C19" s="12" t="s">
        <v>2</v>
      </c>
      <c r="D19" s="12" t="s">
        <v>3</v>
      </c>
      <c r="E19" s="12" t="s">
        <v>4</v>
      </c>
      <c r="F19" s="12" t="s">
        <v>5</v>
      </c>
      <c r="G19" s="12" t="s">
        <v>6</v>
      </c>
      <c r="H19" s="12" t="s">
        <v>7</v>
      </c>
      <c r="I19" s="12" t="s">
        <v>8</v>
      </c>
      <c r="J19" s="12" t="s">
        <v>9</v>
      </c>
      <c r="K19" s="12" t="s">
        <v>10</v>
      </c>
      <c r="L19" s="12" t="s">
        <v>11</v>
      </c>
      <c r="M19" s="12" t="s">
        <v>12</v>
      </c>
      <c r="N19" s="12" t="s">
        <v>13</v>
      </c>
      <c r="O19" s="34" t="s">
        <v>22</v>
      </c>
      <c r="R19" s="32" t="s">
        <v>1</v>
      </c>
      <c r="S19" s="35" t="s">
        <v>2</v>
      </c>
      <c r="T19" s="33" t="s">
        <v>3</v>
      </c>
      <c r="U19" s="33" t="s">
        <v>4</v>
      </c>
      <c r="V19" s="33" t="s">
        <v>5</v>
      </c>
      <c r="W19" s="33" t="s">
        <v>6</v>
      </c>
      <c r="X19" s="33" t="s">
        <v>7</v>
      </c>
      <c r="Y19" s="33" t="s">
        <v>8</v>
      </c>
      <c r="Z19" s="33" t="s">
        <v>9</v>
      </c>
      <c r="AA19" s="33" t="s">
        <v>10</v>
      </c>
      <c r="AB19" s="33" t="s">
        <v>11</v>
      </c>
      <c r="AC19" s="33" t="s">
        <v>12</v>
      </c>
      <c r="AD19" s="33" t="s">
        <v>13</v>
      </c>
      <c r="AE19" s="34" t="s">
        <v>14</v>
      </c>
    </row>
    <row r="20" spans="2:31">
      <c r="B20" s="36" t="s">
        <v>15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9"/>
      <c r="R20" s="36" t="s">
        <v>15</v>
      </c>
      <c r="S20" s="37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9"/>
    </row>
    <row r="21" spans="2:31">
      <c r="B21" s="20" t="s">
        <v>16</v>
      </c>
      <c r="C21" s="37">
        <f>+'[39]CONSOLIDADO (2)'!C21</f>
        <v>1697.6789999999999</v>
      </c>
      <c r="D21" s="37">
        <f>+'[39]CONSOLIDADO (2)'!D21</f>
        <v>1586.0660000000003</v>
      </c>
      <c r="E21" s="37">
        <f>+'[39]CONSOLIDADO (2)'!E21</f>
        <v>1590.5340000000001</v>
      </c>
      <c r="F21" s="37">
        <f>+'[39]CONSOLIDADO (2)'!F21</f>
        <v>1526.654</v>
      </c>
      <c r="G21" s="37">
        <f>+'[39]CONSOLIDADO (2)'!G21</f>
        <v>1536.3810000000001</v>
      </c>
      <c r="H21" s="37">
        <f>+'[39]CONSOLIDADO (2)'!H21</f>
        <v>1490.9189999999999</v>
      </c>
      <c r="I21" s="37">
        <f>+'[39]CONSOLIDADO (2)'!I21</f>
        <v>1470.155</v>
      </c>
      <c r="J21" s="37">
        <f>+'[39]CONSOLIDADO (2)'!J21</f>
        <v>0</v>
      </c>
      <c r="K21" s="37">
        <f>+'[39]CONSOLIDADO (2)'!K21</f>
        <v>0</v>
      </c>
      <c r="L21" s="37">
        <f>+'[39]CONSOLIDADO (2)'!L21</f>
        <v>0</v>
      </c>
      <c r="M21" s="37">
        <f>+'[39]CONSOLIDADO (2)'!M21</f>
        <v>0</v>
      </c>
      <c r="N21" s="37">
        <f>+'[39]CONSOLIDADO (2)'!N21</f>
        <v>0</v>
      </c>
      <c r="O21" s="42">
        <f>SUM(C21:N21)</f>
        <v>10898.388000000001</v>
      </c>
      <c r="P21" s="43"/>
      <c r="Q21" s="43"/>
      <c r="R21" s="20" t="s">
        <v>16</v>
      </c>
      <c r="S21" s="86">
        <f>+C21</f>
        <v>1697.6789999999999</v>
      </c>
      <c r="T21" s="86">
        <f>+D21</f>
        <v>1586.0660000000003</v>
      </c>
      <c r="U21" s="86">
        <f>+E21</f>
        <v>1590.5340000000001</v>
      </c>
      <c r="V21" s="86">
        <f t="shared" ref="V21:AD25" si="8">+F21</f>
        <v>1526.654</v>
      </c>
      <c r="W21" s="86">
        <f t="shared" si="8"/>
        <v>1536.3810000000001</v>
      </c>
      <c r="X21" s="86">
        <f t="shared" si="8"/>
        <v>1490.9189999999999</v>
      </c>
      <c r="Y21" s="86">
        <f t="shared" si="8"/>
        <v>1470.155</v>
      </c>
      <c r="Z21" s="86">
        <f t="shared" si="8"/>
        <v>0</v>
      </c>
      <c r="AA21" s="86">
        <f t="shared" si="8"/>
        <v>0</v>
      </c>
      <c r="AB21" s="86">
        <f t="shared" si="8"/>
        <v>0</v>
      </c>
      <c r="AC21" s="86">
        <f t="shared" si="8"/>
        <v>0</v>
      </c>
      <c r="AD21" s="86">
        <f t="shared" si="8"/>
        <v>0</v>
      </c>
      <c r="AE21" s="85">
        <f>SUM(S21:AD21)</f>
        <v>10898.388000000001</v>
      </c>
    </row>
    <row r="22" spans="2:31">
      <c r="B22" s="20" t="s">
        <v>17</v>
      </c>
      <c r="C22" s="37">
        <f>+'[39]CONSOLIDADO (2)'!C22</f>
        <v>612.51699999999994</v>
      </c>
      <c r="D22" s="37">
        <f>+'[39]CONSOLIDADO (2)'!D22</f>
        <v>582.72000000000014</v>
      </c>
      <c r="E22" s="37">
        <f>+'[39]CONSOLIDADO (2)'!E22</f>
        <v>638.35799999999983</v>
      </c>
      <c r="F22" s="37">
        <f>+'[39]CONSOLIDADO (2)'!F22</f>
        <v>542.76</v>
      </c>
      <c r="G22" s="37">
        <f>+'[39]CONSOLIDADO (2)'!G22</f>
        <v>568.74700000000007</v>
      </c>
      <c r="H22" s="37">
        <f>+'[39]CONSOLIDADO (2)'!H22</f>
        <v>568.60500000000002</v>
      </c>
      <c r="I22" s="37">
        <f>+'[39]CONSOLIDADO (2)'!I22</f>
        <v>549.33000000000004</v>
      </c>
      <c r="J22" s="37">
        <f>+'[39]CONSOLIDADO (2)'!J22</f>
        <v>0</v>
      </c>
      <c r="K22" s="37">
        <f>+'[39]CONSOLIDADO (2)'!K22</f>
        <v>0</v>
      </c>
      <c r="L22" s="37">
        <f>+'[39]CONSOLIDADO (2)'!L22</f>
        <v>0</v>
      </c>
      <c r="M22" s="37">
        <f>+'[39]CONSOLIDADO (2)'!M22</f>
        <v>0</v>
      </c>
      <c r="N22" s="37">
        <f>+'[39]CONSOLIDADO (2)'!N22</f>
        <v>0</v>
      </c>
      <c r="O22" s="42">
        <f t="shared" ref="O22:O25" si="9">SUM(C22:N22)</f>
        <v>4063.0369999999998</v>
      </c>
      <c r="P22" s="43"/>
      <c r="Q22" s="43"/>
      <c r="R22" s="20" t="s">
        <v>17</v>
      </c>
      <c r="S22" s="86">
        <f t="shared" ref="S22:U25" si="10">+C22</f>
        <v>612.51699999999994</v>
      </c>
      <c r="T22" s="86">
        <f t="shared" si="10"/>
        <v>582.72000000000014</v>
      </c>
      <c r="U22" s="86">
        <f>+E22</f>
        <v>638.35799999999983</v>
      </c>
      <c r="V22" s="86">
        <f t="shared" si="8"/>
        <v>542.76</v>
      </c>
      <c r="W22" s="86">
        <f t="shared" si="8"/>
        <v>568.74700000000007</v>
      </c>
      <c r="X22" s="86">
        <f t="shared" si="8"/>
        <v>568.60500000000002</v>
      </c>
      <c r="Y22" s="86">
        <f t="shared" si="8"/>
        <v>549.33000000000004</v>
      </c>
      <c r="Z22" s="86">
        <f t="shared" si="8"/>
        <v>0</v>
      </c>
      <c r="AA22" s="86">
        <f t="shared" si="8"/>
        <v>0</v>
      </c>
      <c r="AB22" s="86">
        <f t="shared" si="8"/>
        <v>0</v>
      </c>
      <c r="AC22" s="86">
        <f t="shared" si="8"/>
        <v>0</v>
      </c>
      <c r="AD22" s="86">
        <f t="shared" si="8"/>
        <v>0</v>
      </c>
      <c r="AE22" s="85">
        <f t="shared" ref="AE22:AE25" si="11">SUM(S22:AD22)</f>
        <v>4063.0369999999998</v>
      </c>
    </row>
    <row r="23" spans="2:31">
      <c r="B23" s="20" t="s">
        <v>18</v>
      </c>
      <c r="C23" s="37">
        <f>+'[39]CONSOLIDADO (2)'!C23</f>
        <v>173.36000000000004</v>
      </c>
      <c r="D23" s="37">
        <f>+'[39]CONSOLIDADO (2)'!D23</f>
        <v>187.44300000000007</v>
      </c>
      <c r="E23" s="37">
        <f>+'[39]CONSOLIDADO (2)'!E23</f>
        <v>161.12600000000003</v>
      </c>
      <c r="F23" s="37">
        <f>+'[39]CONSOLIDADO (2)'!F23</f>
        <v>179.06799999999996</v>
      </c>
      <c r="G23" s="37">
        <f>+'[39]CONSOLIDADO (2)'!G23</f>
        <v>191.40000000000003</v>
      </c>
      <c r="H23" s="37">
        <f>+'[39]CONSOLIDADO (2)'!H23</f>
        <v>200.22800000000001</v>
      </c>
      <c r="I23" s="37">
        <f>+'[39]CONSOLIDADO (2)'!I23</f>
        <v>203.88300000000001</v>
      </c>
      <c r="J23" s="37">
        <f>+'[39]CONSOLIDADO (2)'!J23</f>
        <v>0</v>
      </c>
      <c r="K23" s="37">
        <f>+'[39]CONSOLIDADO (2)'!K23</f>
        <v>0</v>
      </c>
      <c r="L23" s="37">
        <f>+'[39]CONSOLIDADO (2)'!L23</f>
        <v>0</v>
      </c>
      <c r="M23" s="37">
        <f>+'[39]CONSOLIDADO (2)'!M23</f>
        <v>0</v>
      </c>
      <c r="N23" s="37">
        <f>+'[39]CONSOLIDADO (2)'!N23</f>
        <v>0</v>
      </c>
      <c r="O23" s="42">
        <f t="shared" si="9"/>
        <v>1296.5080000000003</v>
      </c>
      <c r="P23" s="43"/>
      <c r="Q23" s="43"/>
      <c r="R23" s="20" t="s">
        <v>18</v>
      </c>
      <c r="S23" s="86">
        <f t="shared" si="10"/>
        <v>173.36000000000004</v>
      </c>
      <c r="T23" s="86">
        <f t="shared" si="10"/>
        <v>187.44300000000007</v>
      </c>
      <c r="U23" s="86">
        <f t="shared" si="10"/>
        <v>161.12600000000003</v>
      </c>
      <c r="V23" s="86">
        <f t="shared" si="8"/>
        <v>179.06799999999996</v>
      </c>
      <c r="W23" s="86">
        <f t="shared" si="8"/>
        <v>191.40000000000003</v>
      </c>
      <c r="X23" s="86">
        <f t="shared" si="8"/>
        <v>200.22800000000001</v>
      </c>
      <c r="Y23" s="86">
        <f t="shared" si="8"/>
        <v>203.88300000000001</v>
      </c>
      <c r="Z23" s="86">
        <f t="shared" si="8"/>
        <v>0</v>
      </c>
      <c r="AA23" s="86">
        <f t="shared" si="8"/>
        <v>0</v>
      </c>
      <c r="AB23" s="86">
        <f t="shared" si="8"/>
        <v>0</v>
      </c>
      <c r="AC23" s="86">
        <f t="shared" si="8"/>
        <v>0</v>
      </c>
      <c r="AD23" s="86">
        <f t="shared" si="8"/>
        <v>0</v>
      </c>
      <c r="AE23" s="85">
        <f t="shared" si="11"/>
        <v>1296.5080000000003</v>
      </c>
    </row>
    <row r="24" spans="2:31">
      <c r="B24" s="20" t="s">
        <v>19</v>
      </c>
      <c r="C24" s="37">
        <f>+'[39]CONSOLIDADO (2)'!C24</f>
        <v>185.84399999999999</v>
      </c>
      <c r="D24" s="37">
        <f>+'[39]CONSOLIDADO (2)'!D24</f>
        <v>165.55099999999999</v>
      </c>
      <c r="E24" s="37">
        <f>+'[39]CONSOLIDADO (2)'!E24</f>
        <v>182.40899999999999</v>
      </c>
      <c r="F24" s="37">
        <f>+'[39]CONSOLIDADO (2)'!F24</f>
        <v>176.84500000000003</v>
      </c>
      <c r="G24" s="37">
        <f>+'[39]CONSOLIDADO (2)'!G24</f>
        <v>182.36200000000002</v>
      </c>
      <c r="H24" s="37">
        <f>+'[39]CONSOLIDADO (2)'!H24</f>
        <v>183.75399999999999</v>
      </c>
      <c r="I24" s="37">
        <f>+'[39]CONSOLIDADO (2)'!I24</f>
        <v>189.19799999999998</v>
      </c>
      <c r="J24" s="37">
        <f>+'[39]CONSOLIDADO (2)'!J24</f>
        <v>0</v>
      </c>
      <c r="K24" s="37">
        <f>+'[39]CONSOLIDADO (2)'!K24</f>
        <v>0</v>
      </c>
      <c r="L24" s="37">
        <f>+'[39]CONSOLIDADO (2)'!L24</f>
        <v>0</v>
      </c>
      <c r="M24" s="37">
        <f>+'[39]CONSOLIDADO (2)'!M24</f>
        <v>0</v>
      </c>
      <c r="N24" s="37">
        <f>+'[39]CONSOLIDADO (2)'!N24</f>
        <v>0</v>
      </c>
      <c r="O24" s="42">
        <f t="shared" si="9"/>
        <v>1265.9629999999997</v>
      </c>
      <c r="P24" s="43"/>
      <c r="Q24" s="43"/>
      <c r="R24" s="20" t="s">
        <v>19</v>
      </c>
      <c r="S24" s="86">
        <f t="shared" si="10"/>
        <v>185.84399999999999</v>
      </c>
      <c r="T24" s="86">
        <f t="shared" si="10"/>
        <v>165.55099999999999</v>
      </c>
      <c r="U24" s="86">
        <f t="shared" si="10"/>
        <v>182.40899999999999</v>
      </c>
      <c r="V24" s="86">
        <f t="shared" si="8"/>
        <v>176.84500000000003</v>
      </c>
      <c r="W24" s="86">
        <f t="shared" si="8"/>
        <v>182.36200000000002</v>
      </c>
      <c r="X24" s="86">
        <f t="shared" si="8"/>
        <v>183.75399999999999</v>
      </c>
      <c r="Y24" s="86">
        <f t="shared" si="8"/>
        <v>189.19799999999998</v>
      </c>
      <c r="Z24" s="86">
        <f t="shared" si="8"/>
        <v>0</v>
      </c>
      <c r="AA24" s="86">
        <f t="shared" si="8"/>
        <v>0</v>
      </c>
      <c r="AB24" s="86">
        <f t="shared" si="8"/>
        <v>0</v>
      </c>
      <c r="AC24" s="86">
        <f t="shared" si="8"/>
        <v>0</v>
      </c>
      <c r="AD24" s="86">
        <f t="shared" si="8"/>
        <v>0</v>
      </c>
      <c r="AE24" s="85">
        <f t="shared" si="11"/>
        <v>1265.9629999999997</v>
      </c>
    </row>
    <row r="25" spans="2:31">
      <c r="B25" s="25" t="s">
        <v>20</v>
      </c>
      <c r="C25" s="37">
        <f>+'[39]CONSOLIDADO (2)'!C25</f>
        <v>533.10299999999995</v>
      </c>
      <c r="D25" s="37">
        <f>+'[39]CONSOLIDADO (2)'!D25</f>
        <v>334.2</v>
      </c>
      <c r="E25" s="37">
        <f>+'[39]CONSOLIDADO (2)'!E25</f>
        <v>385.50399999999996</v>
      </c>
      <c r="F25" s="37">
        <f>+'[39]CONSOLIDADO (2)'!F25</f>
        <v>287.79500000000002</v>
      </c>
      <c r="G25" s="37">
        <f>+'[39]CONSOLIDADO (2)'!G25</f>
        <v>362.69100000000003</v>
      </c>
      <c r="H25" s="37">
        <f>+'[39]CONSOLIDADO (2)'!H25</f>
        <v>562.11800000000005</v>
      </c>
      <c r="I25" s="37">
        <f>+'[39]CONSOLIDADO (2)'!I25</f>
        <v>584.93600000000004</v>
      </c>
      <c r="J25" s="37">
        <f>+'[39]CONSOLIDADO (2)'!J25</f>
        <v>0</v>
      </c>
      <c r="K25" s="37">
        <f>+'[39]CONSOLIDADO (2)'!K25</f>
        <v>0</v>
      </c>
      <c r="L25" s="37">
        <f>+'[39]CONSOLIDADO (2)'!L25</f>
        <v>0</v>
      </c>
      <c r="M25" s="37">
        <f>+'[39]CONSOLIDADO (2)'!M25</f>
        <v>0</v>
      </c>
      <c r="N25" s="37">
        <f>+'[39]CONSOLIDADO (2)'!N25</f>
        <v>0</v>
      </c>
      <c r="O25" s="42">
        <f t="shared" si="9"/>
        <v>3050.3470000000002</v>
      </c>
      <c r="P25" s="43"/>
      <c r="Q25" s="43"/>
      <c r="R25" s="25" t="s">
        <v>20</v>
      </c>
      <c r="S25" s="86">
        <f t="shared" si="10"/>
        <v>533.10299999999995</v>
      </c>
      <c r="T25" s="86">
        <f t="shared" si="10"/>
        <v>334.2</v>
      </c>
      <c r="U25" s="86">
        <f t="shared" si="10"/>
        <v>385.50399999999996</v>
      </c>
      <c r="V25" s="86">
        <f t="shared" si="8"/>
        <v>287.79500000000002</v>
      </c>
      <c r="W25" s="86">
        <f t="shared" si="8"/>
        <v>362.69100000000003</v>
      </c>
      <c r="X25" s="86">
        <f t="shared" si="8"/>
        <v>562.11800000000005</v>
      </c>
      <c r="Y25" s="86">
        <f t="shared" si="8"/>
        <v>584.93600000000004</v>
      </c>
      <c r="Z25" s="86">
        <f t="shared" si="8"/>
        <v>0</v>
      </c>
      <c r="AA25" s="86">
        <f t="shared" si="8"/>
        <v>0</v>
      </c>
      <c r="AB25" s="86">
        <f t="shared" si="8"/>
        <v>0</v>
      </c>
      <c r="AC25" s="86">
        <f t="shared" si="8"/>
        <v>0</v>
      </c>
      <c r="AD25" s="86">
        <f t="shared" si="8"/>
        <v>0</v>
      </c>
      <c r="AE25" s="85">
        <f t="shared" si="11"/>
        <v>3050.3470000000002</v>
      </c>
    </row>
    <row r="26" spans="2:31">
      <c r="B26" s="45" t="s">
        <v>14</v>
      </c>
      <c r="C26" s="47">
        <f>SUM(C21:C25)</f>
        <v>3202.5030000000002</v>
      </c>
      <c r="D26" s="47">
        <f t="shared" ref="D26:I26" si="12">SUM(D21:D25)</f>
        <v>2855.9800000000005</v>
      </c>
      <c r="E26" s="47">
        <f t="shared" si="12"/>
        <v>2957.931</v>
      </c>
      <c r="F26" s="47">
        <f t="shared" si="12"/>
        <v>2713.1219999999994</v>
      </c>
      <c r="G26" s="47">
        <f t="shared" si="12"/>
        <v>2841.5810000000001</v>
      </c>
      <c r="H26" s="47">
        <f t="shared" si="12"/>
        <v>3005.6239999999998</v>
      </c>
      <c r="I26" s="47">
        <f t="shared" si="12"/>
        <v>2997.502</v>
      </c>
      <c r="J26" s="47">
        <f t="shared" ref="I26:N26" si="13">SUM(J21:J25)</f>
        <v>0</v>
      </c>
      <c r="K26" s="47">
        <f t="shared" si="13"/>
        <v>0</v>
      </c>
      <c r="L26" s="47">
        <f t="shared" si="13"/>
        <v>0</v>
      </c>
      <c r="M26" s="47">
        <f t="shared" si="13"/>
        <v>0</v>
      </c>
      <c r="N26" s="47">
        <f t="shared" si="13"/>
        <v>0</v>
      </c>
      <c r="O26" s="47">
        <f>SUM(C26:N26)</f>
        <v>20574.243000000002</v>
      </c>
      <c r="P26" s="43"/>
      <c r="Q26" s="43"/>
      <c r="R26" s="45" t="s">
        <v>14</v>
      </c>
      <c r="S26" s="88">
        <f t="shared" ref="S26:AD26" si="14">SUM(S21:S25)</f>
        <v>3202.5030000000002</v>
      </c>
      <c r="T26" s="89">
        <f t="shared" si="14"/>
        <v>2855.9800000000005</v>
      </c>
      <c r="U26" s="89">
        <f t="shared" si="14"/>
        <v>2957.931</v>
      </c>
      <c r="V26" s="89">
        <f t="shared" si="14"/>
        <v>2713.1219999999994</v>
      </c>
      <c r="W26" s="89">
        <f t="shared" si="14"/>
        <v>2841.5810000000001</v>
      </c>
      <c r="X26" s="89">
        <f t="shared" si="14"/>
        <v>3005.6239999999998</v>
      </c>
      <c r="Y26" s="89">
        <f t="shared" si="14"/>
        <v>2997.502</v>
      </c>
      <c r="Z26" s="89">
        <f t="shared" si="14"/>
        <v>0</v>
      </c>
      <c r="AA26" s="89">
        <f t="shared" si="14"/>
        <v>0</v>
      </c>
      <c r="AB26" s="89">
        <f t="shared" si="14"/>
        <v>0</v>
      </c>
      <c r="AC26" s="89">
        <f t="shared" si="14"/>
        <v>0</v>
      </c>
      <c r="AD26" s="89">
        <f t="shared" si="14"/>
        <v>0</v>
      </c>
      <c r="AE26" s="87">
        <f>SUM(S26:AD26)</f>
        <v>20574.243000000002</v>
      </c>
    </row>
    <row r="27" spans="2:31"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43"/>
      <c r="Q27" s="43"/>
      <c r="S27" s="43"/>
      <c r="T27" s="43"/>
      <c r="U27" s="43"/>
      <c r="V27" s="52"/>
      <c r="W27" s="43"/>
      <c r="X27" s="43"/>
      <c r="Y27" s="43"/>
      <c r="Z27" s="43"/>
      <c r="AA27" s="43"/>
      <c r="AB27" s="43"/>
      <c r="AC27" s="43"/>
      <c r="AD27" s="43"/>
      <c r="AE27" s="43"/>
    </row>
    <row r="28" spans="2:31">
      <c r="B28" s="3" t="s">
        <v>23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Q28" s="43"/>
      <c r="R28" s="3" t="s">
        <v>23</v>
      </c>
      <c r="S28" s="43"/>
      <c r="T28" s="43"/>
      <c r="U28" s="43"/>
      <c r="V28" s="52"/>
      <c r="W28" s="43"/>
      <c r="X28" s="53"/>
      <c r="Y28" s="43"/>
      <c r="Z28" s="43"/>
      <c r="AA28" s="43"/>
      <c r="AB28" s="43"/>
      <c r="AC28" s="52"/>
      <c r="AD28" s="43"/>
      <c r="AE28" s="43"/>
    </row>
    <row r="29" spans="2:31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Q29" s="43"/>
      <c r="S29" s="43"/>
      <c r="T29" s="43"/>
      <c r="U29" s="43"/>
      <c r="V29" s="43"/>
      <c r="W29" s="43"/>
      <c r="X29" s="54"/>
      <c r="Y29" s="43"/>
      <c r="Z29" s="43"/>
      <c r="AA29" s="43"/>
      <c r="AB29" s="43"/>
      <c r="AC29" s="43"/>
      <c r="AD29" s="43"/>
      <c r="AE29" s="43"/>
    </row>
    <row r="30" spans="2:31">
      <c r="B30" s="32" t="s">
        <v>1</v>
      </c>
      <c r="C30" s="12" t="s">
        <v>2</v>
      </c>
      <c r="D30" s="12" t="s">
        <v>3</v>
      </c>
      <c r="E30" s="12" t="s">
        <v>4</v>
      </c>
      <c r="F30" s="12" t="s">
        <v>5</v>
      </c>
      <c r="G30" s="12" t="s">
        <v>6</v>
      </c>
      <c r="H30" s="12" t="s">
        <v>7</v>
      </c>
      <c r="I30" s="12" t="s">
        <v>8</v>
      </c>
      <c r="J30" s="12" t="s">
        <v>9</v>
      </c>
      <c r="K30" s="12" t="s">
        <v>10</v>
      </c>
      <c r="L30" s="12" t="s">
        <v>11</v>
      </c>
      <c r="M30" s="12" t="s">
        <v>12</v>
      </c>
      <c r="N30" s="12" t="s">
        <v>13</v>
      </c>
      <c r="O30" s="34" t="s">
        <v>14</v>
      </c>
      <c r="Q30" s="43"/>
      <c r="R30" s="32" t="s">
        <v>1</v>
      </c>
      <c r="S30" s="35" t="s">
        <v>2</v>
      </c>
      <c r="T30" s="33" t="s">
        <v>3</v>
      </c>
      <c r="U30" s="33" t="s">
        <v>4</v>
      </c>
      <c r="V30" s="33" t="s">
        <v>5</v>
      </c>
      <c r="W30" s="33" t="s">
        <v>6</v>
      </c>
      <c r="X30" s="33" t="s">
        <v>7</v>
      </c>
      <c r="Y30" s="33" t="s">
        <v>8</v>
      </c>
      <c r="Z30" s="33" t="s">
        <v>9</v>
      </c>
      <c r="AA30" s="33" t="s">
        <v>10</v>
      </c>
      <c r="AB30" s="33" t="s">
        <v>11</v>
      </c>
      <c r="AC30" s="33" t="s">
        <v>12</v>
      </c>
      <c r="AD30" s="33" t="s">
        <v>13</v>
      </c>
      <c r="AE30" s="34" t="s">
        <v>14</v>
      </c>
    </row>
    <row r="31" spans="2:31"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9"/>
      <c r="P31" s="52"/>
      <c r="Q31" s="43"/>
      <c r="R31" s="36"/>
      <c r="S31" s="37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9"/>
    </row>
    <row r="32" spans="2:31">
      <c r="B32" s="20" t="s">
        <v>16</v>
      </c>
      <c r="C32" s="37">
        <f>+'[39]CONSOLIDADO (2)'!C32</f>
        <v>1498.8172999999997</v>
      </c>
      <c r="D32" s="37">
        <f>+'[39]CONSOLIDADO (2)'!D32</f>
        <v>1405.0066999999997</v>
      </c>
      <c r="E32" s="37">
        <f>+'[39]CONSOLIDADO (2)'!E32</f>
        <v>1420.2724000000001</v>
      </c>
      <c r="F32" s="37">
        <f>+'[39]CONSOLIDADO (2)'!F32</f>
        <v>1375.9569000000001</v>
      </c>
      <c r="G32" s="37">
        <f>+'[39]CONSOLIDADO (2)'!G32</f>
        <v>1410.9944000000003</v>
      </c>
      <c r="H32" s="37">
        <f>+'[39]CONSOLIDADO (2)'!H32</f>
        <v>1378.0797999999998</v>
      </c>
      <c r="I32" s="37">
        <f>+'[39]CONSOLIDADO (2)'!I32</f>
        <v>1384.7477000000001</v>
      </c>
      <c r="J32" s="37">
        <f>+'[39]CONSOLIDADO (2)'!J32</f>
        <v>0</v>
      </c>
      <c r="K32" s="37">
        <f>+'[39]CONSOLIDADO (2)'!K32</f>
        <v>0</v>
      </c>
      <c r="L32" s="37">
        <f>+'[39]CONSOLIDADO (2)'!L32</f>
        <v>0</v>
      </c>
      <c r="M32" s="37">
        <f>+'[39]CONSOLIDADO (2)'!M32</f>
        <v>0</v>
      </c>
      <c r="N32" s="37">
        <f>+'[39]CONSOLIDADO (2)'!N32</f>
        <v>0</v>
      </c>
      <c r="O32" s="42">
        <f>SUM(C32:N32)</f>
        <v>9873.8752000000004</v>
      </c>
      <c r="P32" s="52"/>
      <c r="Q32" s="43"/>
      <c r="R32" s="20" t="s">
        <v>16</v>
      </c>
      <c r="S32" s="86">
        <f>+C32*0.87</f>
        <v>1303.9710509999998</v>
      </c>
      <c r="T32" s="86">
        <f>+D32*0.87</f>
        <v>1222.3558289999996</v>
      </c>
      <c r="U32" s="86">
        <f>+E32*0.87</f>
        <v>1235.636988</v>
      </c>
      <c r="V32" s="86">
        <f t="shared" ref="V32:AD36" si="15">+F32*0.87</f>
        <v>1197.0825030000001</v>
      </c>
      <c r="W32" s="86">
        <f t="shared" si="15"/>
        <v>1227.5651280000002</v>
      </c>
      <c r="X32" s="86">
        <f t="shared" si="15"/>
        <v>1198.9294259999997</v>
      </c>
      <c r="Y32" s="86">
        <f t="shared" si="15"/>
        <v>1204.730499</v>
      </c>
      <c r="Z32" s="86">
        <f t="shared" si="15"/>
        <v>0</v>
      </c>
      <c r="AA32" s="86">
        <f t="shared" si="15"/>
        <v>0</v>
      </c>
      <c r="AB32" s="86">
        <f t="shared" si="15"/>
        <v>0</v>
      </c>
      <c r="AC32" s="86">
        <f t="shared" si="15"/>
        <v>0</v>
      </c>
      <c r="AD32" s="86">
        <f t="shared" si="15"/>
        <v>0</v>
      </c>
      <c r="AE32" s="85">
        <f t="shared" ref="AE32:AE36" si="16">SUM(S32:AD32)</f>
        <v>8590.2714240000005</v>
      </c>
    </row>
    <row r="33" spans="2:33">
      <c r="B33" s="20" t="s">
        <v>17</v>
      </c>
      <c r="C33" s="37">
        <f>+'[39]CONSOLIDADO (2)'!C33</f>
        <v>861.62920000000008</v>
      </c>
      <c r="D33" s="37">
        <f>+'[39]CONSOLIDADO (2)'!D33</f>
        <v>823.6706999999999</v>
      </c>
      <c r="E33" s="37">
        <f>+'[39]CONSOLIDADO (2)'!E33</f>
        <v>914.76500000000044</v>
      </c>
      <c r="F33" s="37">
        <f>+'[39]CONSOLIDADO (2)'!F33</f>
        <v>786.89910804597707</v>
      </c>
      <c r="G33" s="37">
        <f>+'[39]CONSOLIDADO (2)'!G33</f>
        <v>837.60590000000002</v>
      </c>
      <c r="H33" s="37">
        <f>+'[39]CONSOLIDADO (2)'!H33</f>
        <v>845.17509999999982</v>
      </c>
      <c r="I33" s="37">
        <f>+'[39]CONSOLIDADO (2)'!I33</f>
        <v>828.17330000000015</v>
      </c>
      <c r="J33" s="37">
        <f>+'[39]CONSOLIDADO (2)'!J33</f>
        <v>0</v>
      </c>
      <c r="K33" s="37">
        <f>+'[39]CONSOLIDADO (2)'!K33</f>
        <v>0</v>
      </c>
      <c r="L33" s="37">
        <f>+'[39]CONSOLIDADO (2)'!L33</f>
        <v>0</v>
      </c>
      <c r="M33" s="37">
        <f>+'[39]CONSOLIDADO (2)'!M33</f>
        <v>0</v>
      </c>
      <c r="N33" s="37">
        <f>+'[39]CONSOLIDADO (2)'!N33</f>
        <v>0</v>
      </c>
      <c r="O33" s="42">
        <f t="shared" ref="O33:O36" si="17">SUM(C33:N33)</f>
        <v>5897.9183080459779</v>
      </c>
      <c r="P33" s="52"/>
      <c r="Q33" s="43"/>
      <c r="R33" s="20" t="s">
        <v>17</v>
      </c>
      <c r="S33" s="86">
        <f t="shared" ref="S33:T36" si="18">+C33*0.87</f>
        <v>749.61740400000008</v>
      </c>
      <c r="T33" s="86">
        <f>+D33*0.87</f>
        <v>716.59350899999993</v>
      </c>
      <c r="U33" s="86">
        <f t="shared" ref="U33:U36" si="19">+E33*0.87</f>
        <v>795.84555000000034</v>
      </c>
      <c r="V33" s="86">
        <f t="shared" si="15"/>
        <v>684.60222400000009</v>
      </c>
      <c r="W33" s="86">
        <f t="shared" si="15"/>
        <v>728.71713299999999</v>
      </c>
      <c r="X33" s="86">
        <f t="shared" si="15"/>
        <v>735.30233699999985</v>
      </c>
      <c r="Y33" s="86">
        <f t="shared" si="15"/>
        <v>720.51077100000009</v>
      </c>
      <c r="Z33" s="86">
        <f t="shared" si="15"/>
        <v>0</v>
      </c>
      <c r="AA33" s="86">
        <f t="shared" si="15"/>
        <v>0</v>
      </c>
      <c r="AB33" s="86">
        <f t="shared" si="15"/>
        <v>0</v>
      </c>
      <c r="AC33" s="86">
        <f t="shared" si="15"/>
        <v>0</v>
      </c>
      <c r="AD33" s="86">
        <f t="shared" si="15"/>
        <v>0</v>
      </c>
      <c r="AE33" s="85">
        <f t="shared" si="16"/>
        <v>5131.1889280000005</v>
      </c>
    </row>
    <row r="34" spans="2:33">
      <c r="B34" s="20" t="s">
        <v>18</v>
      </c>
      <c r="C34" s="37">
        <f>+'[39]CONSOLIDADO (2)'!C34</f>
        <v>191.49039999999999</v>
      </c>
      <c r="D34" s="37">
        <f>+'[39]CONSOLIDADO (2)'!D34</f>
        <v>195.3613</v>
      </c>
      <c r="E34" s="37">
        <f>+'[39]CONSOLIDADO (2)'!E34</f>
        <v>189.12999999999991</v>
      </c>
      <c r="F34" s="37">
        <f>+'[39]CONSOLIDADO (2)'!F34</f>
        <v>200.20169999999999</v>
      </c>
      <c r="G34" s="37">
        <f>+'[39]CONSOLIDADO (2)'!G34</f>
        <v>207.34640000000005</v>
      </c>
      <c r="H34" s="37">
        <f>+'[39]CONSOLIDADO (2)'!H34</f>
        <v>217.28050000000002</v>
      </c>
      <c r="I34" s="37">
        <f>+'[39]CONSOLIDADO (2)'!I34</f>
        <v>223.65420000000003</v>
      </c>
      <c r="J34" s="37">
        <f>+'[39]CONSOLIDADO (2)'!J34</f>
        <v>0</v>
      </c>
      <c r="K34" s="37">
        <f>+'[39]CONSOLIDADO (2)'!K34</f>
        <v>0</v>
      </c>
      <c r="L34" s="37">
        <f>+'[39]CONSOLIDADO (2)'!L34</f>
        <v>0</v>
      </c>
      <c r="M34" s="37">
        <f>+'[39]CONSOLIDADO (2)'!M34</f>
        <v>0</v>
      </c>
      <c r="N34" s="37">
        <f>+'[39]CONSOLIDADO (2)'!N34</f>
        <v>0</v>
      </c>
      <c r="O34" s="42">
        <f t="shared" si="17"/>
        <v>1424.4644999999998</v>
      </c>
      <c r="P34" s="52"/>
      <c r="Q34" s="43"/>
      <c r="R34" s="20" t="s">
        <v>18</v>
      </c>
      <c r="S34" s="86">
        <f t="shared" si="18"/>
        <v>166.59664799999999</v>
      </c>
      <c r="T34" s="86">
        <f t="shared" si="18"/>
        <v>169.96433099999999</v>
      </c>
      <c r="U34" s="86">
        <f t="shared" si="19"/>
        <v>164.54309999999992</v>
      </c>
      <c r="V34" s="86">
        <f t="shared" si="15"/>
        <v>174.175479</v>
      </c>
      <c r="W34" s="86">
        <f t="shared" si="15"/>
        <v>180.39136800000003</v>
      </c>
      <c r="X34" s="86">
        <f t="shared" si="15"/>
        <v>189.03403500000002</v>
      </c>
      <c r="Y34" s="86">
        <f t="shared" si="15"/>
        <v>194.57915400000002</v>
      </c>
      <c r="Z34" s="86">
        <f t="shared" si="15"/>
        <v>0</v>
      </c>
      <c r="AA34" s="86">
        <f t="shared" si="15"/>
        <v>0</v>
      </c>
      <c r="AB34" s="86">
        <f t="shared" si="15"/>
        <v>0</v>
      </c>
      <c r="AC34" s="86">
        <f t="shared" si="15"/>
        <v>0</v>
      </c>
      <c r="AD34" s="86">
        <f t="shared" si="15"/>
        <v>0</v>
      </c>
      <c r="AE34" s="85">
        <f t="shared" si="16"/>
        <v>1239.2841149999999</v>
      </c>
    </row>
    <row r="35" spans="2:33">
      <c r="B35" s="20" t="s">
        <v>19</v>
      </c>
      <c r="C35" s="37">
        <f>+'[39]CONSOLIDADO (2)'!C35</f>
        <v>220.59660000000002</v>
      </c>
      <c r="D35" s="37">
        <f>+'[39]CONSOLIDADO (2)'!D35</f>
        <v>197.50229999999999</v>
      </c>
      <c r="E35" s="37">
        <f>+'[39]CONSOLIDADO (2)'!E35</f>
        <v>219.62019999999995</v>
      </c>
      <c r="F35" s="37">
        <f>+'[39]CONSOLIDADO (2)'!F35</f>
        <v>214.33620000000002</v>
      </c>
      <c r="G35" s="37">
        <f>+'[39]CONSOLIDADO (2)'!G35</f>
        <v>225.39960000000002</v>
      </c>
      <c r="H35" s="37">
        <f>+'[39]CONSOLIDADO (2)'!H35</f>
        <v>228.03870000000003</v>
      </c>
      <c r="I35" s="37">
        <f>+'[39]CONSOLIDADO (2)'!I35</f>
        <v>238.76799999999997</v>
      </c>
      <c r="J35" s="37">
        <f>+'[39]CONSOLIDADO (2)'!J35</f>
        <v>0</v>
      </c>
      <c r="K35" s="37">
        <f>+'[39]CONSOLIDADO (2)'!K35</f>
        <v>0</v>
      </c>
      <c r="L35" s="37">
        <f>+'[39]CONSOLIDADO (2)'!L35</f>
        <v>0</v>
      </c>
      <c r="M35" s="37">
        <f>+'[39]CONSOLIDADO (2)'!M35</f>
        <v>0</v>
      </c>
      <c r="N35" s="37">
        <f>+'[39]CONSOLIDADO (2)'!N35</f>
        <v>0</v>
      </c>
      <c r="O35" s="42">
        <f t="shared" si="17"/>
        <v>1544.2616</v>
      </c>
      <c r="P35" s="52"/>
      <c r="Q35" s="43"/>
      <c r="R35" s="20" t="s">
        <v>19</v>
      </c>
      <c r="S35" s="86">
        <f t="shared" si="18"/>
        <v>191.91904200000002</v>
      </c>
      <c r="T35" s="86">
        <f t="shared" si="18"/>
        <v>171.827001</v>
      </c>
      <c r="U35" s="86">
        <f t="shared" si="19"/>
        <v>191.06957399999996</v>
      </c>
      <c r="V35" s="86">
        <f t="shared" si="15"/>
        <v>186.47249400000001</v>
      </c>
      <c r="W35" s="86">
        <f t="shared" si="15"/>
        <v>196.09765200000001</v>
      </c>
      <c r="X35" s="86">
        <f t="shared" si="15"/>
        <v>198.39366900000002</v>
      </c>
      <c r="Y35" s="86">
        <f t="shared" si="15"/>
        <v>207.72815999999997</v>
      </c>
      <c r="Z35" s="86">
        <f t="shared" si="15"/>
        <v>0</v>
      </c>
      <c r="AA35" s="86">
        <f t="shared" si="15"/>
        <v>0</v>
      </c>
      <c r="AB35" s="86">
        <f t="shared" si="15"/>
        <v>0</v>
      </c>
      <c r="AC35" s="86">
        <f t="shared" si="15"/>
        <v>0</v>
      </c>
      <c r="AD35" s="86">
        <f t="shared" si="15"/>
        <v>0</v>
      </c>
      <c r="AE35" s="85">
        <f t="shared" si="16"/>
        <v>1343.5075919999999</v>
      </c>
    </row>
    <row r="36" spans="2:33">
      <c r="B36" s="25" t="s">
        <v>20</v>
      </c>
      <c r="C36" s="37">
        <f>+'[39]CONSOLIDADO (2)'!C36</f>
        <v>312.27400000000006</v>
      </c>
      <c r="D36" s="37">
        <f>+'[39]CONSOLIDADO (2)'!D36</f>
        <v>249.5249</v>
      </c>
      <c r="E36" s="37">
        <f>+'[39]CONSOLIDADO (2)'!E36</f>
        <v>263.19909999999999</v>
      </c>
      <c r="F36" s="37">
        <f>+'[39]CONSOLIDADO (2)'!F36</f>
        <v>240.09580000000003</v>
      </c>
      <c r="G36" s="37">
        <f>+'[39]CONSOLIDADO (2)'!G36</f>
        <v>273.50630000000001</v>
      </c>
      <c r="H36" s="37">
        <f>+'[39]CONSOLIDADO (2)'!H36</f>
        <v>333.94810000000007</v>
      </c>
      <c r="I36" s="37">
        <f>+'[39]CONSOLIDADO (2)'!I36</f>
        <v>353.44740000000002</v>
      </c>
      <c r="J36" s="37">
        <f>+'[39]CONSOLIDADO (2)'!J36</f>
        <v>0</v>
      </c>
      <c r="K36" s="37">
        <f>+'[39]CONSOLIDADO (2)'!K36</f>
        <v>0</v>
      </c>
      <c r="L36" s="37">
        <f>+'[39]CONSOLIDADO (2)'!L36</f>
        <v>0</v>
      </c>
      <c r="M36" s="37">
        <f>+'[39]CONSOLIDADO (2)'!M36</f>
        <v>0</v>
      </c>
      <c r="N36" s="37">
        <f>+'[39]CONSOLIDADO (2)'!N36</f>
        <v>0</v>
      </c>
      <c r="O36" s="42">
        <f t="shared" si="17"/>
        <v>2025.9956000000002</v>
      </c>
      <c r="P36" s="52"/>
      <c r="Q36" s="43"/>
      <c r="R36" s="25" t="s">
        <v>20</v>
      </c>
      <c r="S36" s="86">
        <f t="shared" si="18"/>
        <v>271.67838000000006</v>
      </c>
      <c r="T36" s="86">
        <f t="shared" si="18"/>
        <v>217.08666299999999</v>
      </c>
      <c r="U36" s="86">
        <f t="shared" si="19"/>
        <v>228.983217</v>
      </c>
      <c r="V36" s="86">
        <f t="shared" si="15"/>
        <v>208.88334600000002</v>
      </c>
      <c r="W36" s="86">
        <f t="shared" si="15"/>
        <v>237.950481</v>
      </c>
      <c r="X36" s="86">
        <f t="shared" si="15"/>
        <v>290.53484700000007</v>
      </c>
      <c r="Y36" s="86">
        <f t="shared" si="15"/>
        <v>307.49923799999999</v>
      </c>
      <c r="Z36" s="86">
        <f t="shared" si="15"/>
        <v>0</v>
      </c>
      <c r="AA36" s="86">
        <f t="shared" si="15"/>
        <v>0</v>
      </c>
      <c r="AB36" s="86">
        <f t="shared" si="15"/>
        <v>0</v>
      </c>
      <c r="AC36" s="86">
        <f t="shared" si="15"/>
        <v>0</v>
      </c>
      <c r="AD36" s="86">
        <f t="shared" si="15"/>
        <v>0</v>
      </c>
      <c r="AE36" s="85">
        <f t="shared" si="16"/>
        <v>1762.6161720000005</v>
      </c>
    </row>
    <row r="37" spans="2:33">
      <c r="B37" s="45" t="s">
        <v>14</v>
      </c>
      <c r="C37" s="47">
        <f>SUM(C32:C36)</f>
        <v>3084.8074999999999</v>
      </c>
      <c r="D37" s="47">
        <f t="shared" ref="D37:I37" si="20">SUM(D32:D36)</f>
        <v>2871.0658999999996</v>
      </c>
      <c r="E37" s="47">
        <f t="shared" si="20"/>
        <v>3006.9867000000004</v>
      </c>
      <c r="F37" s="47">
        <f t="shared" si="20"/>
        <v>2817.4897080459777</v>
      </c>
      <c r="G37" s="47">
        <f t="shared" si="20"/>
        <v>2954.8526000000002</v>
      </c>
      <c r="H37" s="47">
        <f t="shared" si="20"/>
        <v>3002.5221999999994</v>
      </c>
      <c r="I37" s="47">
        <f t="shared" si="20"/>
        <v>3028.7906000000003</v>
      </c>
      <c r="J37" s="47">
        <f t="shared" ref="D37:N37" si="21">SUM(J32:J36)</f>
        <v>0</v>
      </c>
      <c r="K37" s="47">
        <f t="shared" si="21"/>
        <v>0</v>
      </c>
      <c r="L37" s="47">
        <f t="shared" si="21"/>
        <v>0</v>
      </c>
      <c r="M37" s="47">
        <f t="shared" si="21"/>
        <v>0</v>
      </c>
      <c r="N37" s="47">
        <f t="shared" si="21"/>
        <v>0</v>
      </c>
      <c r="O37" s="47">
        <f>SUM(C37:N37)</f>
        <v>20766.515208045977</v>
      </c>
      <c r="P37" s="52"/>
      <c r="Q37" s="43"/>
      <c r="R37" s="45" t="s">
        <v>14</v>
      </c>
      <c r="S37" s="88">
        <f t="shared" ref="S37:AD37" si="22">SUM(S32:S36)</f>
        <v>2683.7825250000005</v>
      </c>
      <c r="T37" s="89">
        <f t="shared" si="22"/>
        <v>2497.8273329999997</v>
      </c>
      <c r="U37" s="89">
        <f t="shared" si="22"/>
        <v>2616.0784290000001</v>
      </c>
      <c r="V37" s="89">
        <f t="shared" si="22"/>
        <v>2451.2160460000005</v>
      </c>
      <c r="W37" s="89">
        <f t="shared" si="22"/>
        <v>2570.7217620000001</v>
      </c>
      <c r="X37" s="89">
        <f t="shared" si="22"/>
        <v>2612.1943139999994</v>
      </c>
      <c r="Y37" s="89">
        <f t="shared" si="22"/>
        <v>2635.047822</v>
      </c>
      <c r="Z37" s="89">
        <f t="shared" si="22"/>
        <v>0</v>
      </c>
      <c r="AA37" s="89">
        <f t="shared" si="22"/>
        <v>0</v>
      </c>
      <c r="AB37" s="89">
        <f t="shared" si="22"/>
        <v>0</v>
      </c>
      <c r="AC37" s="89">
        <f t="shared" si="22"/>
        <v>0</v>
      </c>
      <c r="AD37" s="89">
        <f t="shared" si="22"/>
        <v>0</v>
      </c>
      <c r="AE37" s="87">
        <f>SUM(S37:AD37)</f>
        <v>18066.868231</v>
      </c>
    </row>
    <row r="38" spans="2:33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52"/>
      <c r="Q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5">
        <f>+AE37/0.87</f>
        <v>20766.515208045977</v>
      </c>
      <c r="AF38" s="56">
        <f>+AE38-O37</f>
        <v>0</v>
      </c>
      <c r="AG38" s="3" t="s">
        <v>24</v>
      </c>
    </row>
    <row r="39" spans="2:33"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Q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pans="2:33" hidden="1">
      <c r="B40" s="215" t="s">
        <v>25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R40" s="215" t="s">
        <v>25</v>
      </c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2:33" hidden="1">
      <c r="B41" s="57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R41" s="57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2:33" hidden="1">
      <c r="B42" s="32" t="s">
        <v>1</v>
      </c>
      <c r="C42" s="35" t="s">
        <v>26</v>
      </c>
      <c r="D42" s="33" t="s">
        <v>27</v>
      </c>
      <c r="E42" s="33" t="s">
        <v>28</v>
      </c>
      <c r="F42" s="33" t="s">
        <v>5</v>
      </c>
      <c r="G42" s="33" t="s">
        <v>6</v>
      </c>
      <c r="H42" s="33" t="s">
        <v>7</v>
      </c>
      <c r="I42" s="33" t="s">
        <v>8</v>
      </c>
      <c r="J42" s="33" t="s">
        <v>9</v>
      </c>
      <c r="K42" s="33" t="s">
        <v>10</v>
      </c>
      <c r="L42" s="33" t="s">
        <v>11</v>
      </c>
      <c r="M42" s="33" t="s">
        <v>12</v>
      </c>
      <c r="N42" s="33" t="s">
        <v>13</v>
      </c>
      <c r="O42" s="34" t="s">
        <v>14</v>
      </c>
      <c r="R42" s="32" t="s">
        <v>1</v>
      </c>
      <c r="S42" s="35" t="s">
        <v>2</v>
      </c>
      <c r="T42" s="33" t="s">
        <v>3</v>
      </c>
      <c r="U42" s="33" t="s">
        <v>4</v>
      </c>
      <c r="V42" s="33" t="s">
        <v>5</v>
      </c>
      <c r="W42" s="33" t="s">
        <v>6</v>
      </c>
      <c r="X42" s="33" t="s">
        <v>7</v>
      </c>
      <c r="Y42" s="33" t="s">
        <v>8</v>
      </c>
      <c r="Z42" s="33" t="s">
        <v>9</v>
      </c>
      <c r="AA42" s="33" t="s">
        <v>10</v>
      </c>
      <c r="AB42" s="33" t="s">
        <v>11</v>
      </c>
      <c r="AC42" s="33" t="s">
        <v>12</v>
      </c>
      <c r="AD42" s="33" t="s">
        <v>13</v>
      </c>
      <c r="AE42" s="34" t="s">
        <v>14</v>
      </c>
    </row>
    <row r="43" spans="2:33" hidden="1">
      <c r="B43" s="36"/>
      <c r="C43" s="37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9"/>
      <c r="R43" s="36"/>
      <c r="S43" s="37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9"/>
    </row>
    <row r="44" spans="2:33" hidden="1">
      <c r="B44" s="58" t="s">
        <v>16</v>
      </c>
      <c r="C44" s="37" t="e">
        <f t="shared" ref="C44:N48" si="23">C32/C$149*100</f>
        <v>#DIV/0!</v>
      </c>
      <c r="D44" s="38" t="e">
        <f t="shared" si="23"/>
        <v>#DIV/0!</v>
      </c>
      <c r="E44" s="38" t="e">
        <f t="shared" si="23"/>
        <v>#DIV/0!</v>
      </c>
      <c r="F44" s="38" t="e">
        <f t="shared" si="23"/>
        <v>#DIV/0!</v>
      </c>
      <c r="G44" s="38" t="e">
        <f t="shared" si="23"/>
        <v>#DIV/0!</v>
      </c>
      <c r="H44" s="38" t="e">
        <f t="shared" si="23"/>
        <v>#DIV/0!</v>
      </c>
      <c r="I44" s="38" t="e">
        <f t="shared" si="23"/>
        <v>#DIV/0!</v>
      </c>
      <c r="J44" s="38" t="e">
        <f t="shared" si="23"/>
        <v>#DIV/0!</v>
      </c>
      <c r="K44" s="38" t="e">
        <f t="shared" si="23"/>
        <v>#DIV/0!</v>
      </c>
      <c r="L44" s="38" t="e">
        <f t="shared" si="23"/>
        <v>#DIV/0!</v>
      </c>
      <c r="M44" s="38" t="e">
        <f t="shared" si="23"/>
        <v>#DIV/0!</v>
      </c>
      <c r="N44" s="38" t="e">
        <f t="shared" si="23"/>
        <v>#DIV/0!</v>
      </c>
      <c r="O44" s="42" t="e">
        <f>SUM(C44:N44)</f>
        <v>#DIV/0!</v>
      </c>
      <c r="R44" s="58" t="s">
        <v>16</v>
      </c>
      <c r="S44" s="37" t="e">
        <f t="shared" ref="S44:V48" si="24">+S32/S$149*100</f>
        <v>#DIV/0!</v>
      </c>
      <c r="T44" s="38" t="e">
        <f t="shared" si="24"/>
        <v>#DIV/0!</v>
      </c>
      <c r="U44" s="38" t="e">
        <f t="shared" si="24"/>
        <v>#DIV/0!</v>
      </c>
      <c r="V44" s="38" t="e">
        <f t="shared" si="24"/>
        <v>#DIV/0!</v>
      </c>
      <c r="W44" s="38" t="e">
        <f t="shared" ref="W44:AD48" si="25">W32/W$149*100</f>
        <v>#DIV/0!</v>
      </c>
      <c r="X44" s="38" t="e">
        <f t="shared" si="25"/>
        <v>#DIV/0!</v>
      </c>
      <c r="Y44" s="38" t="e">
        <f t="shared" si="25"/>
        <v>#DIV/0!</v>
      </c>
      <c r="Z44" s="38" t="e">
        <f t="shared" si="25"/>
        <v>#DIV/0!</v>
      </c>
      <c r="AA44" s="38" t="e">
        <f t="shared" si="25"/>
        <v>#DIV/0!</v>
      </c>
      <c r="AB44" s="38" t="e">
        <f t="shared" si="25"/>
        <v>#DIV/0!</v>
      </c>
      <c r="AC44" s="38" t="e">
        <f t="shared" si="25"/>
        <v>#DIV/0!</v>
      </c>
      <c r="AD44" s="38" t="e">
        <f t="shared" si="25"/>
        <v>#DIV/0!</v>
      </c>
      <c r="AE44" s="42" t="e">
        <f t="shared" ref="AE44:AE52" si="26">SUM(S44:U44)</f>
        <v>#DIV/0!</v>
      </c>
    </row>
    <row r="45" spans="2:33" hidden="1">
      <c r="B45" s="58" t="s">
        <v>29</v>
      </c>
      <c r="C45" s="37" t="e">
        <f t="shared" si="23"/>
        <v>#DIV/0!</v>
      </c>
      <c r="D45" s="38" t="e">
        <f t="shared" si="23"/>
        <v>#DIV/0!</v>
      </c>
      <c r="E45" s="38" t="e">
        <f t="shared" si="23"/>
        <v>#DIV/0!</v>
      </c>
      <c r="F45" s="38" t="e">
        <f t="shared" si="23"/>
        <v>#DIV/0!</v>
      </c>
      <c r="G45" s="38" t="e">
        <f t="shared" si="23"/>
        <v>#DIV/0!</v>
      </c>
      <c r="H45" s="38" t="e">
        <f t="shared" si="23"/>
        <v>#DIV/0!</v>
      </c>
      <c r="I45" s="38" t="e">
        <f t="shared" si="23"/>
        <v>#DIV/0!</v>
      </c>
      <c r="J45" s="38" t="e">
        <f t="shared" si="23"/>
        <v>#DIV/0!</v>
      </c>
      <c r="K45" s="38" t="e">
        <f t="shared" si="23"/>
        <v>#DIV/0!</v>
      </c>
      <c r="L45" s="38" t="e">
        <f t="shared" si="23"/>
        <v>#DIV/0!</v>
      </c>
      <c r="M45" s="38" t="e">
        <f t="shared" si="23"/>
        <v>#DIV/0!</v>
      </c>
      <c r="N45" s="38" t="e">
        <f t="shared" si="23"/>
        <v>#DIV/0!</v>
      </c>
      <c r="O45" s="42" t="e">
        <f t="shared" ref="O45:O55" si="27">SUM(C45:N45)</f>
        <v>#DIV/0!</v>
      </c>
      <c r="R45" s="58" t="s">
        <v>29</v>
      </c>
      <c r="S45" s="37" t="e">
        <f t="shared" si="24"/>
        <v>#DIV/0!</v>
      </c>
      <c r="T45" s="38" t="e">
        <f t="shared" si="24"/>
        <v>#DIV/0!</v>
      </c>
      <c r="U45" s="38" t="e">
        <f t="shared" si="24"/>
        <v>#DIV/0!</v>
      </c>
      <c r="V45" s="38" t="e">
        <f t="shared" si="24"/>
        <v>#DIV/0!</v>
      </c>
      <c r="W45" s="38" t="e">
        <f t="shared" si="25"/>
        <v>#DIV/0!</v>
      </c>
      <c r="X45" s="38" t="e">
        <f t="shared" si="25"/>
        <v>#DIV/0!</v>
      </c>
      <c r="Y45" s="38" t="e">
        <f t="shared" si="25"/>
        <v>#DIV/0!</v>
      </c>
      <c r="Z45" s="38" t="e">
        <f t="shared" si="25"/>
        <v>#DIV/0!</v>
      </c>
      <c r="AA45" s="38" t="e">
        <f t="shared" si="25"/>
        <v>#DIV/0!</v>
      </c>
      <c r="AB45" s="38" t="e">
        <f t="shared" si="25"/>
        <v>#DIV/0!</v>
      </c>
      <c r="AC45" s="38" t="e">
        <f t="shared" si="25"/>
        <v>#DIV/0!</v>
      </c>
      <c r="AD45" s="38" t="e">
        <f t="shared" si="25"/>
        <v>#DIV/0!</v>
      </c>
      <c r="AE45" s="42" t="e">
        <f t="shared" si="26"/>
        <v>#DIV/0!</v>
      </c>
    </row>
    <row r="46" spans="2:33" hidden="1">
      <c r="B46" s="58" t="s">
        <v>30</v>
      </c>
      <c r="C46" s="37" t="e">
        <f t="shared" si="23"/>
        <v>#DIV/0!</v>
      </c>
      <c r="D46" s="38" t="e">
        <f t="shared" si="23"/>
        <v>#DIV/0!</v>
      </c>
      <c r="E46" s="38" t="e">
        <f t="shared" si="23"/>
        <v>#DIV/0!</v>
      </c>
      <c r="F46" s="38" t="e">
        <f t="shared" si="23"/>
        <v>#DIV/0!</v>
      </c>
      <c r="G46" s="38" t="e">
        <f t="shared" si="23"/>
        <v>#DIV/0!</v>
      </c>
      <c r="H46" s="38" t="e">
        <f t="shared" si="23"/>
        <v>#DIV/0!</v>
      </c>
      <c r="I46" s="38" t="e">
        <f t="shared" si="23"/>
        <v>#DIV/0!</v>
      </c>
      <c r="J46" s="38" t="e">
        <f t="shared" si="23"/>
        <v>#DIV/0!</v>
      </c>
      <c r="K46" s="38" t="e">
        <f t="shared" si="23"/>
        <v>#DIV/0!</v>
      </c>
      <c r="L46" s="38" t="e">
        <f t="shared" si="23"/>
        <v>#DIV/0!</v>
      </c>
      <c r="M46" s="38" t="e">
        <f t="shared" si="23"/>
        <v>#DIV/0!</v>
      </c>
      <c r="N46" s="38" t="e">
        <f t="shared" si="23"/>
        <v>#DIV/0!</v>
      </c>
      <c r="O46" s="42" t="e">
        <f t="shared" si="27"/>
        <v>#DIV/0!</v>
      </c>
      <c r="R46" s="58" t="s">
        <v>30</v>
      </c>
      <c r="S46" s="37" t="e">
        <f t="shared" si="24"/>
        <v>#DIV/0!</v>
      </c>
      <c r="T46" s="38" t="e">
        <f t="shared" si="24"/>
        <v>#DIV/0!</v>
      </c>
      <c r="U46" s="38" t="e">
        <f t="shared" si="24"/>
        <v>#DIV/0!</v>
      </c>
      <c r="V46" s="38" t="e">
        <f t="shared" si="24"/>
        <v>#DIV/0!</v>
      </c>
      <c r="W46" s="38" t="e">
        <f t="shared" si="25"/>
        <v>#DIV/0!</v>
      </c>
      <c r="X46" s="38" t="e">
        <f t="shared" si="25"/>
        <v>#DIV/0!</v>
      </c>
      <c r="Y46" s="38" t="e">
        <f t="shared" si="25"/>
        <v>#DIV/0!</v>
      </c>
      <c r="Z46" s="38" t="e">
        <f t="shared" si="25"/>
        <v>#DIV/0!</v>
      </c>
      <c r="AA46" s="38" t="e">
        <f t="shared" si="25"/>
        <v>#DIV/0!</v>
      </c>
      <c r="AB46" s="38" t="e">
        <f t="shared" si="25"/>
        <v>#DIV/0!</v>
      </c>
      <c r="AC46" s="38" t="e">
        <f t="shared" si="25"/>
        <v>#DIV/0!</v>
      </c>
      <c r="AD46" s="38" t="e">
        <f t="shared" si="25"/>
        <v>#DIV/0!</v>
      </c>
      <c r="AE46" s="42" t="e">
        <f t="shared" si="26"/>
        <v>#DIV/0!</v>
      </c>
    </row>
    <row r="47" spans="2:33" hidden="1">
      <c r="B47" s="58" t="s">
        <v>31</v>
      </c>
      <c r="C47" s="37" t="e">
        <f t="shared" si="23"/>
        <v>#DIV/0!</v>
      </c>
      <c r="D47" s="38" t="e">
        <f t="shared" si="23"/>
        <v>#DIV/0!</v>
      </c>
      <c r="E47" s="38" t="e">
        <f t="shared" si="23"/>
        <v>#DIV/0!</v>
      </c>
      <c r="F47" s="38" t="e">
        <f t="shared" si="23"/>
        <v>#DIV/0!</v>
      </c>
      <c r="G47" s="38" t="e">
        <f t="shared" si="23"/>
        <v>#DIV/0!</v>
      </c>
      <c r="H47" s="38" t="e">
        <f t="shared" si="23"/>
        <v>#DIV/0!</v>
      </c>
      <c r="I47" s="38" t="e">
        <f t="shared" si="23"/>
        <v>#DIV/0!</v>
      </c>
      <c r="J47" s="38" t="e">
        <f t="shared" si="23"/>
        <v>#DIV/0!</v>
      </c>
      <c r="K47" s="38" t="e">
        <f t="shared" si="23"/>
        <v>#DIV/0!</v>
      </c>
      <c r="L47" s="38" t="e">
        <f t="shared" si="23"/>
        <v>#DIV/0!</v>
      </c>
      <c r="M47" s="38" t="e">
        <f t="shared" si="23"/>
        <v>#DIV/0!</v>
      </c>
      <c r="N47" s="38" t="e">
        <f t="shared" si="23"/>
        <v>#DIV/0!</v>
      </c>
      <c r="O47" s="42" t="e">
        <f t="shared" si="27"/>
        <v>#DIV/0!</v>
      </c>
      <c r="R47" s="58" t="s">
        <v>31</v>
      </c>
      <c r="S47" s="37" t="e">
        <f t="shared" si="24"/>
        <v>#DIV/0!</v>
      </c>
      <c r="T47" s="38" t="e">
        <f t="shared" si="24"/>
        <v>#DIV/0!</v>
      </c>
      <c r="U47" s="38" t="e">
        <f t="shared" si="24"/>
        <v>#DIV/0!</v>
      </c>
      <c r="V47" s="38" t="e">
        <f t="shared" si="24"/>
        <v>#DIV/0!</v>
      </c>
      <c r="W47" s="38" t="e">
        <f t="shared" si="25"/>
        <v>#DIV/0!</v>
      </c>
      <c r="X47" s="38" t="e">
        <f t="shared" si="25"/>
        <v>#DIV/0!</v>
      </c>
      <c r="Y47" s="38" t="e">
        <f t="shared" si="25"/>
        <v>#DIV/0!</v>
      </c>
      <c r="Z47" s="38" t="e">
        <f t="shared" si="25"/>
        <v>#DIV/0!</v>
      </c>
      <c r="AA47" s="38" t="e">
        <f t="shared" si="25"/>
        <v>#DIV/0!</v>
      </c>
      <c r="AB47" s="38" t="e">
        <f t="shared" si="25"/>
        <v>#DIV/0!</v>
      </c>
      <c r="AC47" s="38" t="e">
        <f t="shared" si="25"/>
        <v>#DIV/0!</v>
      </c>
      <c r="AD47" s="38" t="e">
        <f t="shared" si="25"/>
        <v>#DIV/0!</v>
      </c>
      <c r="AE47" s="42" t="e">
        <f t="shared" si="26"/>
        <v>#DIV/0!</v>
      </c>
    </row>
    <row r="48" spans="2:33" hidden="1">
      <c r="B48" s="58" t="s">
        <v>32</v>
      </c>
      <c r="C48" s="37" t="e">
        <f t="shared" si="23"/>
        <v>#DIV/0!</v>
      </c>
      <c r="D48" s="38" t="e">
        <f t="shared" si="23"/>
        <v>#DIV/0!</v>
      </c>
      <c r="E48" s="38" t="e">
        <f t="shared" si="23"/>
        <v>#DIV/0!</v>
      </c>
      <c r="F48" s="38" t="e">
        <f t="shared" si="23"/>
        <v>#DIV/0!</v>
      </c>
      <c r="G48" s="38" t="e">
        <f t="shared" si="23"/>
        <v>#DIV/0!</v>
      </c>
      <c r="H48" s="38" t="e">
        <f t="shared" si="23"/>
        <v>#DIV/0!</v>
      </c>
      <c r="I48" s="38" t="e">
        <f t="shared" si="23"/>
        <v>#DIV/0!</v>
      </c>
      <c r="J48" s="38" t="e">
        <f t="shared" si="23"/>
        <v>#DIV/0!</v>
      </c>
      <c r="K48" s="38" t="e">
        <f t="shared" si="23"/>
        <v>#DIV/0!</v>
      </c>
      <c r="L48" s="38" t="e">
        <f t="shared" si="23"/>
        <v>#DIV/0!</v>
      </c>
      <c r="M48" s="38" t="e">
        <f t="shared" si="23"/>
        <v>#DIV/0!</v>
      </c>
      <c r="N48" s="38" t="e">
        <f t="shared" si="23"/>
        <v>#DIV/0!</v>
      </c>
      <c r="O48" s="42" t="e">
        <f t="shared" si="27"/>
        <v>#DIV/0!</v>
      </c>
      <c r="R48" s="58" t="s">
        <v>32</v>
      </c>
      <c r="S48" s="37" t="e">
        <f t="shared" si="24"/>
        <v>#DIV/0!</v>
      </c>
      <c r="T48" s="38" t="e">
        <f t="shared" si="24"/>
        <v>#DIV/0!</v>
      </c>
      <c r="U48" s="38" t="e">
        <f t="shared" si="24"/>
        <v>#DIV/0!</v>
      </c>
      <c r="V48" s="38" t="e">
        <f t="shared" si="24"/>
        <v>#DIV/0!</v>
      </c>
      <c r="W48" s="38" t="e">
        <f t="shared" si="25"/>
        <v>#DIV/0!</v>
      </c>
      <c r="X48" s="38" t="e">
        <f t="shared" si="25"/>
        <v>#DIV/0!</v>
      </c>
      <c r="Y48" s="38" t="e">
        <f t="shared" si="25"/>
        <v>#DIV/0!</v>
      </c>
      <c r="Z48" s="38" t="e">
        <f t="shared" si="25"/>
        <v>#DIV/0!</v>
      </c>
      <c r="AA48" s="38" t="e">
        <f t="shared" si="25"/>
        <v>#DIV/0!</v>
      </c>
      <c r="AB48" s="38" t="e">
        <f t="shared" si="25"/>
        <v>#DIV/0!</v>
      </c>
      <c r="AC48" s="38" t="e">
        <f t="shared" si="25"/>
        <v>#DIV/0!</v>
      </c>
      <c r="AD48" s="38" t="e">
        <f t="shared" si="25"/>
        <v>#DIV/0!</v>
      </c>
      <c r="AE48" s="42" t="e">
        <f t="shared" si="26"/>
        <v>#DIV/0!</v>
      </c>
    </row>
    <row r="49" spans="2:31" hidden="1">
      <c r="B49" s="58" t="s">
        <v>33</v>
      </c>
      <c r="C49" s="37" t="e">
        <f>#REF!/C$149*100</f>
        <v>#REF!</v>
      </c>
      <c r="D49" s="38" t="e">
        <f>#REF!/D$149*100</f>
        <v>#REF!</v>
      </c>
      <c r="E49" s="38" t="e">
        <f>#REF!/E$149*100</f>
        <v>#REF!</v>
      </c>
      <c r="F49" s="38" t="e">
        <f>#REF!/F$149*100</f>
        <v>#REF!</v>
      </c>
      <c r="G49" s="38" t="e">
        <f>#REF!/G$149*100</f>
        <v>#REF!</v>
      </c>
      <c r="H49" s="38" t="e">
        <f>#REF!/H$149*100</f>
        <v>#REF!</v>
      </c>
      <c r="I49" s="38" t="e">
        <f>#REF!/I$149*100</f>
        <v>#REF!</v>
      </c>
      <c r="J49" s="38" t="e">
        <f>#REF!/J$149*100</f>
        <v>#REF!</v>
      </c>
      <c r="K49" s="38" t="e">
        <f>#REF!/K$149*100</f>
        <v>#REF!</v>
      </c>
      <c r="L49" s="38" t="e">
        <f>#REF!/L$149*100</f>
        <v>#REF!</v>
      </c>
      <c r="M49" s="38" t="e">
        <f>#REF!/M$149*100</f>
        <v>#REF!</v>
      </c>
      <c r="N49" s="38" t="e">
        <f>#REF!/N$149*100</f>
        <v>#REF!</v>
      </c>
      <c r="O49" s="42" t="e">
        <f t="shared" si="27"/>
        <v>#REF!</v>
      </c>
      <c r="R49" s="58" t="s">
        <v>33</v>
      </c>
      <c r="S49" s="37" t="e">
        <f>+#REF!/S$149*100</f>
        <v>#REF!</v>
      </c>
      <c r="T49" s="38" t="e">
        <f>+#REF!/T$149*100</f>
        <v>#REF!</v>
      </c>
      <c r="U49" s="38" t="e">
        <f>+#REF!/U$149*100</f>
        <v>#REF!</v>
      </c>
      <c r="V49" s="38" t="e">
        <f>+#REF!/V$149*100</f>
        <v>#REF!</v>
      </c>
      <c r="W49" s="38" t="e">
        <f>#REF!/W$149*100</f>
        <v>#REF!</v>
      </c>
      <c r="X49" s="38" t="e">
        <f>#REF!/X$149*100</f>
        <v>#REF!</v>
      </c>
      <c r="Y49" s="38" t="e">
        <f>#REF!/Y$149*100</f>
        <v>#REF!</v>
      </c>
      <c r="Z49" s="38" t="e">
        <f>#REF!/Z$149*100</f>
        <v>#REF!</v>
      </c>
      <c r="AA49" s="38" t="e">
        <f>#REF!/AA$149*100</f>
        <v>#REF!</v>
      </c>
      <c r="AB49" s="38" t="e">
        <f>#REF!/AB$149*100</f>
        <v>#REF!</v>
      </c>
      <c r="AC49" s="38" t="e">
        <f>#REF!/AC$149*100</f>
        <v>#REF!</v>
      </c>
      <c r="AD49" s="38" t="e">
        <f>#REF!/AD$149*100</f>
        <v>#REF!</v>
      </c>
      <c r="AE49" s="42" t="e">
        <f t="shared" si="26"/>
        <v>#REF!</v>
      </c>
    </row>
    <row r="50" spans="2:31" hidden="1">
      <c r="B50" s="58" t="s">
        <v>19</v>
      </c>
      <c r="C50" s="37" t="e">
        <f>#REF!/C$149*100</f>
        <v>#REF!</v>
      </c>
      <c r="D50" s="38" t="e">
        <f>#REF!/D$149*100</f>
        <v>#REF!</v>
      </c>
      <c r="E50" s="38" t="e">
        <f>#REF!/E$149*100</f>
        <v>#REF!</v>
      </c>
      <c r="F50" s="38" t="e">
        <f>#REF!/F$149*100</f>
        <v>#REF!</v>
      </c>
      <c r="G50" s="38" t="e">
        <f>#REF!/G$149*100</f>
        <v>#REF!</v>
      </c>
      <c r="H50" s="38" t="e">
        <f>#REF!/H$149*100</f>
        <v>#REF!</v>
      </c>
      <c r="I50" s="38" t="e">
        <f>#REF!/I$149*100</f>
        <v>#REF!</v>
      </c>
      <c r="J50" s="38" t="e">
        <f>#REF!/J$149*100</f>
        <v>#REF!</v>
      </c>
      <c r="K50" s="38" t="e">
        <f>#REF!/K$149*100</f>
        <v>#REF!</v>
      </c>
      <c r="L50" s="38" t="e">
        <f>#REF!/L$149*100</f>
        <v>#REF!</v>
      </c>
      <c r="M50" s="38" t="e">
        <f>#REF!/M$149*100</f>
        <v>#REF!</v>
      </c>
      <c r="N50" s="38" t="e">
        <f>#REF!/N$149*100</f>
        <v>#REF!</v>
      </c>
      <c r="O50" s="42" t="e">
        <f t="shared" si="27"/>
        <v>#REF!</v>
      </c>
      <c r="R50" s="58" t="s">
        <v>19</v>
      </c>
      <c r="S50" s="37" t="e">
        <f>+#REF!/S$149*100</f>
        <v>#REF!</v>
      </c>
      <c r="T50" s="38" t="e">
        <f>+#REF!/T$149*100</f>
        <v>#REF!</v>
      </c>
      <c r="U50" s="38" t="e">
        <f>+#REF!/U$149*100</f>
        <v>#REF!</v>
      </c>
      <c r="V50" s="38" t="e">
        <f>+#REF!/V$149*100</f>
        <v>#REF!</v>
      </c>
      <c r="W50" s="38" t="e">
        <f>#REF!/W$149*100</f>
        <v>#REF!</v>
      </c>
      <c r="X50" s="38" t="e">
        <f>#REF!/X$149*100</f>
        <v>#REF!</v>
      </c>
      <c r="Y50" s="38" t="e">
        <f>#REF!/Y$149*100</f>
        <v>#REF!</v>
      </c>
      <c r="Z50" s="38" t="e">
        <f>#REF!/Z$149*100</f>
        <v>#REF!</v>
      </c>
      <c r="AA50" s="38" t="e">
        <f>#REF!/AA$149*100</f>
        <v>#REF!</v>
      </c>
      <c r="AB50" s="38" t="e">
        <f>#REF!/AB$149*100</f>
        <v>#REF!</v>
      </c>
      <c r="AC50" s="38" t="e">
        <f>#REF!/AC$149*100</f>
        <v>#REF!</v>
      </c>
      <c r="AD50" s="38" t="e">
        <f>#REF!/AD$149*100</f>
        <v>#REF!</v>
      </c>
      <c r="AE50" s="42" t="e">
        <f t="shared" si="26"/>
        <v>#REF!</v>
      </c>
    </row>
    <row r="51" spans="2:31" hidden="1">
      <c r="B51" s="58" t="s">
        <v>34</v>
      </c>
      <c r="C51" s="37" t="e">
        <f>#REF!/C$149*100</f>
        <v>#REF!</v>
      </c>
      <c r="D51" s="38" t="e">
        <f>#REF!/D$149*100</f>
        <v>#REF!</v>
      </c>
      <c r="E51" s="38" t="e">
        <f>#REF!/E$149*100</f>
        <v>#REF!</v>
      </c>
      <c r="F51" s="38" t="e">
        <f>#REF!/F$149*100</f>
        <v>#REF!</v>
      </c>
      <c r="G51" s="38" t="e">
        <f>#REF!/G$149*100</f>
        <v>#REF!</v>
      </c>
      <c r="H51" s="38" t="e">
        <f>#REF!/H$149*100</f>
        <v>#REF!</v>
      </c>
      <c r="I51" s="38" t="e">
        <f>#REF!/I$149*100</f>
        <v>#REF!</v>
      </c>
      <c r="J51" s="38" t="e">
        <f>#REF!/J$149*100</f>
        <v>#REF!</v>
      </c>
      <c r="K51" s="38" t="e">
        <f>#REF!/K$149*100</f>
        <v>#REF!</v>
      </c>
      <c r="L51" s="38" t="e">
        <f>#REF!/L$149*100</f>
        <v>#REF!</v>
      </c>
      <c r="M51" s="38" t="e">
        <f>#REF!/M$149*100</f>
        <v>#REF!</v>
      </c>
      <c r="N51" s="38" t="e">
        <f>#REF!/N$149*100</f>
        <v>#REF!</v>
      </c>
      <c r="O51" s="42" t="e">
        <f t="shared" si="27"/>
        <v>#REF!</v>
      </c>
      <c r="R51" s="58" t="s">
        <v>34</v>
      </c>
      <c r="S51" s="37" t="e">
        <f>+#REF!/S$149*100</f>
        <v>#REF!</v>
      </c>
      <c r="T51" s="38" t="e">
        <f>+#REF!/T$149*100</f>
        <v>#REF!</v>
      </c>
      <c r="U51" s="38" t="e">
        <f>+#REF!/U$149*100</f>
        <v>#REF!</v>
      </c>
      <c r="V51" s="38" t="e">
        <f>+#REF!/V$149*100</f>
        <v>#REF!</v>
      </c>
      <c r="W51" s="38" t="e">
        <f>#REF!/W$149*100</f>
        <v>#REF!</v>
      </c>
      <c r="X51" s="38" t="e">
        <f>#REF!/X$149*100</f>
        <v>#REF!</v>
      </c>
      <c r="Y51" s="38" t="e">
        <f>#REF!/Y$149*100</f>
        <v>#REF!</v>
      </c>
      <c r="Z51" s="38" t="e">
        <f>#REF!/Z$149*100</f>
        <v>#REF!</v>
      </c>
      <c r="AA51" s="38" t="e">
        <f>#REF!/AA$149*100</f>
        <v>#REF!</v>
      </c>
      <c r="AB51" s="38" t="e">
        <f>#REF!/AB$149*100</f>
        <v>#REF!</v>
      </c>
      <c r="AC51" s="38" t="e">
        <f>#REF!/AC$149*100</f>
        <v>#REF!</v>
      </c>
      <c r="AD51" s="38" t="e">
        <f>#REF!/AD$149*100</f>
        <v>#REF!</v>
      </c>
      <c r="AE51" s="42" t="e">
        <f t="shared" si="26"/>
        <v>#REF!</v>
      </c>
    </row>
    <row r="52" spans="2:31" hidden="1">
      <c r="B52" s="58" t="s">
        <v>35</v>
      </c>
      <c r="C52" s="37" t="e">
        <f>#REF!/C$149*100</f>
        <v>#REF!</v>
      </c>
      <c r="D52" s="38" t="e">
        <f>#REF!/D$149*100</f>
        <v>#REF!</v>
      </c>
      <c r="E52" s="38" t="e">
        <f>#REF!/E$149*100</f>
        <v>#REF!</v>
      </c>
      <c r="F52" s="38" t="e">
        <f>#REF!/F$149*100</f>
        <v>#REF!</v>
      </c>
      <c r="G52" s="38" t="e">
        <f>#REF!/G$149*100</f>
        <v>#REF!</v>
      </c>
      <c r="H52" s="38" t="e">
        <f>#REF!/H$149*100</f>
        <v>#REF!</v>
      </c>
      <c r="I52" s="38" t="e">
        <f>#REF!/I$149*100</f>
        <v>#REF!</v>
      </c>
      <c r="J52" s="38" t="e">
        <f>#REF!/J$149*100</f>
        <v>#REF!</v>
      </c>
      <c r="K52" s="38" t="e">
        <f>#REF!/K$149*100</f>
        <v>#REF!</v>
      </c>
      <c r="L52" s="38" t="e">
        <f>#REF!/L$149*100</f>
        <v>#REF!</v>
      </c>
      <c r="M52" s="38" t="e">
        <f>#REF!/M$149*100</f>
        <v>#REF!</v>
      </c>
      <c r="N52" s="38" t="e">
        <f>#REF!/N$149*100</f>
        <v>#REF!</v>
      </c>
      <c r="O52" s="42" t="e">
        <f t="shared" si="27"/>
        <v>#REF!</v>
      </c>
      <c r="R52" s="58" t="s">
        <v>35</v>
      </c>
      <c r="S52" s="37" t="e">
        <f>+#REF!/S$149*100</f>
        <v>#REF!</v>
      </c>
      <c r="T52" s="38" t="e">
        <f>+#REF!/T$149*100</f>
        <v>#REF!</v>
      </c>
      <c r="U52" s="38" t="e">
        <f>+#REF!/U$149*100</f>
        <v>#REF!</v>
      </c>
      <c r="V52" s="38" t="e">
        <f>+#REF!/V$149*100</f>
        <v>#REF!</v>
      </c>
      <c r="W52" s="38" t="e">
        <f>#REF!/W$149*100</f>
        <v>#REF!</v>
      </c>
      <c r="X52" s="38" t="e">
        <f>#REF!/X$149*100</f>
        <v>#REF!</v>
      </c>
      <c r="Y52" s="38" t="e">
        <f>#REF!/Y$149*100</f>
        <v>#REF!</v>
      </c>
      <c r="Z52" s="38" t="e">
        <f>#REF!/Z$149*100</f>
        <v>#REF!</v>
      </c>
      <c r="AA52" s="38" t="e">
        <f>#REF!/AA$149*100</f>
        <v>#REF!</v>
      </c>
      <c r="AB52" s="38" t="e">
        <f>#REF!/AB$149*100</f>
        <v>#REF!</v>
      </c>
      <c r="AC52" s="38" t="e">
        <f>#REF!/AC$149*100</f>
        <v>#REF!</v>
      </c>
      <c r="AD52" s="38" t="e">
        <f>#REF!/AD$149*100</f>
        <v>#REF!</v>
      </c>
      <c r="AE52" s="42" t="e">
        <f t="shared" si="26"/>
        <v>#REF!</v>
      </c>
    </row>
    <row r="53" spans="2:31" hidden="1">
      <c r="B53" s="59"/>
      <c r="C53" s="37" t="e">
        <f>#REF!/C$149*100</f>
        <v>#REF!</v>
      </c>
      <c r="D53" s="38" t="e">
        <f>+#REF!/D$149*100</f>
        <v>#REF!</v>
      </c>
      <c r="E53" s="38" t="e">
        <f>+#REF!/E$149*100</f>
        <v>#REF!</v>
      </c>
      <c r="F53" s="38" t="e">
        <f>+#REF!/F$149*100</f>
        <v>#REF!</v>
      </c>
      <c r="G53" s="38" t="e">
        <f>+#REF!/G$149*100</f>
        <v>#REF!</v>
      </c>
      <c r="H53" s="38" t="e">
        <f>+#REF!/H$149*100</f>
        <v>#REF!</v>
      </c>
      <c r="I53" s="38" t="e">
        <f>+#REF!/I$149*100</f>
        <v>#REF!</v>
      </c>
      <c r="J53" s="38" t="e">
        <f>+#REF!/J$149*100</f>
        <v>#REF!</v>
      </c>
      <c r="K53" s="38" t="e">
        <f>+#REF!/K$149*100</f>
        <v>#REF!</v>
      </c>
      <c r="L53" s="38" t="e">
        <f>+#REF!/L$149*100</f>
        <v>#REF!</v>
      </c>
      <c r="M53" s="38" t="e">
        <f>+#REF!/M$149*100</f>
        <v>#REF!</v>
      </c>
      <c r="N53" s="38" t="e">
        <f>+#REF!/N$149*100</f>
        <v>#REF!</v>
      </c>
      <c r="O53" s="42" t="e">
        <f t="shared" si="27"/>
        <v>#REF!</v>
      </c>
      <c r="R53" s="59"/>
      <c r="S53" s="37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42"/>
    </row>
    <row r="54" spans="2:31" hidden="1">
      <c r="B54" s="60" t="s">
        <v>36</v>
      </c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2"/>
      <c r="R54" s="60" t="s">
        <v>36</v>
      </c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42">
        <f>SUM(S54:U54)</f>
        <v>0</v>
      </c>
    </row>
    <row r="55" spans="2:31" hidden="1">
      <c r="B55" s="61" t="s">
        <v>14</v>
      </c>
      <c r="C55" s="46" t="e">
        <f t="shared" ref="C55:N55" si="28">C37/C$149*100</f>
        <v>#DIV/0!</v>
      </c>
      <c r="D55" s="62" t="e">
        <f t="shared" si="28"/>
        <v>#DIV/0!</v>
      </c>
      <c r="E55" s="62" t="e">
        <f t="shared" si="28"/>
        <v>#DIV/0!</v>
      </c>
      <c r="F55" s="62" t="e">
        <f t="shared" si="28"/>
        <v>#DIV/0!</v>
      </c>
      <c r="G55" s="62" t="e">
        <f t="shared" si="28"/>
        <v>#DIV/0!</v>
      </c>
      <c r="H55" s="62" t="e">
        <f t="shared" si="28"/>
        <v>#DIV/0!</v>
      </c>
      <c r="I55" s="62" t="e">
        <f t="shared" si="28"/>
        <v>#DIV/0!</v>
      </c>
      <c r="J55" s="62" t="e">
        <f t="shared" si="28"/>
        <v>#DIV/0!</v>
      </c>
      <c r="K55" s="62" t="e">
        <f t="shared" si="28"/>
        <v>#DIV/0!</v>
      </c>
      <c r="L55" s="62" t="e">
        <f t="shared" si="28"/>
        <v>#DIV/0!</v>
      </c>
      <c r="M55" s="62" t="e">
        <f t="shared" si="28"/>
        <v>#DIV/0!</v>
      </c>
      <c r="N55" s="62" t="e">
        <f t="shared" si="28"/>
        <v>#DIV/0!</v>
      </c>
      <c r="O55" s="47" t="e">
        <f t="shared" si="27"/>
        <v>#DIV/0!</v>
      </c>
      <c r="R55" s="61" t="s">
        <v>14</v>
      </c>
      <c r="S55" s="46" t="e">
        <f>+SUM(S44:S53)</f>
        <v>#DIV/0!</v>
      </c>
      <c r="T55" s="62" t="e">
        <f>+SUM(T44:T53)</f>
        <v>#DIV/0!</v>
      </c>
      <c r="U55" s="62" t="e">
        <f>+SUM(U44:U53)</f>
        <v>#DIV/0!</v>
      </c>
      <c r="V55" s="62" t="e">
        <f>+SUM(V44:V53)</f>
        <v>#DIV/0!</v>
      </c>
      <c r="W55" s="62" t="e">
        <f t="shared" ref="W55:AD55" si="29">W37/W$149*100</f>
        <v>#DIV/0!</v>
      </c>
      <c r="X55" s="62" t="e">
        <f t="shared" si="29"/>
        <v>#DIV/0!</v>
      </c>
      <c r="Y55" s="62" t="e">
        <f t="shared" si="29"/>
        <v>#DIV/0!</v>
      </c>
      <c r="Z55" s="62" t="e">
        <f t="shared" si="29"/>
        <v>#DIV/0!</v>
      </c>
      <c r="AA55" s="62" t="e">
        <f t="shared" si="29"/>
        <v>#DIV/0!</v>
      </c>
      <c r="AB55" s="62" t="e">
        <f t="shared" si="29"/>
        <v>#DIV/0!</v>
      </c>
      <c r="AC55" s="62" t="e">
        <f t="shared" si="29"/>
        <v>#DIV/0!</v>
      </c>
      <c r="AD55" s="62" t="e">
        <f t="shared" si="29"/>
        <v>#DIV/0!</v>
      </c>
      <c r="AE55" s="47" t="e">
        <f>SUM(S55:U55)</f>
        <v>#DIV/0!</v>
      </c>
    </row>
    <row r="56" spans="2:31" hidden="1"/>
    <row r="58" spans="2:31">
      <c r="B58" s="215" t="s">
        <v>37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R58" s="215" t="s">
        <v>37</v>
      </c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</row>
    <row r="59" spans="2:31">
      <c r="B59" s="57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R59" s="57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</row>
    <row r="60" spans="2:31">
      <c r="B60" s="32" t="s">
        <v>1</v>
      </c>
      <c r="C60" s="12" t="s">
        <v>2</v>
      </c>
      <c r="D60" s="13" t="s">
        <v>3</v>
      </c>
      <c r="E60" s="13" t="s">
        <v>4</v>
      </c>
      <c r="F60" s="33" t="s">
        <v>5</v>
      </c>
      <c r="G60" s="33" t="s">
        <v>6</v>
      </c>
      <c r="H60" s="33" t="s">
        <v>7</v>
      </c>
      <c r="I60" s="33" t="s">
        <v>8</v>
      </c>
      <c r="J60" s="33" t="s">
        <v>9</v>
      </c>
      <c r="K60" s="33" t="s">
        <v>10</v>
      </c>
      <c r="L60" s="33" t="s">
        <v>11</v>
      </c>
      <c r="M60" s="33" t="s">
        <v>12</v>
      </c>
      <c r="N60" s="33" t="s">
        <v>13</v>
      </c>
      <c r="O60" s="34" t="s">
        <v>14</v>
      </c>
      <c r="R60" s="32" t="s">
        <v>1</v>
      </c>
      <c r="S60" s="35" t="s">
        <v>2</v>
      </c>
      <c r="T60" s="33" t="s">
        <v>3</v>
      </c>
      <c r="U60" s="33" t="s">
        <v>4</v>
      </c>
      <c r="V60" s="33" t="s">
        <v>5</v>
      </c>
      <c r="W60" s="33" t="s">
        <v>6</v>
      </c>
      <c r="X60" s="33" t="s">
        <v>7</v>
      </c>
      <c r="Y60" s="33" t="s">
        <v>8</v>
      </c>
      <c r="Z60" s="33" t="s">
        <v>9</v>
      </c>
      <c r="AA60" s="33" t="s">
        <v>10</v>
      </c>
      <c r="AB60" s="33" t="s">
        <v>11</v>
      </c>
      <c r="AC60" s="33" t="s">
        <v>12</v>
      </c>
      <c r="AD60" s="33" t="s">
        <v>13</v>
      </c>
      <c r="AE60" s="34" t="s">
        <v>14</v>
      </c>
    </row>
    <row r="61" spans="2:31">
      <c r="B61" s="36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9"/>
      <c r="R61" s="36"/>
      <c r="S61" s="37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9"/>
    </row>
    <row r="62" spans="2:31">
      <c r="B62" s="20" t="s">
        <v>16</v>
      </c>
      <c r="C62" s="37">
        <f t="shared" ref="C62:N66" si="30">C32/C$150</f>
        <v>215.34731321839075</v>
      </c>
      <c r="D62" s="37">
        <f t="shared" si="30"/>
        <v>201.86877873563213</v>
      </c>
      <c r="E62" s="84">
        <f t="shared" si="30"/>
        <v>204.06212643678163</v>
      </c>
      <c r="F62" s="21">
        <f t="shared" si="30"/>
        <v>197.69495689655173</v>
      </c>
      <c r="G62" s="21">
        <f t="shared" si="30"/>
        <v>202.72908045977016</v>
      </c>
      <c r="H62" s="21">
        <f t="shared" si="30"/>
        <v>197.99997126436779</v>
      </c>
      <c r="I62" s="21">
        <f t="shared" si="30"/>
        <v>198.95800287356323</v>
      </c>
      <c r="J62" s="21">
        <f t="shared" si="30"/>
        <v>0</v>
      </c>
      <c r="K62" s="21">
        <f t="shared" si="30"/>
        <v>0</v>
      </c>
      <c r="L62" s="21">
        <f t="shared" si="30"/>
        <v>0</v>
      </c>
      <c r="M62" s="21">
        <f t="shared" si="30"/>
        <v>0</v>
      </c>
      <c r="N62" s="21">
        <f t="shared" si="30"/>
        <v>0</v>
      </c>
      <c r="O62" s="42">
        <f>SUM(C62:N62)</f>
        <v>1418.6602298850573</v>
      </c>
      <c r="R62" s="20" t="s">
        <v>16</v>
      </c>
      <c r="S62" s="86">
        <f t="shared" ref="S62:AD66" si="31">+S32/S$150</f>
        <v>187.35216249999996</v>
      </c>
      <c r="T62" s="86">
        <f t="shared" si="31"/>
        <v>175.62583749999996</v>
      </c>
      <c r="U62" s="86">
        <f t="shared" si="31"/>
        <v>177.53405000000001</v>
      </c>
      <c r="V62" s="86">
        <f t="shared" si="31"/>
        <v>171.99461250000002</v>
      </c>
      <c r="W62" s="86">
        <f t="shared" si="31"/>
        <v>176.37430000000003</v>
      </c>
      <c r="X62" s="86">
        <f t="shared" si="31"/>
        <v>172.25997499999997</v>
      </c>
      <c r="Y62" s="86">
        <f t="shared" si="31"/>
        <v>173.09346250000002</v>
      </c>
      <c r="Z62" s="86">
        <f t="shared" si="31"/>
        <v>0</v>
      </c>
      <c r="AA62" s="86">
        <f t="shared" si="31"/>
        <v>0</v>
      </c>
      <c r="AB62" s="86">
        <f t="shared" si="31"/>
        <v>0</v>
      </c>
      <c r="AC62" s="86">
        <f t="shared" si="31"/>
        <v>0</v>
      </c>
      <c r="AD62" s="86">
        <f t="shared" si="31"/>
        <v>0</v>
      </c>
      <c r="AE62" s="85">
        <f t="shared" ref="AE62:AE66" si="32">SUM(S62:AD62)</f>
        <v>1234.2344000000001</v>
      </c>
    </row>
    <row r="63" spans="2:31">
      <c r="B63" s="20" t="s">
        <v>17</v>
      </c>
      <c r="C63" s="37">
        <f t="shared" si="30"/>
        <v>123.79729885057472</v>
      </c>
      <c r="D63" s="37">
        <f t="shared" si="30"/>
        <v>118.34349137931034</v>
      </c>
      <c r="E63" s="84">
        <f t="shared" si="30"/>
        <v>131.43175287356328</v>
      </c>
      <c r="F63" s="21">
        <f t="shared" si="30"/>
        <v>113.06021667327256</v>
      </c>
      <c r="G63" s="21">
        <f t="shared" si="30"/>
        <v>120.34567528735633</v>
      </c>
      <c r="H63" s="21">
        <f t="shared" si="30"/>
        <v>121.43320402298848</v>
      </c>
      <c r="I63" s="21">
        <f t="shared" si="30"/>
        <v>118.99041666666669</v>
      </c>
      <c r="J63" s="21">
        <f t="shared" si="30"/>
        <v>0</v>
      </c>
      <c r="K63" s="21">
        <f t="shared" si="30"/>
        <v>0</v>
      </c>
      <c r="L63" s="21">
        <f t="shared" si="30"/>
        <v>0</v>
      </c>
      <c r="M63" s="21">
        <f t="shared" si="30"/>
        <v>0</v>
      </c>
      <c r="N63" s="21">
        <f t="shared" si="30"/>
        <v>0</v>
      </c>
      <c r="O63" s="42">
        <f>SUM(C63:N63)</f>
        <v>847.40205575373227</v>
      </c>
      <c r="R63" s="20" t="s">
        <v>17</v>
      </c>
      <c r="S63" s="86">
        <f t="shared" si="31"/>
        <v>107.70365000000001</v>
      </c>
      <c r="T63" s="86">
        <f t="shared" si="31"/>
        <v>102.95883749999999</v>
      </c>
      <c r="U63" s="86">
        <f t="shared" si="31"/>
        <v>114.34562500000006</v>
      </c>
      <c r="V63" s="86">
        <f t="shared" si="31"/>
        <v>98.362388505747134</v>
      </c>
      <c r="W63" s="86">
        <f t="shared" si="31"/>
        <v>104.7007375</v>
      </c>
      <c r="X63" s="86">
        <f t="shared" si="31"/>
        <v>105.64688749999998</v>
      </c>
      <c r="Y63" s="86">
        <f t="shared" si="31"/>
        <v>103.52166250000002</v>
      </c>
      <c r="Z63" s="86">
        <f t="shared" si="31"/>
        <v>0</v>
      </c>
      <c r="AA63" s="86">
        <f t="shared" si="31"/>
        <v>0</v>
      </c>
      <c r="AB63" s="86">
        <f t="shared" si="31"/>
        <v>0</v>
      </c>
      <c r="AC63" s="86">
        <f t="shared" si="31"/>
        <v>0</v>
      </c>
      <c r="AD63" s="86">
        <f t="shared" si="31"/>
        <v>0</v>
      </c>
      <c r="AE63" s="85">
        <f t="shared" si="32"/>
        <v>737.23978850574724</v>
      </c>
    </row>
    <row r="64" spans="2:31">
      <c r="B64" s="20" t="s">
        <v>18</v>
      </c>
      <c r="C64" s="37">
        <f t="shared" si="30"/>
        <v>27.512988505747124</v>
      </c>
      <c r="D64" s="37">
        <f t="shared" si="30"/>
        <v>28.069152298850575</v>
      </c>
      <c r="E64" s="84">
        <f t="shared" si="30"/>
        <v>27.173850574712631</v>
      </c>
      <c r="F64" s="21">
        <f t="shared" si="30"/>
        <v>28.764612068965516</v>
      </c>
      <c r="G64" s="21">
        <f t="shared" si="30"/>
        <v>29.791149425287362</v>
      </c>
      <c r="H64" s="21">
        <f t="shared" si="30"/>
        <v>31.218462643678162</v>
      </c>
      <c r="I64" s="21">
        <f t="shared" si="30"/>
        <v>32.134224137931042</v>
      </c>
      <c r="J64" s="21">
        <f t="shared" si="30"/>
        <v>0</v>
      </c>
      <c r="K64" s="21">
        <f t="shared" si="30"/>
        <v>0</v>
      </c>
      <c r="L64" s="21">
        <f t="shared" si="30"/>
        <v>0</v>
      </c>
      <c r="M64" s="21">
        <f t="shared" si="30"/>
        <v>0</v>
      </c>
      <c r="N64" s="21">
        <f t="shared" si="30"/>
        <v>0</v>
      </c>
      <c r="O64" s="42">
        <f t="shared" ref="O64:O66" si="33">SUM(C64:N64)</f>
        <v>204.66443965517243</v>
      </c>
      <c r="R64" s="20" t="s">
        <v>18</v>
      </c>
      <c r="S64" s="86">
        <f t="shared" si="31"/>
        <v>23.936299999999999</v>
      </c>
      <c r="T64" s="86">
        <f t="shared" si="31"/>
        <v>24.4201625</v>
      </c>
      <c r="U64" s="86">
        <f t="shared" si="31"/>
        <v>23.641249999999989</v>
      </c>
      <c r="V64" s="86">
        <f t="shared" si="31"/>
        <v>25.025212499999999</v>
      </c>
      <c r="W64" s="86">
        <f t="shared" si="31"/>
        <v>25.918300000000006</v>
      </c>
      <c r="X64" s="86">
        <f t="shared" si="31"/>
        <v>27.160062500000002</v>
      </c>
      <c r="Y64" s="86">
        <f t="shared" si="31"/>
        <v>27.956775000000004</v>
      </c>
      <c r="Z64" s="86">
        <f t="shared" si="31"/>
        <v>0</v>
      </c>
      <c r="AA64" s="86">
        <f t="shared" si="31"/>
        <v>0</v>
      </c>
      <c r="AB64" s="86">
        <f t="shared" si="31"/>
        <v>0</v>
      </c>
      <c r="AC64" s="86">
        <f t="shared" si="31"/>
        <v>0</v>
      </c>
      <c r="AD64" s="86">
        <f t="shared" si="31"/>
        <v>0</v>
      </c>
      <c r="AE64" s="85">
        <f t="shared" si="32"/>
        <v>178.05806249999998</v>
      </c>
    </row>
    <row r="65" spans="2:31">
      <c r="B65" s="20" t="s">
        <v>19</v>
      </c>
      <c r="C65" s="37">
        <f t="shared" si="30"/>
        <v>31.694913793103453</v>
      </c>
      <c r="D65" s="37">
        <f t="shared" si="30"/>
        <v>28.376767241379309</v>
      </c>
      <c r="E65" s="84">
        <f t="shared" si="30"/>
        <v>31.554626436781604</v>
      </c>
      <c r="F65" s="21">
        <f t="shared" si="30"/>
        <v>30.79543103448276</v>
      </c>
      <c r="G65" s="21">
        <f t="shared" si="30"/>
        <v>32.385000000000005</v>
      </c>
      <c r="H65" s="21">
        <f t="shared" si="30"/>
        <v>32.76418103448276</v>
      </c>
      <c r="I65" s="21">
        <f t="shared" si="30"/>
        <v>34.305747126436778</v>
      </c>
      <c r="J65" s="21">
        <f t="shared" si="30"/>
        <v>0</v>
      </c>
      <c r="K65" s="21">
        <f t="shared" si="30"/>
        <v>0</v>
      </c>
      <c r="L65" s="21">
        <f t="shared" si="30"/>
        <v>0</v>
      </c>
      <c r="M65" s="21">
        <f t="shared" si="30"/>
        <v>0</v>
      </c>
      <c r="N65" s="21">
        <f t="shared" si="30"/>
        <v>0</v>
      </c>
      <c r="O65" s="42">
        <f t="shared" si="33"/>
        <v>221.87666666666669</v>
      </c>
      <c r="R65" s="20" t="s">
        <v>19</v>
      </c>
      <c r="S65" s="86">
        <f t="shared" si="31"/>
        <v>27.574575000000003</v>
      </c>
      <c r="T65" s="86">
        <f t="shared" si="31"/>
        <v>24.687787499999999</v>
      </c>
      <c r="U65" s="86">
        <f t="shared" si="31"/>
        <v>27.452524999999994</v>
      </c>
      <c r="V65" s="86">
        <f t="shared" si="31"/>
        <v>26.792025000000002</v>
      </c>
      <c r="W65" s="86">
        <f t="shared" si="31"/>
        <v>28.174950000000003</v>
      </c>
      <c r="X65" s="86">
        <f t="shared" si="31"/>
        <v>28.504837500000004</v>
      </c>
      <c r="Y65" s="86">
        <f t="shared" si="31"/>
        <v>29.845999999999997</v>
      </c>
      <c r="Z65" s="86">
        <f t="shared" si="31"/>
        <v>0</v>
      </c>
      <c r="AA65" s="86">
        <f t="shared" si="31"/>
        <v>0</v>
      </c>
      <c r="AB65" s="86">
        <f t="shared" si="31"/>
        <v>0</v>
      </c>
      <c r="AC65" s="86">
        <f t="shared" si="31"/>
        <v>0</v>
      </c>
      <c r="AD65" s="86">
        <f t="shared" si="31"/>
        <v>0</v>
      </c>
      <c r="AE65" s="85">
        <f t="shared" si="32"/>
        <v>193.03270000000001</v>
      </c>
    </row>
    <row r="66" spans="2:31">
      <c r="B66" s="25" t="s">
        <v>20</v>
      </c>
      <c r="C66" s="37">
        <f t="shared" si="30"/>
        <v>44.866954022988516</v>
      </c>
      <c r="D66" s="37">
        <f t="shared" si="30"/>
        <v>35.851278735632185</v>
      </c>
      <c r="E66" s="84">
        <f t="shared" si="30"/>
        <v>37.815962643678162</v>
      </c>
      <c r="F66" s="21">
        <f t="shared" si="30"/>
        <v>34.496522988505752</v>
      </c>
      <c r="G66" s="21">
        <f t="shared" si="30"/>
        <v>39.296882183908046</v>
      </c>
      <c r="H66" s="21">
        <f t="shared" si="30"/>
        <v>47.981048850574723</v>
      </c>
      <c r="I66" s="21">
        <f t="shared" si="30"/>
        <v>50.782672413793108</v>
      </c>
      <c r="J66" s="21">
        <f t="shared" si="30"/>
        <v>0</v>
      </c>
      <c r="K66" s="21">
        <f t="shared" si="30"/>
        <v>0</v>
      </c>
      <c r="L66" s="21">
        <f t="shared" si="30"/>
        <v>0</v>
      </c>
      <c r="M66" s="21">
        <f t="shared" si="30"/>
        <v>0</v>
      </c>
      <c r="N66" s="21">
        <f t="shared" si="30"/>
        <v>0</v>
      </c>
      <c r="O66" s="42">
        <f t="shared" si="33"/>
        <v>291.09132183908048</v>
      </c>
      <c r="R66" s="25" t="s">
        <v>20</v>
      </c>
      <c r="S66" s="86">
        <f t="shared" si="31"/>
        <v>39.034250000000007</v>
      </c>
      <c r="T66" s="86">
        <f t="shared" si="31"/>
        <v>31.190612499999997</v>
      </c>
      <c r="U66" s="86">
        <f t="shared" si="31"/>
        <v>32.899887499999998</v>
      </c>
      <c r="V66" s="86">
        <f t="shared" si="31"/>
        <v>30.011975000000003</v>
      </c>
      <c r="W66" s="86">
        <f t="shared" si="31"/>
        <v>34.188287500000001</v>
      </c>
      <c r="X66" s="86">
        <f t="shared" si="31"/>
        <v>41.743512500000008</v>
      </c>
      <c r="Y66" s="86">
        <f t="shared" si="31"/>
        <v>44.180925000000002</v>
      </c>
      <c r="Z66" s="86">
        <f t="shared" si="31"/>
        <v>0</v>
      </c>
      <c r="AA66" s="86">
        <f t="shared" si="31"/>
        <v>0</v>
      </c>
      <c r="AB66" s="86">
        <f t="shared" si="31"/>
        <v>0</v>
      </c>
      <c r="AC66" s="86">
        <f t="shared" si="31"/>
        <v>0</v>
      </c>
      <c r="AD66" s="86">
        <f t="shared" si="31"/>
        <v>0</v>
      </c>
      <c r="AE66" s="85">
        <f t="shared" si="32"/>
        <v>253.24945000000002</v>
      </c>
    </row>
    <row r="67" spans="2:31">
      <c r="B67" s="45" t="s">
        <v>14</v>
      </c>
      <c r="C67" s="47">
        <f t="shared" ref="C67:N67" si="34">+SUM(C62:C66)</f>
        <v>443.21946839080454</v>
      </c>
      <c r="D67" s="47">
        <f t="shared" si="34"/>
        <v>412.50946839080456</v>
      </c>
      <c r="E67" s="87">
        <f t="shared" si="34"/>
        <v>432.03831896551731</v>
      </c>
      <c r="F67" s="28">
        <f t="shared" si="34"/>
        <v>404.81173966177835</v>
      </c>
      <c r="G67" s="28">
        <f t="shared" si="34"/>
        <v>424.54778735632186</v>
      </c>
      <c r="H67" s="28">
        <f t="shared" si="34"/>
        <v>431.39686781609191</v>
      </c>
      <c r="I67" s="28">
        <f t="shared" si="34"/>
        <v>435.17106321839083</v>
      </c>
      <c r="J67" s="28">
        <f t="shared" si="34"/>
        <v>0</v>
      </c>
      <c r="K67" s="28">
        <f t="shared" si="34"/>
        <v>0</v>
      </c>
      <c r="L67" s="28">
        <f t="shared" si="34"/>
        <v>0</v>
      </c>
      <c r="M67" s="28">
        <f t="shared" si="34"/>
        <v>0</v>
      </c>
      <c r="N67" s="28">
        <f t="shared" si="34"/>
        <v>0</v>
      </c>
      <c r="O67" s="47">
        <f>SUM(C67:N67)</f>
        <v>2983.6947137997095</v>
      </c>
      <c r="R67" s="45" t="s">
        <v>14</v>
      </c>
      <c r="S67" s="88">
        <f t="shared" ref="S67:AD67" si="35">+SUM(S62:S66)</f>
        <v>385.60093749999999</v>
      </c>
      <c r="T67" s="89">
        <f t="shared" si="35"/>
        <v>358.88323749999995</v>
      </c>
      <c r="U67" s="89">
        <f t="shared" si="35"/>
        <v>375.87333750000005</v>
      </c>
      <c r="V67" s="89">
        <f t="shared" si="35"/>
        <v>352.18621350574722</v>
      </c>
      <c r="W67" s="89">
        <f t="shared" si="35"/>
        <v>369.35657500000002</v>
      </c>
      <c r="X67" s="89">
        <f t="shared" si="35"/>
        <v>375.31527499999993</v>
      </c>
      <c r="Y67" s="89">
        <f t="shared" si="35"/>
        <v>378.59882500000003</v>
      </c>
      <c r="Z67" s="89">
        <f t="shared" si="35"/>
        <v>0</v>
      </c>
      <c r="AA67" s="89">
        <f t="shared" si="35"/>
        <v>0</v>
      </c>
      <c r="AB67" s="89">
        <f t="shared" si="35"/>
        <v>0</v>
      </c>
      <c r="AC67" s="89">
        <f t="shared" si="35"/>
        <v>0</v>
      </c>
      <c r="AD67" s="89">
        <f t="shared" si="35"/>
        <v>0</v>
      </c>
      <c r="AE67" s="87">
        <f>SUM(S67:AD67)</f>
        <v>2595.8144010057472</v>
      </c>
    </row>
    <row r="68" spans="2:31" hidden="1"/>
    <row r="69" spans="2:31" hidden="1"/>
    <row r="70" spans="2:31" hidden="1">
      <c r="B70" s="215" t="s">
        <v>38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R70" s="215" t="s">
        <v>38</v>
      </c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pans="2:31" hidden="1">
      <c r="B71" s="57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R71" s="57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pans="2:31" hidden="1">
      <c r="B72" s="63" t="s">
        <v>1</v>
      </c>
      <c r="C72" s="13" t="s">
        <v>26</v>
      </c>
      <c r="D72" s="13" t="s">
        <v>27</v>
      </c>
      <c r="E72" s="13" t="s">
        <v>28</v>
      </c>
      <c r="F72" s="13" t="s">
        <v>5</v>
      </c>
      <c r="G72" s="13" t="s">
        <v>6</v>
      </c>
      <c r="H72" s="13" t="s">
        <v>7</v>
      </c>
      <c r="I72" s="13" t="s">
        <v>8</v>
      </c>
      <c r="J72" s="13" t="s">
        <v>9</v>
      </c>
      <c r="K72" s="13" t="s">
        <v>10</v>
      </c>
      <c r="L72" s="13" t="s">
        <v>11</v>
      </c>
      <c r="M72" s="13" t="s">
        <v>12</v>
      </c>
      <c r="N72" s="13" t="s">
        <v>13</v>
      </c>
      <c r="O72" s="13" t="s">
        <v>14</v>
      </c>
      <c r="R72" s="63" t="s">
        <v>1</v>
      </c>
      <c r="S72" s="13" t="s">
        <v>2</v>
      </c>
      <c r="T72" s="13" t="s">
        <v>3</v>
      </c>
      <c r="U72" s="13" t="s">
        <v>4</v>
      </c>
      <c r="V72" s="13" t="s">
        <v>5</v>
      </c>
      <c r="W72" s="13" t="s">
        <v>6</v>
      </c>
      <c r="X72" s="13" t="s">
        <v>7</v>
      </c>
      <c r="Y72" s="13" t="s">
        <v>8</v>
      </c>
      <c r="Z72" s="13" t="s">
        <v>9</v>
      </c>
      <c r="AA72" s="13" t="s">
        <v>10</v>
      </c>
      <c r="AB72" s="13" t="s">
        <v>11</v>
      </c>
      <c r="AC72" s="13" t="s">
        <v>12</v>
      </c>
      <c r="AD72" s="13" t="s">
        <v>13</v>
      </c>
      <c r="AE72" s="13" t="s">
        <v>14</v>
      </c>
    </row>
    <row r="73" spans="2:31" hidden="1">
      <c r="B73" s="17"/>
      <c r="R73" s="17"/>
    </row>
    <row r="74" spans="2:31" hidden="1">
      <c r="B74" s="64" t="s">
        <v>39</v>
      </c>
      <c r="C74" s="31" t="e">
        <f t="shared" ref="C74:N83" si="36">+C44/C$150</f>
        <v>#DIV/0!</v>
      </c>
      <c r="D74" s="31" t="e">
        <f t="shared" si="36"/>
        <v>#DIV/0!</v>
      </c>
      <c r="E74" s="31" t="e">
        <f t="shared" si="36"/>
        <v>#DIV/0!</v>
      </c>
      <c r="F74" s="31" t="e">
        <f t="shared" si="36"/>
        <v>#DIV/0!</v>
      </c>
      <c r="G74" s="31" t="e">
        <f t="shared" si="36"/>
        <v>#DIV/0!</v>
      </c>
      <c r="H74" s="31" t="e">
        <f t="shared" si="36"/>
        <v>#DIV/0!</v>
      </c>
      <c r="I74" s="31" t="e">
        <f t="shared" si="36"/>
        <v>#DIV/0!</v>
      </c>
      <c r="J74" s="31" t="e">
        <f t="shared" si="36"/>
        <v>#DIV/0!</v>
      </c>
      <c r="K74" s="31" t="e">
        <f t="shared" si="36"/>
        <v>#DIV/0!</v>
      </c>
      <c r="L74" s="31" t="e">
        <f t="shared" si="36"/>
        <v>#DIV/0!</v>
      </c>
      <c r="M74" s="31" t="e">
        <f t="shared" si="36"/>
        <v>#DIV/0!</v>
      </c>
      <c r="N74" s="31" t="e">
        <f t="shared" si="36"/>
        <v>#DIV/0!</v>
      </c>
      <c r="O74" s="65" t="e">
        <f>SUM(C74:N74)</f>
        <v>#DIV/0!</v>
      </c>
      <c r="R74" s="64" t="s">
        <v>39</v>
      </c>
      <c r="S74" s="31" t="e">
        <f t="shared" ref="S74:AD83" si="37">+S44/S$150</f>
        <v>#DIV/0!</v>
      </c>
      <c r="T74" s="31" t="e">
        <f t="shared" si="37"/>
        <v>#DIV/0!</v>
      </c>
      <c r="U74" s="31" t="e">
        <f t="shared" si="37"/>
        <v>#DIV/0!</v>
      </c>
      <c r="V74" s="31" t="e">
        <f t="shared" si="37"/>
        <v>#DIV/0!</v>
      </c>
      <c r="W74" s="31" t="e">
        <f t="shared" si="37"/>
        <v>#DIV/0!</v>
      </c>
      <c r="X74" s="31" t="e">
        <f t="shared" si="37"/>
        <v>#DIV/0!</v>
      </c>
      <c r="Y74" s="31" t="e">
        <f t="shared" si="37"/>
        <v>#DIV/0!</v>
      </c>
      <c r="Z74" s="31" t="e">
        <f t="shared" si="37"/>
        <v>#DIV/0!</v>
      </c>
      <c r="AA74" s="31" t="e">
        <f t="shared" si="37"/>
        <v>#DIV/0!</v>
      </c>
      <c r="AB74" s="31" t="e">
        <f t="shared" si="37"/>
        <v>#DIV/0!</v>
      </c>
      <c r="AC74" s="31" t="e">
        <f t="shared" si="37"/>
        <v>#DIV/0!</v>
      </c>
      <c r="AD74" s="31" t="e">
        <f t="shared" si="37"/>
        <v>#DIV/0!</v>
      </c>
      <c r="AE74" s="65" t="e">
        <f t="shared" ref="AE74:AE85" si="38">SUM(S74:U74)</f>
        <v>#DIV/0!</v>
      </c>
    </row>
    <row r="75" spans="2:31" hidden="1">
      <c r="B75" s="64" t="s">
        <v>40</v>
      </c>
      <c r="C75" s="31" t="e">
        <f t="shared" si="36"/>
        <v>#DIV/0!</v>
      </c>
      <c r="D75" s="31" t="e">
        <f t="shared" si="36"/>
        <v>#DIV/0!</v>
      </c>
      <c r="E75" s="31" t="e">
        <f t="shared" si="36"/>
        <v>#DIV/0!</v>
      </c>
      <c r="F75" s="31" t="e">
        <f t="shared" si="36"/>
        <v>#DIV/0!</v>
      </c>
      <c r="G75" s="31" t="e">
        <f t="shared" si="36"/>
        <v>#DIV/0!</v>
      </c>
      <c r="H75" s="31" t="e">
        <f t="shared" si="36"/>
        <v>#DIV/0!</v>
      </c>
      <c r="I75" s="31" t="e">
        <f t="shared" si="36"/>
        <v>#DIV/0!</v>
      </c>
      <c r="J75" s="31" t="e">
        <f t="shared" si="36"/>
        <v>#DIV/0!</v>
      </c>
      <c r="K75" s="31" t="e">
        <f t="shared" si="36"/>
        <v>#DIV/0!</v>
      </c>
      <c r="L75" s="31" t="e">
        <f t="shared" si="36"/>
        <v>#DIV/0!</v>
      </c>
      <c r="M75" s="31" t="e">
        <f t="shared" si="36"/>
        <v>#DIV/0!</v>
      </c>
      <c r="N75" s="31" t="e">
        <f t="shared" si="36"/>
        <v>#DIV/0!</v>
      </c>
      <c r="O75" s="65" t="e">
        <f t="shared" ref="O75:O85" si="39">SUM(C75:N75)</f>
        <v>#DIV/0!</v>
      </c>
      <c r="R75" s="64" t="s">
        <v>40</v>
      </c>
      <c r="S75" s="31" t="e">
        <f t="shared" si="37"/>
        <v>#DIV/0!</v>
      </c>
      <c r="T75" s="31" t="e">
        <f t="shared" si="37"/>
        <v>#DIV/0!</v>
      </c>
      <c r="U75" s="31" t="e">
        <f t="shared" si="37"/>
        <v>#DIV/0!</v>
      </c>
      <c r="V75" s="31" t="e">
        <f t="shared" si="37"/>
        <v>#DIV/0!</v>
      </c>
      <c r="W75" s="31" t="e">
        <f t="shared" si="37"/>
        <v>#DIV/0!</v>
      </c>
      <c r="X75" s="31" t="e">
        <f t="shared" si="37"/>
        <v>#DIV/0!</v>
      </c>
      <c r="Y75" s="31" t="e">
        <f t="shared" si="37"/>
        <v>#DIV/0!</v>
      </c>
      <c r="Z75" s="31" t="e">
        <f t="shared" si="37"/>
        <v>#DIV/0!</v>
      </c>
      <c r="AA75" s="31" t="e">
        <f t="shared" si="37"/>
        <v>#DIV/0!</v>
      </c>
      <c r="AB75" s="31" t="e">
        <f t="shared" si="37"/>
        <v>#DIV/0!</v>
      </c>
      <c r="AC75" s="31" t="e">
        <f t="shared" si="37"/>
        <v>#DIV/0!</v>
      </c>
      <c r="AD75" s="31" t="e">
        <f t="shared" si="37"/>
        <v>#DIV/0!</v>
      </c>
      <c r="AE75" s="65" t="e">
        <f t="shared" si="38"/>
        <v>#DIV/0!</v>
      </c>
    </row>
    <row r="76" spans="2:31" hidden="1">
      <c r="B76" s="64" t="s">
        <v>41</v>
      </c>
      <c r="C76" s="31" t="e">
        <f t="shared" si="36"/>
        <v>#DIV/0!</v>
      </c>
      <c r="D76" s="31" t="e">
        <f t="shared" si="36"/>
        <v>#DIV/0!</v>
      </c>
      <c r="E76" s="31" t="e">
        <f t="shared" si="36"/>
        <v>#DIV/0!</v>
      </c>
      <c r="F76" s="31" t="e">
        <f t="shared" si="36"/>
        <v>#DIV/0!</v>
      </c>
      <c r="G76" s="31" t="e">
        <f t="shared" si="36"/>
        <v>#DIV/0!</v>
      </c>
      <c r="H76" s="31" t="e">
        <f t="shared" si="36"/>
        <v>#DIV/0!</v>
      </c>
      <c r="I76" s="31" t="e">
        <f t="shared" si="36"/>
        <v>#DIV/0!</v>
      </c>
      <c r="J76" s="31" t="e">
        <f t="shared" si="36"/>
        <v>#DIV/0!</v>
      </c>
      <c r="K76" s="31" t="e">
        <f t="shared" si="36"/>
        <v>#DIV/0!</v>
      </c>
      <c r="L76" s="31" t="e">
        <f t="shared" si="36"/>
        <v>#DIV/0!</v>
      </c>
      <c r="M76" s="31" t="e">
        <f t="shared" si="36"/>
        <v>#DIV/0!</v>
      </c>
      <c r="N76" s="31" t="e">
        <f t="shared" si="36"/>
        <v>#DIV/0!</v>
      </c>
      <c r="O76" s="65" t="e">
        <f t="shared" si="39"/>
        <v>#DIV/0!</v>
      </c>
      <c r="R76" s="64" t="s">
        <v>41</v>
      </c>
      <c r="S76" s="31" t="e">
        <f t="shared" si="37"/>
        <v>#DIV/0!</v>
      </c>
      <c r="T76" s="31" t="e">
        <f t="shared" si="37"/>
        <v>#DIV/0!</v>
      </c>
      <c r="U76" s="31" t="e">
        <f t="shared" si="37"/>
        <v>#DIV/0!</v>
      </c>
      <c r="V76" s="31" t="e">
        <f t="shared" si="37"/>
        <v>#DIV/0!</v>
      </c>
      <c r="W76" s="31" t="e">
        <f t="shared" si="37"/>
        <v>#DIV/0!</v>
      </c>
      <c r="X76" s="31" t="e">
        <f t="shared" si="37"/>
        <v>#DIV/0!</v>
      </c>
      <c r="Y76" s="31" t="e">
        <f t="shared" si="37"/>
        <v>#DIV/0!</v>
      </c>
      <c r="Z76" s="31" t="e">
        <f t="shared" si="37"/>
        <v>#DIV/0!</v>
      </c>
      <c r="AA76" s="31" t="e">
        <f t="shared" si="37"/>
        <v>#DIV/0!</v>
      </c>
      <c r="AB76" s="31" t="e">
        <f t="shared" si="37"/>
        <v>#DIV/0!</v>
      </c>
      <c r="AC76" s="31" t="e">
        <f t="shared" si="37"/>
        <v>#DIV/0!</v>
      </c>
      <c r="AD76" s="31" t="e">
        <f t="shared" si="37"/>
        <v>#DIV/0!</v>
      </c>
      <c r="AE76" s="65" t="e">
        <f t="shared" si="38"/>
        <v>#DIV/0!</v>
      </c>
    </row>
    <row r="77" spans="2:31" hidden="1">
      <c r="B77" s="64" t="s">
        <v>42</v>
      </c>
      <c r="C77" s="31" t="e">
        <f t="shared" si="36"/>
        <v>#DIV/0!</v>
      </c>
      <c r="D77" s="31" t="e">
        <f t="shared" si="36"/>
        <v>#DIV/0!</v>
      </c>
      <c r="E77" s="31" t="e">
        <f t="shared" si="36"/>
        <v>#DIV/0!</v>
      </c>
      <c r="F77" s="31" t="e">
        <f t="shared" si="36"/>
        <v>#DIV/0!</v>
      </c>
      <c r="G77" s="31" t="e">
        <f t="shared" si="36"/>
        <v>#DIV/0!</v>
      </c>
      <c r="H77" s="31" t="e">
        <f t="shared" si="36"/>
        <v>#DIV/0!</v>
      </c>
      <c r="I77" s="31" t="e">
        <f t="shared" si="36"/>
        <v>#DIV/0!</v>
      </c>
      <c r="J77" s="31" t="e">
        <f t="shared" si="36"/>
        <v>#DIV/0!</v>
      </c>
      <c r="K77" s="31" t="e">
        <f t="shared" si="36"/>
        <v>#DIV/0!</v>
      </c>
      <c r="L77" s="31" t="e">
        <f t="shared" si="36"/>
        <v>#DIV/0!</v>
      </c>
      <c r="M77" s="31" t="e">
        <f t="shared" si="36"/>
        <v>#DIV/0!</v>
      </c>
      <c r="N77" s="31" t="e">
        <f t="shared" si="36"/>
        <v>#DIV/0!</v>
      </c>
      <c r="O77" s="65" t="e">
        <f t="shared" si="39"/>
        <v>#DIV/0!</v>
      </c>
      <c r="R77" s="64" t="s">
        <v>42</v>
      </c>
      <c r="S77" s="31" t="e">
        <f t="shared" si="37"/>
        <v>#DIV/0!</v>
      </c>
      <c r="T77" s="31" t="e">
        <f t="shared" si="37"/>
        <v>#DIV/0!</v>
      </c>
      <c r="U77" s="31" t="e">
        <f t="shared" si="37"/>
        <v>#DIV/0!</v>
      </c>
      <c r="V77" s="31" t="e">
        <f t="shared" si="37"/>
        <v>#DIV/0!</v>
      </c>
      <c r="W77" s="31" t="e">
        <f t="shared" si="37"/>
        <v>#DIV/0!</v>
      </c>
      <c r="X77" s="31" t="e">
        <f t="shared" si="37"/>
        <v>#DIV/0!</v>
      </c>
      <c r="Y77" s="31" t="e">
        <f t="shared" si="37"/>
        <v>#DIV/0!</v>
      </c>
      <c r="Z77" s="31" t="e">
        <f t="shared" si="37"/>
        <v>#DIV/0!</v>
      </c>
      <c r="AA77" s="31" t="e">
        <f t="shared" si="37"/>
        <v>#DIV/0!</v>
      </c>
      <c r="AB77" s="31" t="e">
        <f t="shared" si="37"/>
        <v>#DIV/0!</v>
      </c>
      <c r="AC77" s="31" t="e">
        <f t="shared" si="37"/>
        <v>#DIV/0!</v>
      </c>
      <c r="AD77" s="31" t="e">
        <f t="shared" si="37"/>
        <v>#DIV/0!</v>
      </c>
      <c r="AE77" s="65" t="e">
        <f t="shared" si="38"/>
        <v>#DIV/0!</v>
      </c>
    </row>
    <row r="78" spans="2:31" hidden="1">
      <c r="B78" s="64" t="s">
        <v>43</v>
      </c>
      <c r="C78" s="31" t="e">
        <f t="shared" si="36"/>
        <v>#DIV/0!</v>
      </c>
      <c r="D78" s="31" t="e">
        <f t="shared" si="36"/>
        <v>#DIV/0!</v>
      </c>
      <c r="E78" s="31" t="e">
        <f t="shared" si="36"/>
        <v>#DIV/0!</v>
      </c>
      <c r="F78" s="31" t="e">
        <f t="shared" si="36"/>
        <v>#DIV/0!</v>
      </c>
      <c r="G78" s="31" t="e">
        <f t="shared" si="36"/>
        <v>#DIV/0!</v>
      </c>
      <c r="H78" s="31" t="e">
        <f t="shared" si="36"/>
        <v>#DIV/0!</v>
      </c>
      <c r="I78" s="31" t="e">
        <f t="shared" si="36"/>
        <v>#DIV/0!</v>
      </c>
      <c r="J78" s="31" t="e">
        <f t="shared" si="36"/>
        <v>#DIV/0!</v>
      </c>
      <c r="K78" s="31" t="e">
        <f t="shared" si="36"/>
        <v>#DIV/0!</v>
      </c>
      <c r="L78" s="31" t="e">
        <f t="shared" si="36"/>
        <v>#DIV/0!</v>
      </c>
      <c r="M78" s="31" t="e">
        <f t="shared" si="36"/>
        <v>#DIV/0!</v>
      </c>
      <c r="N78" s="31" t="e">
        <f t="shared" si="36"/>
        <v>#DIV/0!</v>
      </c>
      <c r="O78" s="65" t="e">
        <f t="shared" si="39"/>
        <v>#DIV/0!</v>
      </c>
      <c r="R78" s="64" t="s">
        <v>43</v>
      </c>
      <c r="S78" s="31" t="e">
        <f t="shared" si="37"/>
        <v>#DIV/0!</v>
      </c>
      <c r="T78" s="31" t="e">
        <f t="shared" si="37"/>
        <v>#DIV/0!</v>
      </c>
      <c r="U78" s="31" t="e">
        <f t="shared" si="37"/>
        <v>#DIV/0!</v>
      </c>
      <c r="V78" s="31" t="e">
        <f t="shared" si="37"/>
        <v>#DIV/0!</v>
      </c>
      <c r="W78" s="31" t="e">
        <f t="shared" si="37"/>
        <v>#DIV/0!</v>
      </c>
      <c r="X78" s="31" t="e">
        <f t="shared" si="37"/>
        <v>#DIV/0!</v>
      </c>
      <c r="Y78" s="31" t="e">
        <f t="shared" si="37"/>
        <v>#DIV/0!</v>
      </c>
      <c r="Z78" s="31" t="e">
        <f t="shared" si="37"/>
        <v>#DIV/0!</v>
      </c>
      <c r="AA78" s="31" t="e">
        <f t="shared" si="37"/>
        <v>#DIV/0!</v>
      </c>
      <c r="AB78" s="31" t="e">
        <f t="shared" si="37"/>
        <v>#DIV/0!</v>
      </c>
      <c r="AC78" s="31" t="e">
        <f t="shared" si="37"/>
        <v>#DIV/0!</v>
      </c>
      <c r="AD78" s="31" t="e">
        <f t="shared" si="37"/>
        <v>#DIV/0!</v>
      </c>
      <c r="AE78" s="65" t="e">
        <f t="shared" si="38"/>
        <v>#DIV/0!</v>
      </c>
    </row>
    <row r="79" spans="2:31" hidden="1">
      <c r="B79" s="64" t="s">
        <v>44</v>
      </c>
      <c r="C79" s="31" t="e">
        <f t="shared" si="36"/>
        <v>#REF!</v>
      </c>
      <c r="D79" s="31" t="e">
        <f t="shared" si="36"/>
        <v>#REF!</v>
      </c>
      <c r="E79" s="31" t="e">
        <f t="shared" si="36"/>
        <v>#REF!</v>
      </c>
      <c r="F79" s="31" t="e">
        <f t="shared" si="36"/>
        <v>#REF!</v>
      </c>
      <c r="G79" s="31" t="e">
        <f t="shared" si="36"/>
        <v>#REF!</v>
      </c>
      <c r="H79" s="31" t="e">
        <f t="shared" si="36"/>
        <v>#REF!</v>
      </c>
      <c r="I79" s="31" t="e">
        <f t="shared" si="36"/>
        <v>#REF!</v>
      </c>
      <c r="J79" s="31" t="e">
        <f t="shared" si="36"/>
        <v>#REF!</v>
      </c>
      <c r="K79" s="31" t="e">
        <f t="shared" si="36"/>
        <v>#REF!</v>
      </c>
      <c r="L79" s="31" t="e">
        <f t="shared" si="36"/>
        <v>#REF!</v>
      </c>
      <c r="M79" s="31" t="e">
        <f t="shared" si="36"/>
        <v>#REF!</v>
      </c>
      <c r="N79" s="31" t="e">
        <f t="shared" si="36"/>
        <v>#REF!</v>
      </c>
      <c r="O79" s="65" t="e">
        <f t="shared" si="39"/>
        <v>#REF!</v>
      </c>
      <c r="R79" s="64" t="s">
        <v>44</v>
      </c>
      <c r="S79" s="31" t="e">
        <f t="shared" si="37"/>
        <v>#REF!</v>
      </c>
      <c r="T79" s="31" t="e">
        <f t="shared" si="37"/>
        <v>#REF!</v>
      </c>
      <c r="U79" s="31" t="e">
        <f t="shared" si="37"/>
        <v>#REF!</v>
      </c>
      <c r="V79" s="31" t="e">
        <f t="shared" si="37"/>
        <v>#REF!</v>
      </c>
      <c r="W79" s="31" t="e">
        <f t="shared" si="37"/>
        <v>#REF!</v>
      </c>
      <c r="X79" s="31" t="e">
        <f t="shared" si="37"/>
        <v>#REF!</v>
      </c>
      <c r="Y79" s="31" t="e">
        <f t="shared" si="37"/>
        <v>#REF!</v>
      </c>
      <c r="Z79" s="31" t="e">
        <f t="shared" si="37"/>
        <v>#REF!</v>
      </c>
      <c r="AA79" s="31" t="e">
        <f t="shared" si="37"/>
        <v>#REF!</v>
      </c>
      <c r="AB79" s="31" t="e">
        <f t="shared" si="37"/>
        <v>#REF!</v>
      </c>
      <c r="AC79" s="31" t="e">
        <f t="shared" si="37"/>
        <v>#REF!</v>
      </c>
      <c r="AD79" s="31" t="e">
        <f t="shared" si="37"/>
        <v>#REF!</v>
      </c>
      <c r="AE79" s="65" t="e">
        <f t="shared" si="38"/>
        <v>#REF!</v>
      </c>
    </row>
    <row r="80" spans="2:31" hidden="1">
      <c r="B80" s="64" t="s">
        <v>45</v>
      </c>
      <c r="C80" s="31" t="e">
        <f t="shared" si="36"/>
        <v>#REF!</v>
      </c>
      <c r="D80" s="31" t="e">
        <f t="shared" si="36"/>
        <v>#REF!</v>
      </c>
      <c r="E80" s="31" t="e">
        <f t="shared" si="36"/>
        <v>#REF!</v>
      </c>
      <c r="F80" s="31" t="e">
        <f t="shared" si="36"/>
        <v>#REF!</v>
      </c>
      <c r="G80" s="31" t="e">
        <f t="shared" si="36"/>
        <v>#REF!</v>
      </c>
      <c r="H80" s="31" t="e">
        <f t="shared" si="36"/>
        <v>#REF!</v>
      </c>
      <c r="I80" s="31" t="e">
        <f t="shared" si="36"/>
        <v>#REF!</v>
      </c>
      <c r="J80" s="31" t="e">
        <f t="shared" si="36"/>
        <v>#REF!</v>
      </c>
      <c r="K80" s="31" t="e">
        <f t="shared" si="36"/>
        <v>#REF!</v>
      </c>
      <c r="L80" s="31" t="e">
        <f t="shared" si="36"/>
        <v>#REF!</v>
      </c>
      <c r="M80" s="31" t="e">
        <f t="shared" si="36"/>
        <v>#REF!</v>
      </c>
      <c r="N80" s="31" t="e">
        <f t="shared" si="36"/>
        <v>#REF!</v>
      </c>
      <c r="O80" s="65" t="e">
        <f t="shared" si="39"/>
        <v>#REF!</v>
      </c>
      <c r="R80" s="64" t="s">
        <v>45</v>
      </c>
      <c r="S80" s="31" t="e">
        <f t="shared" si="37"/>
        <v>#REF!</v>
      </c>
      <c r="T80" s="31" t="e">
        <f t="shared" si="37"/>
        <v>#REF!</v>
      </c>
      <c r="U80" s="31" t="e">
        <f t="shared" si="37"/>
        <v>#REF!</v>
      </c>
      <c r="V80" s="31" t="e">
        <f t="shared" si="37"/>
        <v>#REF!</v>
      </c>
      <c r="W80" s="31" t="e">
        <f t="shared" si="37"/>
        <v>#REF!</v>
      </c>
      <c r="X80" s="31" t="e">
        <f t="shared" si="37"/>
        <v>#REF!</v>
      </c>
      <c r="Y80" s="31" t="e">
        <f t="shared" si="37"/>
        <v>#REF!</v>
      </c>
      <c r="Z80" s="31" t="e">
        <f t="shared" si="37"/>
        <v>#REF!</v>
      </c>
      <c r="AA80" s="31" t="e">
        <f t="shared" si="37"/>
        <v>#REF!</v>
      </c>
      <c r="AB80" s="31" t="e">
        <f t="shared" si="37"/>
        <v>#REF!</v>
      </c>
      <c r="AC80" s="31" t="e">
        <f t="shared" si="37"/>
        <v>#REF!</v>
      </c>
      <c r="AD80" s="31" t="e">
        <f t="shared" si="37"/>
        <v>#REF!</v>
      </c>
      <c r="AE80" s="65" t="e">
        <f t="shared" si="38"/>
        <v>#REF!</v>
      </c>
    </row>
    <row r="81" spans="2:31" hidden="1">
      <c r="B81" s="64" t="s">
        <v>46</v>
      </c>
      <c r="C81" s="31" t="e">
        <f t="shared" si="36"/>
        <v>#REF!</v>
      </c>
      <c r="D81" s="31" t="e">
        <f t="shared" si="36"/>
        <v>#REF!</v>
      </c>
      <c r="E81" s="31" t="e">
        <f t="shared" si="36"/>
        <v>#REF!</v>
      </c>
      <c r="F81" s="31" t="e">
        <f t="shared" si="36"/>
        <v>#REF!</v>
      </c>
      <c r="G81" s="31" t="e">
        <f t="shared" si="36"/>
        <v>#REF!</v>
      </c>
      <c r="H81" s="31" t="e">
        <f t="shared" si="36"/>
        <v>#REF!</v>
      </c>
      <c r="I81" s="31" t="e">
        <f t="shared" si="36"/>
        <v>#REF!</v>
      </c>
      <c r="J81" s="31" t="e">
        <f t="shared" si="36"/>
        <v>#REF!</v>
      </c>
      <c r="K81" s="31" t="e">
        <f t="shared" si="36"/>
        <v>#REF!</v>
      </c>
      <c r="L81" s="31" t="e">
        <f t="shared" si="36"/>
        <v>#REF!</v>
      </c>
      <c r="M81" s="31" t="e">
        <f t="shared" si="36"/>
        <v>#REF!</v>
      </c>
      <c r="N81" s="31" t="e">
        <f t="shared" si="36"/>
        <v>#REF!</v>
      </c>
      <c r="O81" s="65" t="e">
        <f t="shared" si="39"/>
        <v>#REF!</v>
      </c>
      <c r="R81" s="64" t="s">
        <v>46</v>
      </c>
      <c r="S81" s="31" t="e">
        <f t="shared" si="37"/>
        <v>#REF!</v>
      </c>
      <c r="T81" s="31" t="e">
        <f t="shared" si="37"/>
        <v>#REF!</v>
      </c>
      <c r="U81" s="31" t="e">
        <f t="shared" si="37"/>
        <v>#REF!</v>
      </c>
      <c r="V81" s="31" t="e">
        <f t="shared" si="37"/>
        <v>#REF!</v>
      </c>
      <c r="W81" s="31" t="e">
        <f t="shared" si="37"/>
        <v>#REF!</v>
      </c>
      <c r="X81" s="31" t="e">
        <f t="shared" si="37"/>
        <v>#REF!</v>
      </c>
      <c r="Y81" s="31" t="e">
        <f t="shared" si="37"/>
        <v>#REF!</v>
      </c>
      <c r="Z81" s="31" t="e">
        <f t="shared" si="37"/>
        <v>#REF!</v>
      </c>
      <c r="AA81" s="31" t="e">
        <f t="shared" si="37"/>
        <v>#REF!</v>
      </c>
      <c r="AB81" s="31" t="e">
        <f t="shared" si="37"/>
        <v>#REF!</v>
      </c>
      <c r="AC81" s="31" t="e">
        <f t="shared" si="37"/>
        <v>#REF!</v>
      </c>
      <c r="AD81" s="31" t="e">
        <f t="shared" si="37"/>
        <v>#REF!</v>
      </c>
      <c r="AE81" s="65" t="e">
        <f t="shared" si="38"/>
        <v>#REF!</v>
      </c>
    </row>
    <row r="82" spans="2:31" hidden="1">
      <c r="B82" s="64" t="s">
        <v>47</v>
      </c>
      <c r="C82" s="31" t="e">
        <f t="shared" si="36"/>
        <v>#REF!</v>
      </c>
      <c r="D82" s="31" t="e">
        <f t="shared" si="36"/>
        <v>#REF!</v>
      </c>
      <c r="E82" s="31" t="e">
        <f t="shared" si="36"/>
        <v>#REF!</v>
      </c>
      <c r="F82" s="31" t="e">
        <f t="shared" si="36"/>
        <v>#REF!</v>
      </c>
      <c r="G82" s="31" t="e">
        <f t="shared" si="36"/>
        <v>#REF!</v>
      </c>
      <c r="H82" s="31" t="e">
        <f t="shared" si="36"/>
        <v>#REF!</v>
      </c>
      <c r="I82" s="31" t="e">
        <f t="shared" si="36"/>
        <v>#REF!</v>
      </c>
      <c r="J82" s="31" t="e">
        <f t="shared" si="36"/>
        <v>#REF!</v>
      </c>
      <c r="K82" s="31" t="e">
        <f t="shared" si="36"/>
        <v>#REF!</v>
      </c>
      <c r="L82" s="31" t="e">
        <f t="shared" si="36"/>
        <v>#REF!</v>
      </c>
      <c r="M82" s="31" t="e">
        <f t="shared" si="36"/>
        <v>#REF!</v>
      </c>
      <c r="N82" s="31" t="e">
        <f t="shared" si="36"/>
        <v>#REF!</v>
      </c>
      <c r="O82" s="65" t="e">
        <f t="shared" si="39"/>
        <v>#REF!</v>
      </c>
      <c r="R82" s="64" t="s">
        <v>47</v>
      </c>
      <c r="S82" s="31" t="e">
        <f t="shared" si="37"/>
        <v>#REF!</v>
      </c>
      <c r="T82" s="31" t="e">
        <f t="shared" si="37"/>
        <v>#REF!</v>
      </c>
      <c r="U82" s="31" t="e">
        <f t="shared" si="37"/>
        <v>#REF!</v>
      </c>
      <c r="V82" s="31" t="e">
        <f t="shared" si="37"/>
        <v>#REF!</v>
      </c>
      <c r="W82" s="31" t="e">
        <f t="shared" si="37"/>
        <v>#REF!</v>
      </c>
      <c r="X82" s="31" t="e">
        <f t="shared" si="37"/>
        <v>#REF!</v>
      </c>
      <c r="Y82" s="31" t="e">
        <f t="shared" si="37"/>
        <v>#REF!</v>
      </c>
      <c r="Z82" s="31" t="e">
        <f t="shared" si="37"/>
        <v>#REF!</v>
      </c>
      <c r="AA82" s="31" t="e">
        <f t="shared" si="37"/>
        <v>#REF!</v>
      </c>
      <c r="AB82" s="31" t="e">
        <f t="shared" si="37"/>
        <v>#REF!</v>
      </c>
      <c r="AC82" s="31" t="e">
        <f t="shared" si="37"/>
        <v>#REF!</v>
      </c>
      <c r="AD82" s="31" t="e">
        <f t="shared" si="37"/>
        <v>#REF!</v>
      </c>
      <c r="AE82" s="65" t="e">
        <f t="shared" si="38"/>
        <v>#REF!</v>
      </c>
    </row>
    <row r="83" spans="2:31" hidden="1">
      <c r="B83" s="64" t="s">
        <v>48</v>
      </c>
      <c r="C83" s="31" t="e">
        <f t="shared" si="36"/>
        <v>#REF!</v>
      </c>
      <c r="D83" s="31" t="e">
        <f t="shared" si="36"/>
        <v>#REF!</v>
      </c>
      <c r="E83" s="31" t="e">
        <f t="shared" si="36"/>
        <v>#REF!</v>
      </c>
      <c r="F83" s="31" t="e">
        <f t="shared" si="36"/>
        <v>#REF!</v>
      </c>
      <c r="G83" s="31" t="e">
        <f t="shared" si="36"/>
        <v>#REF!</v>
      </c>
      <c r="H83" s="31" t="e">
        <f t="shared" si="36"/>
        <v>#REF!</v>
      </c>
      <c r="I83" s="31" t="e">
        <f t="shared" si="36"/>
        <v>#REF!</v>
      </c>
      <c r="J83" s="31" t="e">
        <f t="shared" si="36"/>
        <v>#REF!</v>
      </c>
      <c r="K83" s="31" t="e">
        <f t="shared" si="36"/>
        <v>#REF!</v>
      </c>
      <c r="L83" s="31" t="e">
        <f t="shared" si="36"/>
        <v>#REF!</v>
      </c>
      <c r="M83" s="31" t="e">
        <f t="shared" si="36"/>
        <v>#REF!</v>
      </c>
      <c r="N83" s="31" t="e">
        <f t="shared" si="36"/>
        <v>#REF!</v>
      </c>
      <c r="O83" s="65" t="e">
        <f t="shared" si="39"/>
        <v>#REF!</v>
      </c>
      <c r="R83" s="64" t="s">
        <v>48</v>
      </c>
      <c r="S83" s="31"/>
      <c r="T83" s="31"/>
      <c r="U83" s="31"/>
      <c r="V83" s="31"/>
      <c r="W83" s="31">
        <f t="shared" si="37"/>
        <v>0</v>
      </c>
      <c r="X83" s="31">
        <f t="shared" si="37"/>
        <v>0</v>
      </c>
      <c r="Y83" s="31">
        <f t="shared" si="37"/>
        <v>0</v>
      </c>
      <c r="Z83" s="31">
        <f t="shared" si="37"/>
        <v>0</v>
      </c>
      <c r="AA83" s="31">
        <f t="shared" si="37"/>
        <v>0</v>
      </c>
      <c r="AB83" s="31">
        <f t="shared" si="37"/>
        <v>0</v>
      </c>
      <c r="AC83" s="31">
        <f t="shared" si="37"/>
        <v>0</v>
      </c>
      <c r="AD83" s="31">
        <f t="shared" si="37"/>
        <v>0</v>
      </c>
      <c r="AE83" s="65">
        <f t="shared" si="38"/>
        <v>0</v>
      </c>
    </row>
    <row r="84" spans="2:31" hidden="1">
      <c r="B84" s="17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65">
        <f t="shared" si="39"/>
        <v>0</v>
      </c>
      <c r="R84" s="17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65">
        <f t="shared" si="38"/>
        <v>0</v>
      </c>
    </row>
    <row r="85" spans="2:31" hidden="1">
      <c r="B85" s="26" t="s">
        <v>14</v>
      </c>
      <c r="C85" s="66" t="e">
        <f>+SUM(C74:C83)</f>
        <v>#DIV/0!</v>
      </c>
      <c r="D85" s="66" t="e">
        <f>+SUM(D74:D83)</f>
        <v>#DIV/0!</v>
      </c>
      <c r="E85" s="66" t="e">
        <f>+SUM(E74:E83)</f>
        <v>#DIV/0!</v>
      </c>
      <c r="F85" s="66" t="e">
        <f>+SUM(F74:F83)</f>
        <v>#DIV/0!</v>
      </c>
      <c r="G85" s="66" t="e">
        <f t="shared" ref="G85:N85" si="40">+SUM(G74:G83)</f>
        <v>#DIV/0!</v>
      </c>
      <c r="H85" s="66" t="e">
        <f t="shared" si="40"/>
        <v>#DIV/0!</v>
      </c>
      <c r="I85" s="66" t="e">
        <f t="shared" si="40"/>
        <v>#DIV/0!</v>
      </c>
      <c r="J85" s="66" t="e">
        <f t="shared" si="40"/>
        <v>#DIV/0!</v>
      </c>
      <c r="K85" s="66" t="e">
        <f t="shared" si="40"/>
        <v>#DIV/0!</v>
      </c>
      <c r="L85" s="66" t="e">
        <f t="shared" si="40"/>
        <v>#DIV/0!</v>
      </c>
      <c r="M85" s="66" t="e">
        <f t="shared" si="40"/>
        <v>#DIV/0!</v>
      </c>
      <c r="N85" s="66" t="e">
        <f t="shared" si="40"/>
        <v>#DIV/0!</v>
      </c>
      <c r="O85" s="67" t="e">
        <f t="shared" si="39"/>
        <v>#DIV/0!</v>
      </c>
      <c r="R85" s="26" t="s">
        <v>14</v>
      </c>
      <c r="S85" s="66" t="e">
        <f t="shared" ref="S85:AD85" si="41">+SUM(S74:S83)</f>
        <v>#DIV/0!</v>
      </c>
      <c r="T85" s="66" t="e">
        <f t="shared" si="41"/>
        <v>#DIV/0!</v>
      </c>
      <c r="U85" s="66" t="e">
        <f t="shared" si="41"/>
        <v>#DIV/0!</v>
      </c>
      <c r="V85" s="66" t="e">
        <f t="shared" si="41"/>
        <v>#DIV/0!</v>
      </c>
      <c r="W85" s="66" t="e">
        <f t="shared" si="41"/>
        <v>#DIV/0!</v>
      </c>
      <c r="X85" s="66" t="e">
        <f t="shared" si="41"/>
        <v>#DIV/0!</v>
      </c>
      <c r="Y85" s="66" t="e">
        <f t="shared" si="41"/>
        <v>#DIV/0!</v>
      </c>
      <c r="Z85" s="66" t="e">
        <f t="shared" si="41"/>
        <v>#DIV/0!</v>
      </c>
      <c r="AA85" s="66" t="e">
        <f t="shared" si="41"/>
        <v>#DIV/0!</v>
      </c>
      <c r="AB85" s="66" t="e">
        <f t="shared" si="41"/>
        <v>#DIV/0!</v>
      </c>
      <c r="AC85" s="66" t="e">
        <f t="shared" si="41"/>
        <v>#DIV/0!</v>
      </c>
      <c r="AD85" s="66" t="e">
        <f t="shared" si="41"/>
        <v>#DIV/0!</v>
      </c>
      <c r="AE85" s="67" t="e">
        <f t="shared" si="38"/>
        <v>#DIV/0!</v>
      </c>
    </row>
    <row r="86" spans="2:31">
      <c r="AE86" s="68">
        <f>+AE67/0.87</f>
        <v>2983.6947137997095</v>
      </c>
    </row>
    <row r="88" spans="2:31">
      <c r="B88" s="215" t="s">
        <v>49</v>
      </c>
      <c r="R88" s="215" t="s">
        <v>49</v>
      </c>
    </row>
    <row r="89" spans="2:31">
      <c r="B89" s="57"/>
      <c r="R89" s="57"/>
    </row>
    <row r="90" spans="2:31">
      <c r="B90" s="32" t="s">
        <v>1</v>
      </c>
      <c r="C90" s="12" t="s">
        <v>2</v>
      </c>
      <c r="D90" s="13" t="s">
        <v>3</v>
      </c>
      <c r="E90" s="13" t="s">
        <v>4</v>
      </c>
      <c r="F90" s="33" t="s">
        <v>5</v>
      </c>
      <c r="G90" s="33" t="s">
        <v>6</v>
      </c>
      <c r="H90" s="33" t="s">
        <v>7</v>
      </c>
      <c r="I90" s="33" t="s">
        <v>8</v>
      </c>
      <c r="J90" s="33" t="s">
        <v>9</v>
      </c>
      <c r="K90" s="33" t="s">
        <v>10</v>
      </c>
      <c r="L90" s="33" t="s">
        <v>11</v>
      </c>
      <c r="M90" s="33" t="s">
        <v>12</v>
      </c>
      <c r="N90" s="33" t="s">
        <v>13</v>
      </c>
      <c r="O90" s="34" t="s">
        <v>14</v>
      </c>
      <c r="R90" s="32" t="s">
        <v>1</v>
      </c>
      <c r="S90" s="35" t="s">
        <v>2</v>
      </c>
      <c r="T90" s="33" t="s">
        <v>3</v>
      </c>
      <c r="U90" s="33" t="s">
        <v>4</v>
      </c>
      <c r="V90" s="33" t="s">
        <v>5</v>
      </c>
      <c r="W90" s="33" t="s">
        <v>6</v>
      </c>
      <c r="X90" s="33" t="s">
        <v>7</v>
      </c>
      <c r="Y90" s="33" t="s">
        <v>8</v>
      </c>
      <c r="Z90" s="33" t="s">
        <v>9</v>
      </c>
      <c r="AA90" s="33" t="s">
        <v>10</v>
      </c>
      <c r="AB90" s="33" t="s">
        <v>11</v>
      </c>
      <c r="AC90" s="33" t="s">
        <v>12</v>
      </c>
      <c r="AD90" s="33" t="s">
        <v>13</v>
      </c>
      <c r="AE90" s="34" t="s">
        <v>14</v>
      </c>
    </row>
    <row r="91" spans="2:31">
      <c r="B91" s="36"/>
      <c r="C91" s="37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9"/>
      <c r="R91" s="36"/>
      <c r="S91" s="37"/>
      <c r="T91" s="38"/>
      <c r="U91" s="38"/>
      <c r="V91" s="38"/>
      <c r="W91" s="38"/>
      <c r="X91" s="38"/>
      <c r="Y91" s="38"/>
      <c r="Z91" s="199"/>
      <c r="AA91" s="38"/>
      <c r="AB91" s="38"/>
      <c r="AC91" s="38"/>
      <c r="AD91" s="38"/>
      <c r="AE91" s="39"/>
    </row>
    <row r="92" spans="2:31">
      <c r="B92" s="20" t="s">
        <v>16</v>
      </c>
      <c r="C92" s="37">
        <f t="shared" ref="C92:O93" si="42">C32/C21*100</f>
        <v>88.286260241188103</v>
      </c>
      <c r="D92" s="37">
        <f t="shared" si="42"/>
        <v>88.584377951484967</v>
      </c>
      <c r="E92" s="37">
        <f t="shared" si="42"/>
        <v>89.295318427647558</v>
      </c>
      <c r="F92" s="21">
        <f t="shared" si="42"/>
        <v>90.128929017315002</v>
      </c>
      <c r="G92" s="21">
        <f t="shared" si="42"/>
        <v>91.838834247494617</v>
      </c>
      <c r="H92" s="21">
        <f t="shared" si="42"/>
        <v>92.431567375558288</v>
      </c>
      <c r="I92" s="21">
        <f t="shared" si="42"/>
        <v>94.190592148446939</v>
      </c>
      <c r="J92" s="21" t="e">
        <f t="shared" si="42"/>
        <v>#DIV/0!</v>
      </c>
      <c r="K92" s="21" t="e">
        <f t="shared" si="42"/>
        <v>#DIV/0!</v>
      </c>
      <c r="L92" s="21" t="e">
        <f t="shared" si="42"/>
        <v>#DIV/0!</v>
      </c>
      <c r="M92" s="21" t="e">
        <f t="shared" si="42"/>
        <v>#DIV/0!</v>
      </c>
      <c r="N92" s="21" t="e">
        <f t="shared" si="42"/>
        <v>#DIV/0!</v>
      </c>
      <c r="O92" s="42">
        <f t="shared" si="42"/>
        <v>90.599409747570007</v>
      </c>
      <c r="R92" s="20" t="s">
        <v>16</v>
      </c>
      <c r="S92" s="86">
        <f t="shared" ref="S92:AD96" si="43">+S32/S21*100</f>
        <v>76.809046409833655</v>
      </c>
      <c r="T92" s="86">
        <f t="shared" si="43"/>
        <v>77.068408817791905</v>
      </c>
      <c r="U92" s="86">
        <f t="shared" si="43"/>
        <v>77.686927032053376</v>
      </c>
      <c r="V92" s="86">
        <f t="shared" si="43"/>
        <v>78.412168245064052</v>
      </c>
      <c r="W92" s="86">
        <f t="shared" si="43"/>
        <v>79.899785795320312</v>
      </c>
      <c r="X92" s="86">
        <f t="shared" si="43"/>
        <v>80.415463616735707</v>
      </c>
      <c r="Y92" s="86">
        <f t="shared" si="43"/>
        <v>81.94581516914883</v>
      </c>
      <c r="Z92" s="86" t="e">
        <f t="shared" si="43"/>
        <v>#DIV/0!</v>
      </c>
      <c r="AA92" s="86" t="e">
        <f t="shared" si="43"/>
        <v>#DIV/0!</v>
      </c>
      <c r="AB92" s="86" t="e">
        <f t="shared" si="43"/>
        <v>#DIV/0!</v>
      </c>
      <c r="AC92" s="86" t="e">
        <f t="shared" si="43"/>
        <v>#DIV/0!</v>
      </c>
      <c r="AD92" s="86" t="e">
        <f t="shared" si="43"/>
        <v>#DIV/0!</v>
      </c>
      <c r="AE92" s="85">
        <f>AE32/AE21*100</f>
        <v>78.8214864803859</v>
      </c>
    </row>
    <row r="93" spans="2:31">
      <c r="B93" s="20" t="s">
        <v>17</v>
      </c>
      <c r="C93" s="37">
        <f t="shared" si="42"/>
        <v>140.6702507848762</v>
      </c>
      <c r="D93" s="37">
        <f t="shared" ref="D93:N93" si="44">D33/D22*100</f>
        <v>141.34931013179565</v>
      </c>
      <c r="E93" s="37">
        <f t="shared" si="44"/>
        <v>143.29968450305327</v>
      </c>
      <c r="F93" s="21">
        <f t="shared" si="44"/>
        <v>144.98104282665949</v>
      </c>
      <c r="G93" s="21">
        <f t="shared" si="44"/>
        <v>147.27214385306647</v>
      </c>
      <c r="H93" s="21">
        <f t="shared" si="44"/>
        <v>148.64011044573996</v>
      </c>
      <c r="I93" s="21">
        <f t="shared" si="44"/>
        <v>150.76061747947503</v>
      </c>
      <c r="J93" s="21" t="e">
        <f t="shared" si="44"/>
        <v>#DIV/0!</v>
      </c>
      <c r="K93" s="21" t="e">
        <f t="shared" si="44"/>
        <v>#DIV/0!</v>
      </c>
      <c r="L93" s="21" t="e">
        <f t="shared" si="44"/>
        <v>#DIV/0!</v>
      </c>
      <c r="M93" s="21" t="e">
        <f t="shared" si="44"/>
        <v>#DIV/0!</v>
      </c>
      <c r="N93" s="21" t="e">
        <f t="shared" si="44"/>
        <v>#DIV/0!</v>
      </c>
      <c r="O93" s="42">
        <f t="shared" si="42"/>
        <v>145.1603396190086</v>
      </c>
      <c r="R93" s="20" t="s">
        <v>17</v>
      </c>
      <c r="S93" s="86">
        <f t="shared" si="43"/>
        <v>122.38311818284228</v>
      </c>
      <c r="T93" s="86">
        <f t="shared" si="43"/>
        <v>122.97389981466222</v>
      </c>
      <c r="U93" s="86">
        <f t="shared" si="43"/>
        <v>124.67072551765632</v>
      </c>
      <c r="V93" s="86">
        <f t="shared" si="43"/>
        <v>126.13350725919376</v>
      </c>
      <c r="W93" s="86">
        <f t="shared" si="43"/>
        <v>128.12676515216782</v>
      </c>
      <c r="X93" s="86">
        <f t="shared" si="43"/>
        <v>129.31689608779376</v>
      </c>
      <c r="Y93" s="86">
        <f t="shared" si="43"/>
        <v>131.16173720714326</v>
      </c>
      <c r="Z93" s="86" t="e">
        <f t="shared" si="43"/>
        <v>#DIV/0!</v>
      </c>
      <c r="AA93" s="86" t="e">
        <f t="shared" si="43"/>
        <v>#DIV/0!</v>
      </c>
      <c r="AB93" s="86" t="e">
        <f t="shared" si="43"/>
        <v>#DIV/0!</v>
      </c>
      <c r="AC93" s="86" t="e">
        <f t="shared" si="43"/>
        <v>#DIV/0!</v>
      </c>
      <c r="AD93" s="86" t="e">
        <f t="shared" si="43"/>
        <v>#DIV/0!</v>
      </c>
      <c r="AE93" s="85">
        <f>AE33/AE22*100</f>
        <v>126.28949546853747</v>
      </c>
    </row>
    <row r="94" spans="2:31">
      <c r="B94" s="20" t="s">
        <v>18</v>
      </c>
      <c r="C94" s="37">
        <f t="shared" ref="C94:N94" si="45">C34/C23*100</f>
        <v>110.45823719427776</v>
      </c>
      <c r="D94" s="37">
        <f t="shared" si="45"/>
        <v>104.22437754410669</v>
      </c>
      <c r="E94" s="37">
        <f t="shared" si="45"/>
        <v>117.38018693444874</v>
      </c>
      <c r="F94" s="21">
        <f t="shared" si="45"/>
        <v>111.80205285143077</v>
      </c>
      <c r="G94" s="21">
        <f t="shared" si="45"/>
        <v>108.33145245559039</v>
      </c>
      <c r="H94" s="21">
        <f t="shared" si="45"/>
        <v>108.51654114309687</v>
      </c>
      <c r="I94" s="21">
        <f t="shared" si="45"/>
        <v>109.6973264077927</v>
      </c>
      <c r="J94" s="21" t="e">
        <f t="shared" si="45"/>
        <v>#DIV/0!</v>
      </c>
      <c r="K94" s="21" t="e">
        <f t="shared" si="45"/>
        <v>#DIV/0!</v>
      </c>
      <c r="L94" s="21" t="e">
        <f t="shared" si="45"/>
        <v>#DIV/0!</v>
      </c>
      <c r="M94" s="21" t="e">
        <f t="shared" si="45"/>
        <v>#DIV/0!</v>
      </c>
      <c r="N94" s="21" t="e">
        <f t="shared" si="45"/>
        <v>#DIV/0!</v>
      </c>
      <c r="O94" s="42">
        <f>O34/O23*100</f>
        <v>109.86931819934776</v>
      </c>
      <c r="R94" s="20" t="s">
        <v>18</v>
      </c>
      <c r="S94" s="86">
        <f t="shared" si="43"/>
        <v>96.098666359021649</v>
      </c>
      <c r="T94" s="86">
        <f t="shared" si="43"/>
        <v>90.675208463372826</v>
      </c>
      <c r="U94" s="86">
        <f t="shared" si="43"/>
        <v>102.12076263297041</v>
      </c>
      <c r="V94" s="86">
        <f t="shared" si="43"/>
        <v>97.267785980744776</v>
      </c>
      <c r="W94" s="86">
        <f t="shared" si="43"/>
        <v>94.248363636363635</v>
      </c>
      <c r="X94" s="86">
        <f t="shared" si="43"/>
        <v>94.409390794494286</v>
      </c>
      <c r="Y94" s="86">
        <f t="shared" si="43"/>
        <v>95.436673974779666</v>
      </c>
      <c r="Z94" s="86" t="e">
        <f t="shared" si="43"/>
        <v>#DIV/0!</v>
      </c>
      <c r="AA94" s="86" t="e">
        <f t="shared" si="43"/>
        <v>#DIV/0!</v>
      </c>
      <c r="AB94" s="86" t="e">
        <f t="shared" si="43"/>
        <v>#DIV/0!</v>
      </c>
      <c r="AC94" s="86" t="e">
        <f t="shared" si="43"/>
        <v>#DIV/0!</v>
      </c>
      <c r="AD94" s="86" t="e">
        <f t="shared" si="43"/>
        <v>#DIV/0!</v>
      </c>
      <c r="AE94" s="85">
        <f t="shared" ref="AE94:AE96" si="46">AE34/AE23*100</f>
        <v>95.586306833432545</v>
      </c>
    </row>
    <row r="95" spans="2:31">
      <c r="B95" s="20" t="s">
        <v>19</v>
      </c>
      <c r="C95" s="37">
        <f t="shared" ref="C95:N95" si="47">C35/C24*100</f>
        <v>118.69987731645899</v>
      </c>
      <c r="D95" s="37">
        <f t="shared" si="47"/>
        <v>119.29997402613093</v>
      </c>
      <c r="E95" s="37">
        <f t="shared" si="47"/>
        <v>120.39987062041892</v>
      </c>
      <c r="F95" s="21">
        <f t="shared" si="47"/>
        <v>121.20003392801605</v>
      </c>
      <c r="G95" s="21">
        <f t="shared" si="47"/>
        <v>123.60009212445576</v>
      </c>
      <c r="H95" s="21">
        <f t="shared" si="47"/>
        <v>124.09999238111826</v>
      </c>
      <c r="I95" s="21">
        <f t="shared" si="47"/>
        <v>126.20006553980485</v>
      </c>
      <c r="J95" s="21" t="e">
        <f t="shared" si="47"/>
        <v>#DIV/0!</v>
      </c>
      <c r="K95" s="21" t="e">
        <f t="shared" si="47"/>
        <v>#DIV/0!</v>
      </c>
      <c r="L95" s="21" t="e">
        <f t="shared" si="47"/>
        <v>#DIV/0!</v>
      </c>
      <c r="M95" s="21" t="e">
        <f t="shared" si="47"/>
        <v>#DIV/0!</v>
      </c>
      <c r="N95" s="21" t="e">
        <f t="shared" si="47"/>
        <v>#DIV/0!</v>
      </c>
      <c r="O95" s="42">
        <f>O35/O24*100</f>
        <v>121.98315432599533</v>
      </c>
      <c r="R95" s="20" t="s">
        <v>19</v>
      </c>
      <c r="S95" s="86">
        <f t="shared" si="43"/>
        <v>103.26889326531932</v>
      </c>
      <c r="T95" s="86">
        <f t="shared" si="43"/>
        <v>103.79097740273392</v>
      </c>
      <c r="U95" s="86">
        <f t="shared" si="43"/>
        <v>104.74788743976447</v>
      </c>
      <c r="V95" s="86">
        <f t="shared" si="43"/>
        <v>105.44402951737398</v>
      </c>
      <c r="W95" s="86">
        <f t="shared" si="43"/>
        <v>107.53208014827649</v>
      </c>
      <c r="X95" s="86">
        <f t="shared" si="43"/>
        <v>107.96699337157287</v>
      </c>
      <c r="Y95" s="86">
        <f t="shared" si="43"/>
        <v>109.79405701963023</v>
      </c>
      <c r="Z95" s="86" t="e">
        <f t="shared" si="43"/>
        <v>#DIV/0!</v>
      </c>
      <c r="AA95" s="86" t="e">
        <f t="shared" si="43"/>
        <v>#DIV/0!</v>
      </c>
      <c r="AB95" s="86" t="e">
        <f t="shared" si="43"/>
        <v>#DIV/0!</v>
      </c>
      <c r="AC95" s="86" t="e">
        <f t="shared" si="43"/>
        <v>#DIV/0!</v>
      </c>
      <c r="AD95" s="86" t="e">
        <f t="shared" si="43"/>
        <v>#DIV/0!</v>
      </c>
      <c r="AE95" s="85">
        <f t="shared" si="46"/>
        <v>106.12534426361593</v>
      </c>
    </row>
    <row r="96" spans="2:31">
      <c r="B96" s="25" t="s">
        <v>20</v>
      </c>
      <c r="C96" s="37">
        <f t="shared" ref="C96:N96" si="48">C36/C25*100</f>
        <v>58.576672800565767</v>
      </c>
      <c r="D96" s="37">
        <f t="shared" si="48"/>
        <v>74.663345302214239</v>
      </c>
      <c r="E96" s="37">
        <f t="shared" si="48"/>
        <v>68.27402569104342</v>
      </c>
      <c r="F96" s="21">
        <f t="shared" si="48"/>
        <v>83.425980298476361</v>
      </c>
      <c r="G96" s="21">
        <f t="shared" si="48"/>
        <v>75.410280376408565</v>
      </c>
      <c r="H96" s="21">
        <f t="shared" si="48"/>
        <v>59.408896352723097</v>
      </c>
      <c r="I96" s="21">
        <f t="shared" si="48"/>
        <v>60.42496956932041</v>
      </c>
      <c r="J96" s="21" t="e">
        <f t="shared" si="48"/>
        <v>#DIV/0!</v>
      </c>
      <c r="K96" s="21" t="e">
        <f t="shared" si="48"/>
        <v>#DIV/0!</v>
      </c>
      <c r="L96" s="21" t="e">
        <f t="shared" si="48"/>
        <v>#DIV/0!</v>
      </c>
      <c r="M96" s="21" t="e">
        <f t="shared" si="48"/>
        <v>#DIV/0!</v>
      </c>
      <c r="N96" s="21" t="e">
        <f t="shared" si="48"/>
        <v>#DIV/0!</v>
      </c>
      <c r="O96" s="42">
        <f t="shared" ref="O96" si="49">O36/O24*100</f>
        <v>160.03592522056337</v>
      </c>
      <c r="R96" s="25" t="s">
        <v>20</v>
      </c>
      <c r="S96" s="86">
        <f t="shared" si="43"/>
        <v>50.961705336492216</v>
      </c>
      <c r="T96" s="86">
        <f t="shared" si="43"/>
        <v>64.957110412926383</v>
      </c>
      <c r="U96" s="86">
        <f t="shared" si="43"/>
        <v>59.398402351207778</v>
      </c>
      <c r="V96" s="86">
        <f t="shared" si="43"/>
        <v>72.580602859674428</v>
      </c>
      <c r="W96" s="86">
        <f t="shared" si="43"/>
        <v>65.606943927475442</v>
      </c>
      <c r="X96" s="86">
        <f t="shared" si="43"/>
        <v>51.685739826869103</v>
      </c>
      <c r="Y96" s="86">
        <f t="shared" si="43"/>
        <v>52.569723525308746</v>
      </c>
      <c r="Z96" s="86" t="e">
        <f t="shared" si="43"/>
        <v>#DIV/0!</v>
      </c>
      <c r="AA96" s="86" t="e">
        <f t="shared" si="43"/>
        <v>#DIV/0!</v>
      </c>
      <c r="AB96" s="86" t="e">
        <f t="shared" si="43"/>
        <v>#DIV/0!</v>
      </c>
      <c r="AC96" s="86" t="e">
        <f t="shared" si="43"/>
        <v>#DIV/0!</v>
      </c>
      <c r="AD96" s="86" t="e">
        <f t="shared" si="43"/>
        <v>#DIV/0!</v>
      </c>
      <c r="AE96" s="85">
        <f t="shared" si="46"/>
        <v>57.784120036179502</v>
      </c>
    </row>
    <row r="97" spans="2:31">
      <c r="B97" s="45" t="s">
        <v>14</v>
      </c>
      <c r="C97" s="47">
        <f t="shared" ref="C97:O97" si="50">C37/C26*100</f>
        <v>96.324890249907639</v>
      </c>
      <c r="D97" s="47">
        <f t="shared" si="50"/>
        <v>100.52822148614482</v>
      </c>
      <c r="E97" s="47">
        <f t="shared" si="50"/>
        <v>101.65844639377998</v>
      </c>
      <c r="F97" s="28">
        <f t="shared" si="50"/>
        <v>103.84677534021611</v>
      </c>
      <c r="G97" s="28">
        <f t="shared" si="50"/>
        <v>103.98621753171915</v>
      </c>
      <c r="H97" s="28">
        <f t="shared" si="50"/>
        <v>99.896800132019166</v>
      </c>
      <c r="I97" s="28">
        <f t="shared" si="50"/>
        <v>101.04382248952628</v>
      </c>
      <c r="J97" s="28" t="e">
        <f t="shared" si="50"/>
        <v>#DIV/0!</v>
      </c>
      <c r="K97" s="28" t="e">
        <f t="shared" si="50"/>
        <v>#DIV/0!</v>
      </c>
      <c r="L97" s="28" t="e">
        <f t="shared" si="50"/>
        <v>#DIV/0!</v>
      </c>
      <c r="M97" s="28" t="e">
        <f t="shared" si="50"/>
        <v>#DIV/0!</v>
      </c>
      <c r="N97" s="28" t="e">
        <f t="shared" si="50"/>
        <v>#DIV/0!</v>
      </c>
      <c r="O97" s="47">
        <f t="shared" si="50"/>
        <v>100.93452871168078</v>
      </c>
      <c r="R97" s="45" t="s">
        <v>14</v>
      </c>
      <c r="S97" s="88">
        <f>+S37/S26*100</f>
        <v>83.802654517419668</v>
      </c>
      <c r="T97" s="89">
        <f>+T37/T26*100</f>
        <v>87.459552692946005</v>
      </c>
      <c r="U97" s="89">
        <f>+U37/U26*100</f>
        <v>88.442848362588592</v>
      </c>
      <c r="V97" s="89">
        <f>+V37/V26*100</f>
        <v>90.346694545988015</v>
      </c>
      <c r="W97" s="89">
        <f t="shared" ref="W97:AB97" si="51">W37/W26*100</f>
        <v>90.46800925259565</v>
      </c>
      <c r="X97" s="89">
        <f t="shared" si="51"/>
        <v>86.910216114856667</v>
      </c>
      <c r="Y97" s="89">
        <f t="shared" si="51"/>
        <v>87.908125565887858</v>
      </c>
      <c r="Z97" s="89" t="e">
        <f t="shared" si="51"/>
        <v>#DIV/0!</v>
      </c>
      <c r="AA97" s="89" t="e">
        <f t="shared" si="51"/>
        <v>#DIV/0!</v>
      </c>
      <c r="AB97" s="89" t="e">
        <f t="shared" si="51"/>
        <v>#DIV/0!</v>
      </c>
      <c r="AC97" s="89" t="e">
        <f>+AC37/AC26*100</f>
        <v>#DIV/0!</v>
      </c>
      <c r="AD97" s="89" t="e">
        <f>AD37/AD26*100</f>
        <v>#DIV/0!</v>
      </c>
      <c r="AE97" s="87">
        <f>AE37/AE26*100</f>
        <v>87.813039979162284</v>
      </c>
    </row>
    <row r="98" spans="2:31" hidden="1"/>
    <row r="99" spans="2:31" hidden="1"/>
    <row r="100" spans="2:31" hidden="1">
      <c r="B100" s="215" t="s">
        <v>50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R100" s="215" t="s">
        <v>50</v>
      </c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pans="2:31" hidden="1">
      <c r="B101" s="57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R101" s="57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pans="2:31" hidden="1">
      <c r="B102" s="63" t="s">
        <v>1</v>
      </c>
      <c r="C102" s="13" t="s">
        <v>26</v>
      </c>
      <c r="D102" s="13" t="s">
        <v>27</v>
      </c>
      <c r="E102" s="13" t="s">
        <v>28</v>
      </c>
      <c r="F102" s="13" t="s">
        <v>5</v>
      </c>
      <c r="G102" s="13" t="s">
        <v>6</v>
      </c>
      <c r="H102" s="13" t="s">
        <v>7</v>
      </c>
      <c r="I102" s="13" t="s">
        <v>8</v>
      </c>
      <c r="J102" s="13" t="s">
        <v>9</v>
      </c>
      <c r="K102" s="13" t="s">
        <v>10</v>
      </c>
      <c r="L102" s="13" t="s">
        <v>11</v>
      </c>
      <c r="M102" s="13" t="s">
        <v>12</v>
      </c>
      <c r="N102" s="13" t="s">
        <v>13</v>
      </c>
      <c r="O102" s="13" t="s">
        <v>14</v>
      </c>
      <c r="R102" s="63" t="s">
        <v>1</v>
      </c>
      <c r="S102" s="13" t="s">
        <v>2</v>
      </c>
      <c r="T102" s="13" t="s">
        <v>3</v>
      </c>
      <c r="U102" s="13" t="s">
        <v>4</v>
      </c>
      <c r="V102" s="13" t="s">
        <v>5</v>
      </c>
      <c r="W102" s="13" t="s">
        <v>6</v>
      </c>
      <c r="X102" s="13" t="s">
        <v>7</v>
      </c>
      <c r="Y102" s="13" t="s">
        <v>8</v>
      </c>
      <c r="Z102" s="13" t="s">
        <v>9</v>
      </c>
      <c r="AA102" s="13" t="s">
        <v>10</v>
      </c>
      <c r="AB102" s="13" t="s">
        <v>11</v>
      </c>
      <c r="AC102" s="13" t="s">
        <v>12</v>
      </c>
      <c r="AD102" s="13" t="s">
        <v>13</v>
      </c>
      <c r="AE102" s="13" t="s">
        <v>14</v>
      </c>
    </row>
    <row r="103" spans="2:31" hidden="1">
      <c r="B103" s="17"/>
      <c r="R103" s="17"/>
    </row>
    <row r="104" spans="2:31" hidden="1">
      <c r="B104" s="64" t="s">
        <v>39</v>
      </c>
      <c r="C104" s="68" t="e">
        <f t="shared" ref="C104:O105" si="52">+C44/C21*100</f>
        <v>#DIV/0!</v>
      </c>
      <c r="D104" s="68" t="e">
        <f t="shared" si="52"/>
        <v>#DIV/0!</v>
      </c>
      <c r="E104" s="68" t="e">
        <f t="shared" si="52"/>
        <v>#DIV/0!</v>
      </c>
      <c r="F104" s="68" t="e">
        <f t="shared" si="52"/>
        <v>#DIV/0!</v>
      </c>
      <c r="G104" s="68" t="e">
        <f t="shared" si="52"/>
        <v>#DIV/0!</v>
      </c>
      <c r="H104" s="68" t="e">
        <f t="shared" si="52"/>
        <v>#DIV/0!</v>
      </c>
      <c r="I104" s="68" t="e">
        <f t="shared" si="52"/>
        <v>#DIV/0!</v>
      </c>
      <c r="J104" s="68" t="e">
        <f t="shared" si="52"/>
        <v>#DIV/0!</v>
      </c>
      <c r="K104" s="68" t="e">
        <f t="shared" si="52"/>
        <v>#DIV/0!</v>
      </c>
      <c r="L104" s="68" t="e">
        <f t="shared" si="52"/>
        <v>#DIV/0!</v>
      </c>
      <c r="M104" s="68" t="e">
        <f t="shared" si="52"/>
        <v>#DIV/0!</v>
      </c>
      <c r="N104" s="68" t="e">
        <f t="shared" si="52"/>
        <v>#DIV/0!</v>
      </c>
      <c r="O104" s="68" t="e">
        <f t="shared" si="52"/>
        <v>#DIV/0!</v>
      </c>
      <c r="R104" s="64" t="s">
        <v>39</v>
      </c>
      <c r="S104" s="68" t="e">
        <f t="shared" ref="S104:AE105" si="53">+S44/S21*100</f>
        <v>#DIV/0!</v>
      </c>
      <c r="T104" s="68" t="e">
        <f t="shared" si="53"/>
        <v>#DIV/0!</v>
      </c>
      <c r="U104" s="68" t="e">
        <f t="shared" si="53"/>
        <v>#DIV/0!</v>
      </c>
      <c r="V104" s="68" t="e">
        <f t="shared" si="53"/>
        <v>#DIV/0!</v>
      </c>
      <c r="W104" s="68" t="e">
        <f t="shared" si="53"/>
        <v>#DIV/0!</v>
      </c>
      <c r="X104" s="68" t="e">
        <f t="shared" si="53"/>
        <v>#DIV/0!</v>
      </c>
      <c r="Y104" s="68" t="e">
        <f t="shared" si="53"/>
        <v>#DIV/0!</v>
      </c>
      <c r="Z104" s="68" t="e">
        <f t="shared" si="53"/>
        <v>#DIV/0!</v>
      </c>
      <c r="AA104" s="68" t="e">
        <f t="shared" si="53"/>
        <v>#DIV/0!</v>
      </c>
      <c r="AB104" s="68" t="e">
        <f t="shared" si="53"/>
        <v>#DIV/0!</v>
      </c>
      <c r="AC104" s="68" t="e">
        <f t="shared" si="53"/>
        <v>#DIV/0!</v>
      </c>
      <c r="AD104" s="68" t="e">
        <f t="shared" si="53"/>
        <v>#DIV/0!</v>
      </c>
      <c r="AE104" s="68" t="e">
        <f t="shared" si="53"/>
        <v>#DIV/0!</v>
      </c>
    </row>
    <row r="105" spans="2:31" hidden="1">
      <c r="B105" s="64" t="s">
        <v>40</v>
      </c>
      <c r="C105" s="68" t="e">
        <f t="shared" si="52"/>
        <v>#DIV/0!</v>
      </c>
      <c r="D105" s="68" t="e">
        <f t="shared" si="52"/>
        <v>#DIV/0!</v>
      </c>
      <c r="E105" s="68" t="e">
        <f t="shared" si="52"/>
        <v>#DIV/0!</v>
      </c>
      <c r="F105" s="68" t="e">
        <f t="shared" si="52"/>
        <v>#DIV/0!</v>
      </c>
      <c r="G105" s="68" t="e">
        <f t="shared" si="52"/>
        <v>#DIV/0!</v>
      </c>
      <c r="H105" s="68" t="e">
        <f t="shared" si="52"/>
        <v>#DIV/0!</v>
      </c>
      <c r="I105" s="68" t="e">
        <f t="shared" si="52"/>
        <v>#DIV/0!</v>
      </c>
      <c r="J105" s="68" t="e">
        <f t="shared" si="52"/>
        <v>#DIV/0!</v>
      </c>
      <c r="K105" s="68" t="e">
        <f t="shared" si="52"/>
        <v>#DIV/0!</v>
      </c>
      <c r="L105" s="68" t="e">
        <f t="shared" si="52"/>
        <v>#DIV/0!</v>
      </c>
      <c r="M105" s="68" t="e">
        <f t="shared" si="52"/>
        <v>#DIV/0!</v>
      </c>
      <c r="N105" s="68" t="e">
        <f t="shared" si="52"/>
        <v>#DIV/0!</v>
      </c>
      <c r="O105" s="68" t="e">
        <f t="shared" si="52"/>
        <v>#DIV/0!</v>
      </c>
      <c r="R105" s="64" t="s">
        <v>40</v>
      </c>
      <c r="S105" s="68" t="e">
        <f t="shared" si="53"/>
        <v>#DIV/0!</v>
      </c>
      <c r="T105" s="68" t="e">
        <f t="shared" si="53"/>
        <v>#DIV/0!</v>
      </c>
      <c r="U105" s="68" t="e">
        <f t="shared" si="53"/>
        <v>#DIV/0!</v>
      </c>
      <c r="V105" s="68" t="e">
        <f t="shared" si="53"/>
        <v>#DIV/0!</v>
      </c>
      <c r="W105" s="68" t="e">
        <f t="shared" si="53"/>
        <v>#DIV/0!</v>
      </c>
      <c r="X105" s="68" t="e">
        <f t="shared" si="53"/>
        <v>#DIV/0!</v>
      </c>
      <c r="Y105" s="68" t="e">
        <f t="shared" si="53"/>
        <v>#DIV/0!</v>
      </c>
      <c r="Z105" s="68" t="e">
        <f t="shared" si="53"/>
        <v>#DIV/0!</v>
      </c>
      <c r="AA105" s="68" t="e">
        <f t="shared" si="53"/>
        <v>#DIV/0!</v>
      </c>
      <c r="AB105" s="68" t="e">
        <f t="shared" si="53"/>
        <v>#DIV/0!</v>
      </c>
      <c r="AC105" s="68" t="e">
        <f t="shared" si="53"/>
        <v>#DIV/0!</v>
      </c>
      <c r="AD105" s="68" t="e">
        <f t="shared" si="53"/>
        <v>#DIV/0!</v>
      </c>
      <c r="AE105" s="68" t="e">
        <f t="shared" si="53"/>
        <v>#DIV/0!</v>
      </c>
    </row>
    <row r="106" spans="2:31" hidden="1">
      <c r="B106" s="64" t="s">
        <v>41</v>
      </c>
      <c r="C106" s="68" t="e">
        <f>+C46/#REF!*100</f>
        <v>#DIV/0!</v>
      </c>
      <c r="D106" s="68" t="e">
        <f>+D46/#REF!*100</f>
        <v>#DIV/0!</v>
      </c>
      <c r="E106" s="68" t="e">
        <f>+E46/#REF!*100</f>
        <v>#DIV/0!</v>
      </c>
      <c r="F106" s="68" t="e">
        <f>+F46/#REF!*100</f>
        <v>#DIV/0!</v>
      </c>
      <c r="G106" s="68" t="e">
        <f>+G46/#REF!*100</f>
        <v>#DIV/0!</v>
      </c>
      <c r="H106" s="68" t="e">
        <f>+H46/#REF!*100</f>
        <v>#DIV/0!</v>
      </c>
      <c r="I106" s="68" t="e">
        <f>+I46/#REF!*100</f>
        <v>#DIV/0!</v>
      </c>
      <c r="J106" s="68" t="e">
        <f>+J46/#REF!*100</f>
        <v>#DIV/0!</v>
      </c>
      <c r="K106" s="68" t="e">
        <f>+K46/#REF!*100</f>
        <v>#DIV/0!</v>
      </c>
      <c r="L106" s="68" t="e">
        <f>+L46/#REF!*100</f>
        <v>#DIV/0!</v>
      </c>
      <c r="M106" s="68" t="e">
        <f>+M46/#REF!*100</f>
        <v>#DIV/0!</v>
      </c>
      <c r="N106" s="68" t="e">
        <f>+N46/#REF!*100</f>
        <v>#DIV/0!</v>
      </c>
      <c r="O106" s="68" t="e">
        <f>+O46/#REF!*100</f>
        <v>#DIV/0!</v>
      </c>
      <c r="P106" s="68"/>
      <c r="R106" s="64" t="s">
        <v>41</v>
      </c>
      <c r="S106" s="68" t="e">
        <f>+S46/#REF!*100</f>
        <v>#DIV/0!</v>
      </c>
      <c r="T106" s="68" t="e">
        <f>+T46/#REF!*100</f>
        <v>#DIV/0!</v>
      </c>
      <c r="U106" s="68" t="e">
        <f>+U46/#REF!*100</f>
        <v>#DIV/0!</v>
      </c>
      <c r="V106" s="68" t="e">
        <f>+V46/#REF!*100</f>
        <v>#DIV/0!</v>
      </c>
      <c r="W106" s="68" t="e">
        <f>+W46/#REF!*100</f>
        <v>#DIV/0!</v>
      </c>
      <c r="X106" s="68" t="e">
        <f>+X46/#REF!*100</f>
        <v>#DIV/0!</v>
      </c>
      <c r="Y106" s="68" t="e">
        <f>+Y46/#REF!*100</f>
        <v>#DIV/0!</v>
      </c>
      <c r="Z106" s="68" t="e">
        <f>+Z46/#REF!*100</f>
        <v>#DIV/0!</v>
      </c>
      <c r="AA106" s="68" t="e">
        <f>+AA46/#REF!*100</f>
        <v>#DIV/0!</v>
      </c>
      <c r="AB106" s="68" t="e">
        <f>+AB46/#REF!*100</f>
        <v>#DIV/0!</v>
      </c>
      <c r="AC106" s="68" t="e">
        <f>+AC46/#REF!*100</f>
        <v>#DIV/0!</v>
      </c>
      <c r="AD106" s="68" t="e">
        <f>+AD46/#REF!*100</f>
        <v>#DIV/0!</v>
      </c>
      <c r="AE106" s="68" t="e">
        <f>+AE46/#REF!*100</f>
        <v>#DIV/0!</v>
      </c>
    </row>
    <row r="107" spans="2:31" hidden="1">
      <c r="B107" s="64" t="s">
        <v>42</v>
      </c>
      <c r="C107" s="68" t="e">
        <f t="shared" ref="C107:O109" si="54">+C47/C23*100</f>
        <v>#DIV/0!</v>
      </c>
      <c r="D107" s="68" t="e">
        <f t="shared" si="54"/>
        <v>#DIV/0!</v>
      </c>
      <c r="E107" s="68" t="e">
        <f t="shared" si="54"/>
        <v>#DIV/0!</v>
      </c>
      <c r="F107" s="68" t="e">
        <f t="shared" si="54"/>
        <v>#DIV/0!</v>
      </c>
      <c r="G107" s="68" t="e">
        <f t="shared" si="54"/>
        <v>#DIV/0!</v>
      </c>
      <c r="H107" s="68" t="e">
        <f t="shared" si="54"/>
        <v>#DIV/0!</v>
      </c>
      <c r="I107" s="68" t="e">
        <f t="shared" si="54"/>
        <v>#DIV/0!</v>
      </c>
      <c r="J107" s="68" t="e">
        <f t="shared" si="54"/>
        <v>#DIV/0!</v>
      </c>
      <c r="K107" s="68" t="e">
        <f t="shared" si="54"/>
        <v>#DIV/0!</v>
      </c>
      <c r="L107" s="68" t="e">
        <f t="shared" si="54"/>
        <v>#DIV/0!</v>
      </c>
      <c r="M107" s="68" t="e">
        <f t="shared" si="54"/>
        <v>#DIV/0!</v>
      </c>
      <c r="N107" s="68" t="e">
        <f t="shared" si="54"/>
        <v>#DIV/0!</v>
      </c>
      <c r="O107" s="68" t="e">
        <f t="shared" si="54"/>
        <v>#DIV/0!</v>
      </c>
      <c r="P107" s="68"/>
      <c r="R107" s="64" t="s">
        <v>42</v>
      </c>
      <c r="S107" s="68" t="e">
        <f t="shared" ref="S107:AE109" si="55">+S47/S23*100</f>
        <v>#DIV/0!</v>
      </c>
      <c r="T107" s="68" t="e">
        <f t="shared" si="55"/>
        <v>#DIV/0!</v>
      </c>
      <c r="U107" s="68" t="e">
        <f t="shared" si="55"/>
        <v>#DIV/0!</v>
      </c>
      <c r="V107" s="68" t="e">
        <f t="shared" si="55"/>
        <v>#DIV/0!</v>
      </c>
      <c r="W107" s="68" t="e">
        <f t="shared" si="55"/>
        <v>#DIV/0!</v>
      </c>
      <c r="X107" s="68" t="e">
        <f t="shared" si="55"/>
        <v>#DIV/0!</v>
      </c>
      <c r="Y107" s="68" t="e">
        <f t="shared" si="55"/>
        <v>#DIV/0!</v>
      </c>
      <c r="Z107" s="68" t="e">
        <f t="shared" si="55"/>
        <v>#DIV/0!</v>
      </c>
      <c r="AA107" s="68" t="e">
        <f t="shared" si="55"/>
        <v>#DIV/0!</v>
      </c>
      <c r="AB107" s="68" t="e">
        <f t="shared" si="55"/>
        <v>#DIV/0!</v>
      </c>
      <c r="AC107" s="68" t="e">
        <f t="shared" si="55"/>
        <v>#DIV/0!</v>
      </c>
      <c r="AD107" s="68" t="e">
        <f t="shared" si="55"/>
        <v>#DIV/0!</v>
      </c>
      <c r="AE107" s="68" t="e">
        <f t="shared" si="55"/>
        <v>#DIV/0!</v>
      </c>
    </row>
    <row r="108" spans="2:31" hidden="1">
      <c r="B108" s="64" t="s">
        <v>43</v>
      </c>
      <c r="C108" s="68" t="e">
        <f t="shared" si="54"/>
        <v>#DIV/0!</v>
      </c>
      <c r="D108" s="68" t="e">
        <f t="shared" si="54"/>
        <v>#DIV/0!</v>
      </c>
      <c r="E108" s="68" t="e">
        <f t="shared" si="54"/>
        <v>#DIV/0!</v>
      </c>
      <c r="F108" s="68" t="e">
        <f t="shared" si="54"/>
        <v>#DIV/0!</v>
      </c>
      <c r="G108" s="68" t="e">
        <f t="shared" si="54"/>
        <v>#DIV/0!</v>
      </c>
      <c r="H108" s="68" t="e">
        <f t="shared" si="54"/>
        <v>#DIV/0!</v>
      </c>
      <c r="I108" s="68" t="e">
        <f t="shared" si="54"/>
        <v>#DIV/0!</v>
      </c>
      <c r="J108" s="68" t="e">
        <f t="shared" si="54"/>
        <v>#DIV/0!</v>
      </c>
      <c r="K108" s="68" t="e">
        <f t="shared" si="54"/>
        <v>#DIV/0!</v>
      </c>
      <c r="L108" s="68" t="e">
        <f t="shared" si="54"/>
        <v>#DIV/0!</v>
      </c>
      <c r="M108" s="68" t="e">
        <f t="shared" si="54"/>
        <v>#DIV/0!</v>
      </c>
      <c r="N108" s="68" t="e">
        <f t="shared" si="54"/>
        <v>#DIV/0!</v>
      </c>
      <c r="O108" s="68" t="e">
        <f t="shared" si="54"/>
        <v>#DIV/0!</v>
      </c>
      <c r="R108" s="64" t="s">
        <v>43</v>
      </c>
      <c r="S108" s="68" t="e">
        <f t="shared" si="55"/>
        <v>#DIV/0!</v>
      </c>
      <c r="T108" s="68" t="e">
        <f t="shared" si="55"/>
        <v>#DIV/0!</v>
      </c>
      <c r="U108" s="68" t="e">
        <f t="shared" si="55"/>
        <v>#DIV/0!</v>
      </c>
      <c r="V108" s="68" t="e">
        <f t="shared" si="55"/>
        <v>#DIV/0!</v>
      </c>
      <c r="W108" s="68" t="e">
        <f t="shared" si="55"/>
        <v>#DIV/0!</v>
      </c>
      <c r="X108" s="68" t="e">
        <f t="shared" si="55"/>
        <v>#DIV/0!</v>
      </c>
      <c r="Y108" s="68" t="e">
        <f t="shared" si="55"/>
        <v>#DIV/0!</v>
      </c>
      <c r="Z108" s="68" t="e">
        <f t="shared" si="55"/>
        <v>#DIV/0!</v>
      </c>
      <c r="AA108" s="68" t="e">
        <f t="shared" si="55"/>
        <v>#DIV/0!</v>
      </c>
      <c r="AB108" s="68" t="e">
        <f t="shared" si="55"/>
        <v>#DIV/0!</v>
      </c>
      <c r="AC108" s="68" t="e">
        <f t="shared" si="55"/>
        <v>#DIV/0!</v>
      </c>
      <c r="AD108" s="68" t="e">
        <f t="shared" si="55"/>
        <v>#DIV/0!</v>
      </c>
      <c r="AE108" s="68" t="e">
        <f t="shared" si="55"/>
        <v>#DIV/0!</v>
      </c>
    </row>
    <row r="109" spans="2:31" hidden="1">
      <c r="B109" s="64" t="s">
        <v>44</v>
      </c>
      <c r="C109" s="68" t="e">
        <f t="shared" si="54"/>
        <v>#REF!</v>
      </c>
      <c r="D109" s="68" t="e">
        <f t="shared" si="54"/>
        <v>#REF!</v>
      </c>
      <c r="E109" s="68" t="e">
        <f t="shared" si="54"/>
        <v>#REF!</v>
      </c>
      <c r="F109" s="68" t="e">
        <f t="shared" si="54"/>
        <v>#REF!</v>
      </c>
      <c r="G109" s="68" t="e">
        <f t="shared" si="54"/>
        <v>#REF!</v>
      </c>
      <c r="H109" s="68" t="e">
        <f t="shared" si="54"/>
        <v>#REF!</v>
      </c>
      <c r="I109" s="68" t="e">
        <f t="shared" si="54"/>
        <v>#REF!</v>
      </c>
      <c r="J109" s="68" t="e">
        <f t="shared" si="54"/>
        <v>#REF!</v>
      </c>
      <c r="K109" s="68" t="e">
        <f t="shared" si="54"/>
        <v>#REF!</v>
      </c>
      <c r="L109" s="68" t="e">
        <f t="shared" si="54"/>
        <v>#REF!</v>
      </c>
      <c r="M109" s="68" t="e">
        <f t="shared" si="54"/>
        <v>#REF!</v>
      </c>
      <c r="N109" s="68" t="e">
        <f t="shared" si="54"/>
        <v>#REF!</v>
      </c>
      <c r="O109" s="68" t="e">
        <f t="shared" si="54"/>
        <v>#REF!</v>
      </c>
      <c r="R109" s="64" t="s">
        <v>44</v>
      </c>
      <c r="S109" s="68" t="e">
        <f t="shared" si="55"/>
        <v>#REF!</v>
      </c>
      <c r="T109" s="68" t="e">
        <f t="shared" si="55"/>
        <v>#REF!</v>
      </c>
      <c r="U109" s="68" t="e">
        <f t="shared" si="55"/>
        <v>#REF!</v>
      </c>
      <c r="V109" s="68" t="e">
        <f t="shared" si="55"/>
        <v>#REF!</v>
      </c>
      <c r="W109" s="68" t="e">
        <f t="shared" si="55"/>
        <v>#REF!</v>
      </c>
      <c r="X109" s="68" t="e">
        <f t="shared" si="55"/>
        <v>#REF!</v>
      </c>
      <c r="Y109" s="68" t="e">
        <f t="shared" si="55"/>
        <v>#REF!</v>
      </c>
      <c r="Z109" s="68" t="e">
        <f t="shared" si="55"/>
        <v>#REF!</v>
      </c>
      <c r="AA109" s="68" t="e">
        <f t="shared" si="55"/>
        <v>#REF!</v>
      </c>
      <c r="AB109" s="68" t="e">
        <f t="shared" si="55"/>
        <v>#REF!</v>
      </c>
      <c r="AC109" s="68" t="e">
        <f t="shared" si="55"/>
        <v>#REF!</v>
      </c>
      <c r="AD109" s="68" t="e">
        <f t="shared" si="55"/>
        <v>#REF!</v>
      </c>
      <c r="AE109" s="68" t="e">
        <f t="shared" si="55"/>
        <v>#REF!</v>
      </c>
    </row>
    <row r="110" spans="2:31" hidden="1">
      <c r="B110" s="64" t="s">
        <v>45</v>
      </c>
      <c r="C110" s="68" t="e">
        <f>+C50/#REF!*100</f>
        <v>#REF!</v>
      </c>
      <c r="D110" s="68" t="e">
        <f>+D50/#REF!*100</f>
        <v>#REF!</v>
      </c>
      <c r="E110" s="68" t="e">
        <f>+E50/#REF!*100</f>
        <v>#REF!</v>
      </c>
      <c r="F110" s="68" t="e">
        <f>+F50/#REF!*100</f>
        <v>#REF!</v>
      </c>
      <c r="G110" s="68" t="e">
        <f>+G50/#REF!*100</f>
        <v>#REF!</v>
      </c>
      <c r="H110" s="68" t="e">
        <f>+H50/#REF!*100</f>
        <v>#REF!</v>
      </c>
      <c r="I110" s="68" t="e">
        <f>+I50/#REF!*100</f>
        <v>#REF!</v>
      </c>
      <c r="J110" s="68" t="e">
        <f>+J50/#REF!*100</f>
        <v>#REF!</v>
      </c>
      <c r="K110" s="68" t="e">
        <f>+K50/#REF!*100</f>
        <v>#REF!</v>
      </c>
      <c r="L110" s="68" t="e">
        <f>+L50/#REF!*100</f>
        <v>#REF!</v>
      </c>
      <c r="M110" s="68" t="e">
        <f>+M50/#REF!*100</f>
        <v>#REF!</v>
      </c>
      <c r="N110" s="68" t="e">
        <f>+N50/#REF!*100</f>
        <v>#REF!</v>
      </c>
      <c r="O110" s="68" t="e">
        <f>+O50/#REF!*100</f>
        <v>#REF!</v>
      </c>
      <c r="R110" s="64" t="s">
        <v>45</v>
      </c>
      <c r="S110" s="68" t="e">
        <f>+S50/#REF!*100</f>
        <v>#REF!</v>
      </c>
      <c r="T110" s="68" t="e">
        <f>+T50/#REF!*100</f>
        <v>#REF!</v>
      </c>
      <c r="U110" s="68" t="e">
        <f>+U50/#REF!*100</f>
        <v>#REF!</v>
      </c>
      <c r="V110" s="68" t="e">
        <f>+V50/#REF!*100</f>
        <v>#REF!</v>
      </c>
      <c r="W110" s="68" t="e">
        <f>+W50/#REF!*100</f>
        <v>#REF!</v>
      </c>
      <c r="X110" s="68" t="e">
        <f>+X50/#REF!*100</f>
        <v>#REF!</v>
      </c>
      <c r="Y110" s="68" t="e">
        <f>+Y50/#REF!*100</f>
        <v>#REF!</v>
      </c>
      <c r="Z110" s="68" t="e">
        <f>+Z50/#REF!*100</f>
        <v>#REF!</v>
      </c>
      <c r="AA110" s="68" t="e">
        <f>+AA50/#REF!*100</f>
        <v>#REF!</v>
      </c>
      <c r="AB110" s="68" t="e">
        <f>+AB50/#REF!*100</f>
        <v>#REF!</v>
      </c>
      <c r="AC110" s="68" t="e">
        <f>+AC50/#REF!*100</f>
        <v>#REF!</v>
      </c>
      <c r="AD110" s="68" t="e">
        <f>+AD50/#REF!*100</f>
        <v>#REF!</v>
      </c>
      <c r="AE110" s="68" t="e">
        <f>+AE50/#REF!*100</f>
        <v>#REF!</v>
      </c>
    </row>
    <row r="111" spans="2:31" hidden="1">
      <c r="B111" s="64" t="s">
        <v>46</v>
      </c>
      <c r="C111" s="68" t="e">
        <f>+C51/#REF!*100</f>
        <v>#REF!</v>
      </c>
      <c r="D111" s="68" t="e">
        <f>+D51/#REF!*100</f>
        <v>#REF!</v>
      </c>
      <c r="E111" s="68" t="e">
        <f>+E51/#REF!*100</f>
        <v>#REF!</v>
      </c>
      <c r="F111" s="68" t="e">
        <f>+F51/#REF!*100</f>
        <v>#REF!</v>
      </c>
      <c r="G111" s="68" t="e">
        <f>+G51/#REF!*100</f>
        <v>#REF!</v>
      </c>
      <c r="H111" s="68" t="e">
        <f>+H51/#REF!*100</f>
        <v>#REF!</v>
      </c>
      <c r="I111" s="68" t="e">
        <f>+I51/#REF!*100</f>
        <v>#REF!</v>
      </c>
      <c r="J111" s="68" t="e">
        <f>+J51/#REF!*100</f>
        <v>#REF!</v>
      </c>
      <c r="K111" s="68" t="e">
        <f>+K51/#REF!*100</f>
        <v>#REF!</v>
      </c>
      <c r="L111" s="68" t="e">
        <f>+L51/#REF!*100</f>
        <v>#REF!</v>
      </c>
      <c r="M111" s="68" t="e">
        <f>+M51/#REF!*100</f>
        <v>#REF!</v>
      </c>
      <c r="N111" s="68" t="e">
        <f>+N51/#REF!*100</f>
        <v>#REF!</v>
      </c>
      <c r="O111" s="68" t="e">
        <f>+O51/#REF!*100</f>
        <v>#REF!</v>
      </c>
      <c r="R111" s="64" t="s">
        <v>46</v>
      </c>
      <c r="S111" s="68" t="e">
        <f>+S51/#REF!*100</f>
        <v>#REF!</v>
      </c>
      <c r="T111" s="68" t="e">
        <f>+T51/#REF!*100</f>
        <v>#REF!</v>
      </c>
      <c r="U111" s="68" t="e">
        <f>+U51/#REF!*100</f>
        <v>#REF!</v>
      </c>
      <c r="V111" s="68" t="e">
        <f>+V51/#REF!*100</f>
        <v>#REF!</v>
      </c>
      <c r="W111" s="68" t="e">
        <f>+W51/#REF!*100</f>
        <v>#REF!</v>
      </c>
      <c r="X111" s="68" t="e">
        <f>+X51/#REF!*100</f>
        <v>#REF!</v>
      </c>
      <c r="Y111" s="68" t="e">
        <f>+Y51/#REF!*100</f>
        <v>#REF!</v>
      </c>
      <c r="Z111" s="68" t="e">
        <f>+Z51/#REF!*100</f>
        <v>#REF!</v>
      </c>
      <c r="AA111" s="68" t="e">
        <f>+AA51/#REF!*100</f>
        <v>#REF!</v>
      </c>
      <c r="AB111" s="68" t="e">
        <f>+AB51/#REF!*100</f>
        <v>#REF!</v>
      </c>
      <c r="AC111" s="68" t="e">
        <f>+AC51/#REF!*100</f>
        <v>#REF!</v>
      </c>
      <c r="AD111" s="68" t="e">
        <f>+AD51/#REF!*100</f>
        <v>#REF!</v>
      </c>
      <c r="AE111" s="68" t="e">
        <f>+AE51/#REF!*100</f>
        <v>#REF!</v>
      </c>
    </row>
    <row r="112" spans="2:31" hidden="1">
      <c r="B112" s="64" t="s">
        <v>47</v>
      </c>
      <c r="C112" s="68" t="e">
        <f>+C52/#REF!*100</f>
        <v>#REF!</v>
      </c>
      <c r="D112" s="68" t="e">
        <f>+D52/#REF!*100</f>
        <v>#REF!</v>
      </c>
      <c r="E112" s="68" t="e">
        <f>+E52/#REF!*100</f>
        <v>#REF!</v>
      </c>
      <c r="F112" s="68" t="e">
        <f>+F52/#REF!*100</f>
        <v>#REF!</v>
      </c>
      <c r="G112" s="68" t="e">
        <f>+G52/#REF!*100</f>
        <v>#REF!</v>
      </c>
      <c r="H112" s="68" t="e">
        <f>+H52/#REF!*100</f>
        <v>#REF!</v>
      </c>
      <c r="I112" s="68" t="e">
        <f>+I52/#REF!*100</f>
        <v>#REF!</v>
      </c>
      <c r="J112" s="68" t="e">
        <f>+J52/#REF!*100</f>
        <v>#REF!</v>
      </c>
      <c r="K112" s="68" t="e">
        <f>+K52/#REF!*100</f>
        <v>#REF!</v>
      </c>
      <c r="L112" s="68" t="e">
        <f>+L52/#REF!*100</f>
        <v>#REF!</v>
      </c>
      <c r="M112" s="68" t="e">
        <f>+M52/#REF!*100</f>
        <v>#REF!</v>
      </c>
      <c r="N112" s="68" t="e">
        <f>+N52/#REF!*100</f>
        <v>#REF!</v>
      </c>
      <c r="O112" s="68" t="e">
        <f>+O52/#REF!*100</f>
        <v>#REF!</v>
      </c>
      <c r="R112" s="64" t="s">
        <v>47</v>
      </c>
      <c r="S112" s="68" t="e">
        <f>+S52/#REF!*100</f>
        <v>#REF!</v>
      </c>
      <c r="T112" s="68" t="e">
        <f>+T52/#REF!*100</f>
        <v>#REF!</v>
      </c>
      <c r="U112" s="68" t="e">
        <f>+U52/#REF!*100</f>
        <v>#REF!</v>
      </c>
      <c r="V112" s="68" t="e">
        <f>+V52/#REF!*100</f>
        <v>#REF!</v>
      </c>
      <c r="W112" s="68" t="e">
        <f>+W52/#REF!*100</f>
        <v>#REF!</v>
      </c>
      <c r="X112" s="68" t="e">
        <f>+X52/#REF!*100</f>
        <v>#REF!</v>
      </c>
      <c r="Y112" s="68" t="e">
        <f>+Y52/#REF!*100</f>
        <v>#REF!</v>
      </c>
      <c r="Z112" s="68" t="e">
        <f>+Z52/#REF!*100</f>
        <v>#REF!</v>
      </c>
      <c r="AA112" s="68" t="e">
        <f>+AA52/#REF!*100</f>
        <v>#REF!</v>
      </c>
      <c r="AB112" s="68" t="e">
        <f>+AB52/#REF!*100</f>
        <v>#REF!</v>
      </c>
      <c r="AC112" s="68" t="e">
        <f>+AC52/#REF!*100</f>
        <v>#REF!</v>
      </c>
      <c r="AD112" s="68" t="e">
        <f>+AD52/#REF!*100</f>
        <v>#REF!</v>
      </c>
      <c r="AE112" s="68" t="e">
        <f>+AE52/#REF!*100</f>
        <v>#REF!</v>
      </c>
    </row>
    <row r="113" spans="2:31" hidden="1">
      <c r="B113" s="64" t="s">
        <v>48</v>
      </c>
      <c r="C113" s="68" t="e">
        <f>+C53/#REF!*100</f>
        <v>#REF!</v>
      </c>
      <c r="D113" s="68" t="e">
        <f>+D53/#REF!*100</f>
        <v>#REF!</v>
      </c>
      <c r="E113" s="68" t="e">
        <f>+E53/#REF!*100</f>
        <v>#REF!</v>
      </c>
      <c r="F113" s="68" t="e">
        <f>+F53/#REF!*100</f>
        <v>#REF!</v>
      </c>
      <c r="G113" s="68" t="e">
        <f>+G53/#REF!*100</f>
        <v>#REF!</v>
      </c>
      <c r="H113" s="68" t="e">
        <f>+H53/#REF!*100</f>
        <v>#REF!</v>
      </c>
      <c r="I113" s="68" t="e">
        <f>+I53/#REF!*100</f>
        <v>#REF!</v>
      </c>
      <c r="J113" s="68" t="e">
        <f>+J53/#REF!*100</f>
        <v>#REF!</v>
      </c>
      <c r="K113" s="68" t="e">
        <f>+K53/#REF!*100</f>
        <v>#REF!</v>
      </c>
      <c r="L113" s="68" t="e">
        <f>+L53/#REF!*100</f>
        <v>#REF!</v>
      </c>
      <c r="M113" s="68" t="e">
        <f>+M53/#REF!*100</f>
        <v>#REF!</v>
      </c>
      <c r="N113" s="68" t="e">
        <f>+N53/#REF!*100</f>
        <v>#REF!</v>
      </c>
      <c r="O113" s="68" t="e">
        <f>+O53/#REF!*100</f>
        <v>#REF!</v>
      </c>
      <c r="R113" s="64" t="s">
        <v>48</v>
      </c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</row>
    <row r="114" spans="2:31" hidden="1">
      <c r="B114" s="17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R114" s="17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</row>
    <row r="115" spans="2:31" hidden="1">
      <c r="B115" s="69" t="s">
        <v>14</v>
      </c>
      <c r="C115" s="70" t="e">
        <f t="shared" ref="C115:O115" si="56">+C55/C26*100</f>
        <v>#DIV/0!</v>
      </c>
      <c r="D115" s="71" t="e">
        <f t="shared" si="56"/>
        <v>#DIV/0!</v>
      </c>
      <c r="E115" s="71" t="e">
        <f t="shared" si="56"/>
        <v>#DIV/0!</v>
      </c>
      <c r="F115" s="71" t="e">
        <f t="shared" si="56"/>
        <v>#DIV/0!</v>
      </c>
      <c r="G115" s="71" t="e">
        <f t="shared" si="56"/>
        <v>#DIV/0!</v>
      </c>
      <c r="H115" s="71" t="e">
        <f t="shared" si="56"/>
        <v>#DIV/0!</v>
      </c>
      <c r="I115" s="71" t="e">
        <f t="shared" si="56"/>
        <v>#DIV/0!</v>
      </c>
      <c r="J115" s="71" t="e">
        <f t="shared" si="56"/>
        <v>#DIV/0!</v>
      </c>
      <c r="K115" s="71" t="e">
        <f t="shared" si="56"/>
        <v>#DIV/0!</v>
      </c>
      <c r="L115" s="71" t="e">
        <f t="shared" si="56"/>
        <v>#DIV/0!</v>
      </c>
      <c r="M115" s="71" t="e">
        <f t="shared" si="56"/>
        <v>#DIV/0!</v>
      </c>
      <c r="N115" s="71" t="e">
        <f t="shared" si="56"/>
        <v>#DIV/0!</v>
      </c>
      <c r="O115" s="71" t="e">
        <f t="shared" si="56"/>
        <v>#DIV/0!</v>
      </c>
      <c r="R115" s="69" t="s">
        <v>14</v>
      </c>
      <c r="S115" s="70" t="e">
        <f t="shared" ref="S115:AE115" si="57">+S55/S26*100</f>
        <v>#DIV/0!</v>
      </c>
      <c r="T115" s="71" t="e">
        <f t="shared" si="57"/>
        <v>#DIV/0!</v>
      </c>
      <c r="U115" s="71" t="e">
        <f t="shared" si="57"/>
        <v>#DIV/0!</v>
      </c>
      <c r="V115" s="71" t="e">
        <f t="shared" si="57"/>
        <v>#DIV/0!</v>
      </c>
      <c r="W115" s="71" t="e">
        <f t="shared" si="57"/>
        <v>#DIV/0!</v>
      </c>
      <c r="X115" s="71" t="e">
        <f t="shared" si="57"/>
        <v>#DIV/0!</v>
      </c>
      <c r="Y115" s="71" t="e">
        <f t="shared" si="57"/>
        <v>#DIV/0!</v>
      </c>
      <c r="Z115" s="71" t="e">
        <f t="shared" si="57"/>
        <v>#DIV/0!</v>
      </c>
      <c r="AA115" s="71" t="e">
        <f t="shared" si="57"/>
        <v>#DIV/0!</v>
      </c>
      <c r="AB115" s="71" t="e">
        <f t="shared" si="57"/>
        <v>#DIV/0!</v>
      </c>
      <c r="AC115" s="71" t="e">
        <f t="shared" si="57"/>
        <v>#DIV/0!</v>
      </c>
      <c r="AD115" s="71" t="e">
        <f t="shared" si="57"/>
        <v>#DIV/0!</v>
      </c>
      <c r="AE115" s="71" t="e">
        <f t="shared" si="57"/>
        <v>#DIV/0!</v>
      </c>
    </row>
    <row r="116" spans="2:31">
      <c r="D116" s="72"/>
      <c r="E116" s="72"/>
      <c r="F116" s="72"/>
      <c r="G116" s="72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</row>
    <row r="117" spans="2:31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spans="2:31">
      <c r="B118" s="215" t="s">
        <v>51</v>
      </c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R118" s="215" t="s">
        <v>51</v>
      </c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73"/>
      <c r="AD118" s="43"/>
      <c r="AE118" s="43"/>
    </row>
    <row r="119" spans="2:31">
      <c r="B119" s="57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R119" s="57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</row>
    <row r="120" spans="2:31">
      <c r="B120" s="32" t="s">
        <v>1</v>
      </c>
      <c r="C120" s="12" t="s">
        <v>2</v>
      </c>
      <c r="D120" s="13" t="s">
        <v>3</v>
      </c>
      <c r="E120" s="13" t="s">
        <v>4</v>
      </c>
      <c r="F120" s="33" t="s">
        <v>5</v>
      </c>
      <c r="G120" s="33" t="s">
        <v>6</v>
      </c>
      <c r="H120" s="33" t="s">
        <v>7</v>
      </c>
      <c r="I120" s="33" t="s">
        <v>8</v>
      </c>
      <c r="J120" s="33" t="s">
        <v>9</v>
      </c>
      <c r="K120" s="33" t="s">
        <v>10</v>
      </c>
      <c r="L120" s="33" t="s">
        <v>11</v>
      </c>
      <c r="M120" s="33" t="s">
        <v>12</v>
      </c>
      <c r="N120" s="33" t="s">
        <v>13</v>
      </c>
      <c r="O120" s="34" t="s">
        <v>14</v>
      </c>
      <c r="R120" s="32" t="s">
        <v>1</v>
      </c>
      <c r="S120" s="35" t="s">
        <v>2</v>
      </c>
      <c r="T120" s="33" t="s">
        <v>3</v>
      </c>
      <c r="U120" s="33" t="s">
        <v>4</v>
      </c>
      <c r="V120" s="33" t="s">
        <v>5</v>
      </c>
      <c r="W120" s="33" t="s">
        <v>6</v>
      </c>
      <c r="X120" s="33" t="s">
        <v>7</v>
      </c>
      <c r="Y120" s="33" t="s">
        <v>8</v>
      </c>
      <c r="Z120" s="33" t="s">
        <v>9</v>
      </c>
      <c r="AA120" s="33" t="s">
        <v>10</v>
      </c>
      <c r="AB120" s="33" t="s">
        <v>11</v>
      </c>
      <c r="AC120" s="33" t="s">
        <v>12</v>
      </c>
      <c r="AD120" s="33" t="s">
        <v>13</v>
      </c>
      <c r="AE120" s="34" t="s">
        <v>14</v>
      </c>
    </row>
    <row r="121" spans="2:31">
      <c r="B121" s="36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9"/>
      <c r="R121" s="36"/>
      <c r="S121" s="37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9"/>
    </row>
    <row r="122" spans="2:31">
      <c r="B122" s="20" t="s">
        <v>16</v>
      </c>
      <c r="C122" s="37">
        <f t="shared" ref="C122:O126" si="58">+C62/C21*100</f>
        <v>12.684807505917831</v>
      </c>
      <c r="D122" s="37">
        <f t="shared" si="58"/>
        <v>12.727640510270827</v>
      </c>
      <c r="E122" s="37">
        <f t="shared" si="58"/>
        <v>12.829787130409134</v>
      </c>
      <c r="F122" s="21">
        <f t="shared" si="58"/>
        <v>12.949558766855604</v>
      </c>
      <c r="G122" s="21">
        <f t="shared" si="58"/>
        <v>13.195234805674513</v>
      </c>
      <c r="H122" s="21">
        <f t="shared" si="58"/>
        <v>13.280397611430789</v>
      </c>
      <c r="I122" s="21">
        <f t="shared" si="58"/>
        <v>13.533131055811342</v>
      </c>
      <c r="J122" s="21" t="e">
        <f t="shared" si="58"/>
        <v>#DIV/0!</v>
      </c>
      <c r="K122" s="21" t="e">
        <f t="shared" si="58"/>
        <v>#DIV/0!</v>
      </c>
      <c r="L122" s="21" t="e">
        <f t="shared" si="58"/>
        <v>#DIV/0!</v>
      </c>
      <c r="M122" s="21" t="e">
        <f t="shared" si="58"/>
        <v>#DIV/0!</v>
      </c>
      <c r="N122" s="21" t="e">
        <f t="shared" si="58"/>
        <v>#DIV/0!</v>
      </c>
      <c r="O122" s="42">
        <f t="shared" si="58"/>
        <v>13.017156572926721</v>
      </c>
      <c r="R122" s="20" t="s">
        <v>16</v>
      </c>
      <c r="S122" s="86">
        <f t="shared" ref="S122:AE127" si="59">+S62/S21*100</f>
        <v>11.035782530148513</v>
      </c>
      <c r="T122" s="86">
        <f t="shared" si="59"/>
        <v>11.073047243935621</v>
      </c>
      <c r="U122" s="86">
        <f t="shared" si="59"/>
        <v>11.161914803455945</v>
      </c>
      <c r="V122" s="86">
        <f t="shared" si="59"/>
        <v>11.266116127164375</v>
      </c>
      <c r="W122" s="86">
        <f t="shared" si="59"/>
        <v>11.479854280936827</v>
      </c>
      <c r="X122" s="86">
        <f t="shared" si="59"/>
        <v>11.553945921944786</v>
      </c>
      <c r="Y122" s="86">
        <f t="shared" si="59"/>
        <v>11.773824018555867</v>
      </c>
      <c r="Z122" s="86" t="e">
        <f t="shared" si="59"/>
        <v>#DIV/0!</v>
      </c>
      <c r="AA122" s="86" t="e">
        <f t="shared" si="59"/>
        <v>#DIV/0!</v>
      </c>
      <c r="AB122" s="86" t="e">
        <f t="shared" si="59"/>
        <v>#DIV/0!</v>
      </c>
      <c r="AC122" s="86" t="e">
        <f t="shared" si="59"/>
        <v>#DIV/0!</v>
      </c>
      <c r="AD122" s="86" t="e">
        <f t="shared" si="59"/>
        <v>#DIV/0!</v>
      </c>
      <c r="AE122" s="85">
        <f t="shared" si="59"/>
        <v>11.324926218446251</v>
      </c>
    </row>
    <row r="123" spans="2:31">
      <c r="B123" s="20" t="s">
        <v>17</v>
      </c>
      <c r="C123" s="37">
        <f t="shared" si="58"/>
        <v>20.211242928861523</v>
      </c>
      <c r="D123" s="37">
        <f t="shared" si="58"/>
        <v>20.308808926982135</v>
      </c>
      <c r="E123" s="37">
        <f t="shared" si="58"/>
        <v>20.589035129749032</v>
      </c>
      <c r="F123" s="21">
        <f t="shared" si="58"/>
        <v>20.830609601531535</v>
      </c>
      <c r="G123" s="21">
        <f t="shared" si="58"/>
        <v>21.159790783486564</v>
      </c>
      <c r="H123" s="21">
        <f t="shared" si="58"/>
        <v>21.356337707721259</v>
      </c>
      <c r="I123" s="21">
        <f t="shared" si="58"/>
        <v>21.661008258545262</v>
      </c>
      <c r="J123" s="21" t="e">
        <f t="shared" si="58"/>
        <v>#DIV/0!</v>
      </c>
      <c r="K123" s="21" t="e">
        <f t="shared" si="58"/>
        <v>#DIV/0!</v>
      </c>
      <c r="L123" s="21" t="e">
        <f t="shared" si="58"/>
        <v>#DIV/0!</v>
      </c>
      <c r="M123" s="21" t="e">
        <f t="shared" si="58"/>
        <v>#DIV/0!</v>
      </c>
      <c r="N123" s="21" t="e">
        <f t="shared" si="58"/>
        <v>#DIV/0!</v>
      </c>
      <c r="O123" s="42">
        <f t="shared" si="58"/>
        <v>20.856370634915024</v>
      </c>
      <c r="R123" s="20" t="s">
        <v>17</v>
      </c>
      <c r="S123" s="86">
        <f t="shared" si="59"/>
        <v>17.583781348109525</v>
      </c>
      <c r="T123" s="86">
        <f t="shared" si="59"/>
        <v>17.668663766474456</v>
      </c>
      <c r="U123" s="86">
        <f t="shared" si="59"/>
        <v>17.912460562881659</v>
      </c>
      <c r="V123" s="86">
        <f t="shared" si="59"/>
        <v>18.122630353332436</v>
      </c>
      <c r="W123" s="86">
        <f t="shared" si="59"/>
        <v>18.409017981633308</v>
      </c>
      <c r="X123" s="86">
        <f t="shared" si="59"/>
        <v>18.580013805717496</v>
      </c>
      <c r="Y123" s="86">
        <f t="shared" si="59"/>
        <v>18.845077184934379</v>
      </c>
      <c r="Z123" s="86" t="e">
        <f t="shared" si="59"/>
        <v>#DIV/0!</v>
      </c>
      <c r="AA123" s="86" t="e">
        <f t="shared" si="59"/>
        <v>#DIV/0!</v>
      </c>
      <c r="AB123" s="86" t="e">
        <f t="shared" si="59"/>
        <v>#DIV/0!</v>
      </c>
      <c r="AC123" s="86" t="e">
        <f t="shared" si="59"/>
        <v>#DIV/0!</v>
      </c>
      <c r="AD123" s="86" t="e">
        <f t="shared" si="59"/>
        <v>#DIV/0!</v>
      </c>
      <c r="AE123" s="85">
        <f t="shared" si="59"/>
        <v>18.145042452376074</v>
      </c>
    </row>
    <row r="124" spans="2:31">
      <c r="B124" s="20" t="s">
        <v>18</v>
      </c>
      <c r="C124" s="37">
        <f>+C64/C23*100</f>
        <v>15.870436378488185</v>
      </c>
      <c r="D124" s="37">
        <f t="shared" si="58"/>
        <v>14.97476688852108</v>
      </c>
      <c r="E124" s="37">
        <f t="shared" si="58"/>
        <v>16.864969387133439</v>
      </c>
      <c r="F124" s="21">
        <f t="shared" si="58"/>
        <v>16.06351334072281</v>
      </c>
      <c r="G124" s="21">
        <f t="shared" si="58"/>
        <v>15.564863858561836</v>
      </c>
      <c r="H124" s="21">
        <f t="shared" si="58"/>
        <v>15.591457060789779</v>
      </c>
      <c r="I124" s="21">
        <f t="shared" si="58"/>
        <v>15.761110116062174</v>
      </c>
      <c r="J124" s="21" t="e">
        <f t="shared" si="58"/>
        <v>#DIV/0!</v>
      </c>
      <c r="K124" s="21" t="e">
        <f t="shared" si="58"/>
        <v>#DIV/0!</v>
      </c>
      <c r="L124" s="21" t="e">
        <f t="shared" si="58"/>
        <v>#DIV/0!</v>
      </c>
      <c r="M124" s="21" t="e">
        <f t="shared" si="58"/>
        <v>#DIV/0!</v>
      </c>
      <c r="N124" s="21" t="e">
        <f t="shared" si="58"/>
        <v>#DIV/0!</v>
      </c>
      <c r="O124" s="42">
        <f>+O64/O23*100</f>
        <v>15.785821580366061</v>
      </c>
      <c r="R124" s="20" t="s">
        <v>18</v>
      </c>
      <c r="S124" s="86">
        <f t="shared" si="59"/>
        <v>13.80727964928472</v>
      </c>
      <c r="T124" s="86">
        <f t="shared" si="59"/>
        <v>13.028047193013336</v>
      </c>
      <c r="U124" s="86">
        <f t="shared" si="59"/>
        <v>14.672523366806093</v>
      </c>
      <c r="V124" s="86">
        <f t="shared" si="59"/>
        <v>13.975256606428847</v>
      </c>
      <c r="W124" s="86">
        <f t="shared" si="59"/>
        <v>13.541431556948799</v>
      </c>
      <c r="X124" s="86">
        <f t="shared" si="59"/>
        <v>13.564567642887109</v>
      </c>
      <c r="Y124" s="86">
        <f t="shared" si="59"/>
        <v>13.712165800974088</v>
      </c>
      <c r="Z124" s="86" t="e">
        <f t="shared" si="59"/>
        <v>#DIV/0!</v>
      </c>
      <c r="AA124" s="86" t="e">
        <f t="shared" si="59"/>
        <v>#DIV/0!</v>
      </c>
      <c r="AB124" s="86" t="e">
        <f t="shared" si="59"/>
        <v>#DIV/0!</v>
      </c>
      <c r="AC124" s="86" t="e">
        <f t="shared" si="59"/>
        <v>#DIV/0!</v>
      </c>
      <c r="AD124" s="86" t="e">
        <f t="shared" si="59"/>
        <v>#DIV/0!</v>
      </c>
      <c r="AE124" s="85">
        <f t="shared" si="59"/>
        <v>13.73366477491847</v>
      </c>
    </row>
    <row r="125" spans="2:31">
      <c r="B125" s="20" t="s">
        <v>19</v>
      </c>
      <c r="C125" s="37">
        <f>+C65/C24*100</f>
        <v>17.054580074203876</v>
      </c>
      <c r="D125" s="37">
        <f t="shared" si="58"/>
        <v>17.140800865823408</v>
      </c>
      <c r="E125" s="37">
        <f t="shared" si="58"/>
        <v>17.298831985692374</v>
      </c>
      <c r="F125" s="21">
        <f t="shared" si="58"/>
        <v>17.413797978163224</v>
      </c>
      <c r="G125" s="21">
        <f t="shared" si="58"/>
        <v>17.758633925927551</v>
      </c>
      <c r="H125" s="21">
        <f t="shared" si="58"/>
        <v>17.830458675448025</v>
      </c>
      <c r="I125" s="21">
        <f t="shared" si="58"/>
        <v>18.132193324684607</v>
      </c>
      <c r="J125" s="21" t="e">
        <f t="shared" si="58"/>
        <v>#DIV/0!</v>
      </c>
      <c r="K125" s="21" t="e">
        <f t="shared" si="58"/>
        <v>#DIV/0!</v>
      </c>
      <c r="L125" s="21" t="e">
        <f t="shared" si="58"/>
        <v>#DIV/0!</v>
      </c>
      <c r="M125" s="21" t="e">
        <f t="shared" si="58"/>
        <v>#DIV/0!</v>
      </c>
      <c r="N125" s="21" t="e">
        <f t="shared" si="58"/>
        <v>#DIV/0!</v>
      </c>
      <c r="O125" s="42">
        <f>+O65/O24*100</f>
        <v>17.526315276723469</v>
      </c>
      <c r="R125" s="20" t="s">
        <v>19</v>
      </c>
      <c r="S125" s="86">
        <f t="shared" si="59"/>
        <v>14.837484664557374</v>
      </c>
      <c r="T125" s="86">
        <f t="shared" si="59"/>
        <v>14.912496753266366</v>
      </c>
      <c r="U125" s="86">
        <f t="shared" si="59"/>
        <v>15.049983827552365</v>
      </c>
      <c r="V125" s="86">
        <f t="shared" si="59"/>
        <v>15.150004241002007</v>
      </c>
      <c r="W125" s="86">
        <f t="shared" si="59"/>
        <v>15.450011515556969</v>
      </c>
      <c r="X125" s="86">
        <f t="shared" si="59"/>
        <v>15.512499047639782</v>
      </c>
      <c r="Y125" s="86">
        <f t="shared" si="59"/>
        <v>15.775008192475607</v>
      </c>
      <c r="Z125" s="86" t="e">
        <f t="shared" si="59"/>
        <v>#DIV/0!</v>
      </c>
      <c r="AA125" s="86" t="e">
        <f t="shared" si="59"/>
        <v>#DIV/0!</v>
      </c>
      <c r="AB125" s="86" t="e">
        <f t="shared" si="59"/>
        <v>#DIV/0!</v>
      </c>
      <c r="AC125" s="86" t="e">
        <f t="shared" si="59"/>
        <v>#DIV/0!</v>
      </c>
      <c r="AD125" s="86" t="e">
        <f t="shared" si="59"/>
        <v>#DIV/0!</v>
      </c>
      <c r="AE125" s="85">
        <f t="shared" si="59"/>
        <v>15.247894290749416</v>
      </c>
    </row>
    <row r="126" spans="2:31">
      <c r="B126" s="25" t="s">
        <v>20</v>
      </c>
      <c r="C126" s="37">
        <f>+C66/C25*100</f>
        <v>8.4161886207709422</v>
      </c>
      <c r="D126" s="37">
        <f t="shared" si="58"/>
        <v>10.727492141122736</v>
      </c>
      <c r="E126" s="37">
        <f t="shared" si="58"/>
        <v>9.8094864498625611</v>
      </c>
      <c r="F126" s="21">
        <f t="shared" si="58"/>
        <v>11.986491422194877</v>
      </c>
      <c r="G126" s="21">
        <f t="shared" si="58"/>
        <v>10.834810398909276</v>
      </c>
      <c r="H126" s="21">
        <f t="shared" si="58"/>
        <v>8.5357609702188366</v>
      </c>
      <c r="I126" s="21">
        <f t="shared" si="58"/>
        <v>8.681748501339138</v>
      </c>
      <c r="J126" s="21" t="e">
        <f t="shared" si="58"/>
        <v>#DIV/0!</v>
      </c>
      <c r="K126" s="21" t="e">
        <f t="shared" si="58"/>
        <v>#DIV/0!</v>
      </c>
      <c r="L126" s="21" t="e">
        <f t="shared" si="58"/>
        <v>#DIV/0!</v>
      </c>
      <c r="M126" s="21" t="e">
        <f t="shared" si="58"/>
        <v>#DIV/0!</v>
      </c>
      <c r="N126" s="21" t="e">
        <f t="shared" si="58"/>
        <v>#DIV/0!</v>
      </c>
      <c r="O126" s="42">
        <f>+O66/O25*100</f>
        <v>9.5428920656922127</v>
      </c>
      <c r="R126" s="25" t="s">
        <v>20</v>
      </c>
      <c r="S126" s="86">
        <f t="shared" si="59"/>
        <v>7.3220841000707209</v>
      </c>
      <c r="T126" s="86">
        <f t="shared" si="59"/>
        <v>9.3329181627767799</v>
      </c>
      <c r="U126" s="86">
        <f t="shared" si="59"/>
        <v>8.5342532113804275</v>
      </c>
      <c r="V126" s="86">
        <f t="shared" si="59"/>
        <v>10.428247537309545</v>
      </c>
      <c r="W126" s="86">
        <f t="shared" si="59"/>
        <v>9.4262850470510706</v>
      </c>
      <c r="X126" s="86">
        <f t="shared" si="59"/>
        <v>7.4261120440903872</v>
      </c>
      <c r="Y126" s="86">
        <f t="shared" si="59"/>
        <v>7.5531211961650513</v>
      </c>
      <c r="Z126" s="86" t="e">
        <f t="shared" si="59"/>
        <v>#DIV/0!</v>
      </c>
      <c r="AA126" s="86" t="e">
        <f t="shared" si="59"/>
        <v>#DIV/0!</v>
      </c>
      <c r="AB126" s="86" t="e">
        <f t="shared" si="59"/>
        <v>#DIV/0!</v>
      </c>
      <c r="AC126" s="86" t="e">
        <f t="shared" si="59"/>
        <v>#DIV/0!</v>
      </c>
      <c r="AD126" s="86" t="e">
        <f t="shared" si="59"/>
        <v>#DIV/0!</v>
      </c>
      <c r="AE126" s="85">
        <f t="shared" si="59"/>
        <v>8.302316097152227</v>
      </c>
    </row>
    <row r="127" spans="2:31">
      <c r="B127" s="45" t="s">
        <v>14</v>
      </c>
      <c r="C127" s="47">
        <f t="shared" ref="C127:O127" si="60">+C67/C26*100</f>
        <v>13.839783081883281</v>
      </c>
      <c r="D127" s="47">
        <f t="shared" si="60"/>
        <v>14.443709983641497</v>
      </c>
      <c r="E127" s="47">
        <f t="shared" si="60"/>
        <v>14.606098619795976</v>
      </c>
      <c r="F127" s="28">
        <f t="shared" si="60"/>
        <v>14.920513698306911</v>
      </c>
      <c r="G127" s="28">
        <f t="shared" si="60"/>
        <v>14.940548495936659</v>
      </c>
      <c r="H127" s="28">
        <f t="shared" si="60"/>
        <v>14.352988524715398</v>
      </c>
      <c r="I127" s="28">
        <f t="shared" si="60"/>
        <v>14.517790587575616</v>
      </c>
      <c r="J127" s="28" t="e">
        <f t="shared" si="60"/>
        <v>#DIV/0!</v>
      </c>
      <c r="K127" s="28" t="e">
        <f t="shared" si="60"/>
        <v>#DIV/0!</v>
      </c>
      <c r="L127" s="28" t="e">
        <f t="shared" si="60"/>
        <v>#DIV/0!</v>
      </c>
      <c r="M127" s="28" t="e">
        <f t="shared" si="60"/>
        <v>#DIV/0!</v>
      </c>
      <c r="N127" s="28" t="e">
        <f t="shared" si="60"/>
        <v>#DIV/0!</v>
      </c>
      <c r="O127" s="47">
        <f t="shared" si="60"/>
        <v>14.502087458574827</v>
      </c>
      <c r="R127" s="45" t="s">
        <v>14</v>
      </c>
      <c r="S127" s="88">
        <f t="shared" si="59"/>
        <v>12.040611281238455</v>
      </c>
      <c r="T127" s="89">
        <f t="shared" si="59"/>
        <v>12.566027685768102</v>
      </c>
      <c r="U127" s="89">
        <f t="shared" si="59"/>
        <v>12.707305799222498</v>
      </c>
      <c r="V127" s="89">
        <f t="shared" si="59"/>
        <v>12.980846917527014</v>
      </c>
      <c r="W127" s="89">
        <f t="shared" si="59"/>
        <v>12.998277191464894</v>
      </c>
      <c r="X127" s="89">
        <f t="shared" si="59"/>
        <v>12.487100016502396</v>
      </c>
      <c r="Y127" s="89">
        <f t="shared" si="59"/>
        <v>12.630477811190785</v>
      </c>
      <c r="Z127" s="89" t="e">
        <f t="shared" si="59"/>
        <v>#DIV/0!</v>
      </c>
      <c r="AA127" s="89" t="e">
        <f t="shared" si="59"/>
        <v>#DIV/0!</v>
      </c>
      <c r="AB127" s="89" t="e">
        <f t="shared" si="59"/>
        <v>#DIV/0!</v>
      </c>
      <c r="AC127" s="89" t="e">
        <f t="shared" si="59"/>
        <v>#DIV/0!</v>
      </c>
      <c r="AD127" s="89" t="e">
        <f t="shared" si="59"/>
        <v>#DIV/0!</v>
      </c>
      <c r="AE127" s="87">
        <f t="shared" si="59"/>
        <v>12.616816088960098</v>
      </c>
    </row>
    <row r="128" spans="2:31" hidden="1"/>
    <row r="129" spans="2:31" hidden="1"/>
    <row r="130" spans="2:31" hidden="1">
      <c r="B130" s="215" t="s">
        <v>52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R130" s="215" t="s">
        <v>52</v>
      </c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</row>
    <row r="131" spans="2:31" hidden="1">
      <c r="B131" s="57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R131" s="57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</row>
    <row r="132" spans="2:31" hidden="1">
      <c r="B132" s="63" t="s">
        <v>1</v>
      </c>
      <c r="C132" s="13" t="s">
        <v>26</v>
      </c>
      <c r="D132" s="13" t="s">
        <v>27</v>
      </c>
      <c r="E132" s="13" t="s">
        <v>28</v>
      </c>
      <c r="F132" s="13" t="s">
        <v>5</v>
      </c>
      <c r="G132" s="13" t="s">
        <v>6</v>
      </c>
      <c r="H132" s="13" t="s">
        <v>7</v>
      </c>
      <c r="I132" s="13" t="s">
        <v>8</v>
      </c>
      <c r="J132" s="13" t="s">
        <v>9</v>
      </c>
      <c r="K132" s="13" t="s">
        <v>10</v>
      </c>
      <c r="L132" s="13" t="s">
        <v>11</v>
      </c>
      <c r="M132" s="13"/>
      <c r="N132" s="13"/>
      <c r="O132" s="13" t="s">
        <v>14</v>
      </c>
      <c r="R132" s="63" t="s">
        <v>1</v>
      </c>
      <c r="S132" s="13" t="s">
        <v>2</v>
      </c>
      <c r="T132" s="13" t="s">
        <v>3</v>
      </c>
      <c r="U132" s="13" t="s">
        <v>4</v>
      </c>
      <c r="V132" s="13" t="s">
        <v>5</v>
      </c>
      <c r="W132" s="13" t="s">
        <v>6</v>
      </c>
      <c r="X132" s="13" t="s">
        <v>7</v>
      </c>
      <c r="Y132" s="13" t="s">
        <v>8</v>
      </c>
      <c r="Z132" s="13" t="s">
        <v>9</v>
      </c>
      <c r="AA132" s="13" t="s">
        <v>10</v>
      </c>
      <c r="AB132" s="13" t="s">
        <v>11</v>
      </c>
      <c r="AC132" s="13" t="s">
        <v>12</v>
      </c>
      <c r="AD132" s="13" t="s">
        <v>13</v>
      </c>
      <c r="AE132" s="13" t="s">
        <v>14</v>
      </c>
    </row>
    <row r="133" spans="2:31" hidden="1">
      <c r="B133" s="17"/>
      <c r="R133" s="17"/>
    </row>
    <row r="134" spans="2:31" hidden="1">
      <c r="B134" s="64" t="s">
        <v>39</v>
      </c>
      <c r="C134" s="68" t="e">
        <f t="shared" ref="C134:L135" si="61">+C74/C21*100</f>
        <v>#DIV/0!</v>
      </c>
      <c r="D134" s="68" t="e">
        <f t="shared" si="61"/>
        <v>#DIV/0!</v>
      </c>
      <c r="E134" s="68" t="e">
        <f t="shared" si="61"/>
        <v>#DIV/0!</v>
      </c>
      <c r="F134" s="68" t="e">
        <f t="shared" si="61"/>
        <v>#DIV/0!</v>
      </c>
      <c r="G134" s="68" t="e">
        <f t="shared" si="61"/>
        <v>#DIV/0!</v>
      </c>
      <c r="H134" s="68" t="e">
        <f t="shared" si="61"/>
        <v>#DIV/0!</v>
      </c>
      <c r="I134" s="68" t="e">
        <f t="shared" si="61"/>
        <v>#DIV/0!</v>
      </c>
      <c r="J134" s="68" t="e">
        <f t="shared" si="61"/>
        <v>#DIV/0!</v>
      </c>
      <c r="K134" s="68" t="e">
        <f t="shared" si="61"/>
        <v>#DIV/0!</v>
      </c>
      <c r="L134" s="68" t="e">
        <f t="shared" si="61"/>
        <v>#DIV/0!</v>
      </c>
      <c r="M134" s="68"/>
      <c r="N134" s="68"/>
      <c r="O134" s="68" t="e">
        <f>+O74/O21*100</f>
        <v>#DIV/0!</v>
      </c>
      <c r="R134" s="64" t="s">
        <v>39</v>
      </c>
      <c r="S134" s="68" t="e">
        <f t="shared" ref="S134:AE135" si="62">+S74/S21*100</f>
        <v>#DIV/0!</v>
      </c>
      <c r="T134" s="68" t="e">
        <f t="shared" si="62"/>
        <v>#DIV/0!</v>
      </c>
      <c r="U134" s="68" t="e">
        <f t="shared" si="62"/>
        <v>#DIV/0!</v>
      </c>
      <c r="V134" s="68" t="e">
        <f t="shared" si="62"/>
        <v>#DIV/0!</v>
      </c>
      <c r="W134" s="68" t="e">
        <f t="shared" si="62"/>
        <v>#DIV/0!</v>
      </c>
      <c r="X134" s="68" t="e">
        <f t="shared" si="62"/>
        <v>#DIV/0!</v>
      </c>
      <c r="Y134" s="68" t="e">
        <f t="shared" si="62"/>
        <v>#DIV/0!</v>
      </c>
      <c r="Z134" s="68" t="e">
        <f t="shared" si="62"/>
        <v>#DIV/0!</v>
      </c>
      <c r="AA134" s="68" t="e">
        <f t="shared" si="62"/>
        <v>#DIV/0!</v>
      </c>
      <c r="AB134" s="68" t="e">
        <f t="shared" si="62"/>
        <v>#DIV/0!</v>
      </c>
      <c r="AC134" s="68" t="e">
        <f t="shared" si="62"/>
        <v>#DIV/0!</v>
      </c>
      <c r="AD134" s="68" t="e">
        <f t="shared" si="62"/>
        <v>#DIV/0!</v>
      </c>
      <c r="AE134" s="68" t="e">
        <f t="shared" si="62"/>
        <v>#DIV/0!</v>
      </c>
    </row>
    <row r="135" spans="2:31" hidden="1">
      <c r="B135" s="64" t="s">
        <v>40</v>
      </c>
      <c r="C135" s="68" t="e">
        <f t="shared" si="61"/>
        <v>#DIV/0!</v>
      </c>
      <c r="D135" s="68" t="e">
        <f t="shared" si="61"/>
        <v>#DIV/0!</v>
      </c>
      <c r="E135" s="68" t="e">
        <f t="shared" si="61"/>
        <v>#DIV/0!</v>
      </c>
      <c r="F135" s="68" t="e">
        <f t="shared" si="61"/>
        <v>#DIV/0!</v>
      </c>
      <c r="G135" s="68" t="e">
        <f t="shared" si="61"/>
        <v>#DIV/0!</v>
      </c>
      <c r="H135" s="68" t="e">
        <f t="shared" si="61"/>
        <v>#DIV/0!</v>
      </c>
      <c r="I135" s="68" t="e">
        <f t="shared" si="61"/>
        <v>#DIV/0!</v>
      </c>
      <c r="J135" s="68" t="e">
        <f t="shared" si="61"/>
        <v>#DIV/0!</v>
      </c>
      <c r="K135" s="68" t="e">
        <f t="shared" si="61"/>
        <v>#DIV/0!</v>
      </c>
      <c r="L135" s="68" t="e">
        <f t="shared" si="61"/>
        <v>#DIV/0!</v>
      </c>
      <c r="M135" s="68"/>
      <c r="N135" s="68"/>
      <c r="O135" s="68" t="e">
        <f>+O75/O22*100</f>
        <v>#DIV/0!</v>
      </c>
      <c r="R135" s="64" t="s">
        <v>40</v>
      </c>
      <c r="S135" s="68" t="e">
        <f t="shared" si="62"/>
        <v>#DIV/0!</v>
      </c>
      <c r="T135" s="68" t="e">
        <f t="shared" si="62"/>
        <v>#DIV/0!</v>
      </c>
      <c r="U135" s="68" t="e">
        <f t="shared" si="62"/>
        <v>#DIV/0!</v>
      </c>
      <c r="V135" s="68" t="e">
        <f t="shared" si="62"/>
        <v>#DIV/0!</v>
      </c>
      <c r="W135" s="68" t="e">
        <f t="shared" si="62"/>
        <v>#DIV/0!</v>
      </c>
      <c r="X135" s="68" t="e">
        <f t="shared" si="62"/>
        <v>#DIV/0!</v>
      </c>
      <c r="Y135" s="68" t="e">
        <f t="shared" si="62"/>
        <v>#DIV/0!</v>
      </c>
      <c r="Z135" s="68" t="e">
        <f t="shared" si="62"/>
        <v>#DIV/0!</v>
      </c>
      <c r="AA135" s="68" t="e">
        <f t="shared" si="62"/>
        <v>#DIV/0!</v>
      </c>
      <c r="AB135" s="68" t="e">
        <f t="shared" si="62"/>
        <v>#DIV/0!</v>
      </c>
      <c r="AC135" s="68" t="e">
        <f t="shared" si="62"/>
        <v>#DIV/0!</v>
      </c>
      <c r="AD135" s="68" t="e">
        <f t="shared" si="62"/>
        <v>#DIV/0!</v>
      </c>
      <c r="AE135" s="68" t="e">
        <f t="shared" si="62"/>
        <v>#DIV/0!</v>
      </c>
    </row>
    <row r="136" spans="2:31" hidden="1">
      <c r="B136" s="64" t="s">
        <v>41</v>
      </c>
      <c r="C136" s="68" t="e">
        <f>+C76/#REF!*100</f>
        <v>#DIV/0!</v>
      </c>
      <c r="D136" s="68" t="e">
        <f>+D76/#REF!*100</f>
        <v>#DIV/0!</v>
      </c>
      <c r="E136" s="68" t="e">
        <f>+E76/#REF!*100</f>
        <v>#DIV/0!</v>
      </c>
      <c r="F136" s="68" t="e">
        <f>+F76/#REF!*100</f>
        <v>#DIV/0!</v>
      </c>
      <c r="G136" s="68" t="e">
        <f>+G76/#REF!*100</f>
        <v>#DIV/0!</v>
      </c>
      <c r="H136" s="68" t="e">
        <f>+H76/#REF!*100</f>
        <v>#DIV/0!</v>
      </c>
      <c r="I136" s="68" t="e">
        <f>+I76/#REF!*100</f>
        <v>#DIV/0!</v>
      </c>
      <c r="J136" s="68" t="e">
        <f>+J76/#REF!*100</f>
        <v>#DIV/0!</v>
      </c>
      <c r="K136" s="68" t="e">
        <f>+K76/#REF!*100</f>
        <v>#DIV/0!</v>
      </c>
      <c r="L136" s="68" t="e">
        <f>+L76/#REF!*100</f>
        <v>#DIV/0!</v>
      </c>
      <c r="M136" s="68"/>
      <c r="N136" s="68"/>
      <c r="O136" s="68" t="e">
        <f>+O76/#REF!*100</f>
        <v>#DIV/0!</v>
      </c>
      <c r="R136" s="64" t="s">
        <v>41</v>
      </c>
      <c r="S136" s="68" t="e">
        <f>+S76/#REF!*100</f>
        <v>#DIV/0!</v>
      </c>
      <c r="T136" s="68" t="e">
        <f>+T76/#REF!*100</f>
        <v>#DIV/0!</v>
      </c>
      <c r="U136" s="68" t="e">
        <f>+U76/#REF!*100</f>
        <v>#DIV/0!</v>
      </c>
      <c r="V136" s="68" t="e">
        <f>+V76/#REF!*100</f>
        <v>#DIV/0!</v>
      </c>
      <c r="W136" s="68" t="e">
        <f>+W76/#REF!*100</f>
        <v>#DIV/0!</v>
      </c>
      <c r="X136" s="68" t="e">
        <f>+X76/#REF!*100</f>
        <v>#DIV/0!</v>
      </c>
      <c r="Y136" s="68" t="e">
        <f>+Y76/#REF!*100</f>
        <v>#DIV/0!</v>
      </c>
      <c r="Z136" s="68" t="e">
        <f>+Z76/#REF!*100</f>
        <v>#DIV/0!</v>
      </c>
      <c r="AA136" s="68" t="e">
        <f>+AA76/#REF!*100</f>
        <v>#DIV/0!</v>
      </c>
      <c r="AB136" s="68" t="e">
        <f>+AB76/#REF!*100</f>
        <v>#DIV/0!</v>
      </c>
      <c r="AC136" s="68" t="e">
        <f>+AC76/#REF!*100</f>
        <v>#DIV/0!</v>
      </c>
      <c r="AD136" s="68" t="e">
        <f>+AD76/#REF!*100</f>
        <v>#DIV/0!</v>
      </c>
      <c r="AE136" s="68" t="e">
        <f>+AE76/#REF!*100</f>
        <v>#DIV/0!</v>
      </c>
    </row>
    <row r="137" spans="2:31" hidden="1">
      <c r="B137" s="64" t="s">
        <v>42</v>
      </c>
      <c r="C137" s="68" t="e">
        <f t="shared" ref="C137:L139" si="63">+C77/C23*100</f>
        <v>#DIV/0!</v>
      </c>
      <c r="D137" s="68" t="e">
        <f t="shared" si="63"/>
        <v>#DIV/0!</v>
      </c>
      <c r="E137" s="68" t="e">
        <f t="shared" si="63"/>
        <v>#DIV/0!</v>
      </c>
      <c r="F137" s="68" t="e">
        <f t="shared" si="63"/>
        <v>#DIV/0!</v>
      </c>
      <c r="G137" s="68" t="e">
        <f t="shared" si="63"/>
        <v>#DIV/0!</v>
      </c>
      <c r="H137" s="68" t="e">
        <f t="shared" si="63"/>
        <v>#DIV/0!</v>
      </c>
      <c r="I137" s="68" t="e">
        <f t="shared" si="63"/>
        <v>#DIV/0!</v>
      </c>
      <c r="J137" s="68" t="e">
        <f t="shared" si="63"/>
        <v>#DIV/0!</v>
      </c>
      <c r="K137" s="68" t="e">
        <f t="shared" si="63"/>
        <v>#DIV/0!</v>
      </c>
      <c r="L137" s="68" t="e">
        <f t="shared" si="63"/>
        <v>#DIV/0!</v>
      </c>
      <c r="M137" s="68"/>
      <c r="N137" s="68"/>
      <c r="O137" s="68" t="e">
        <f>+O77/O23*100</f>
        <v>#DIV/0!</v>
      </c>
      <c r="R137" s="64" t="s">
        <v>42</v>
      </c>
      <c r="S137" s="68" t="e">
        <f t="shared" ref="S137:AE139" si="64">+S77/S23*100</f>
        <v>#DIV/0!</v>
      </c>
      <c r="T137" s="68" t="e">
        <f t="shared" si="64"/>
        <v>#DIV/0!</v>
      </c>
      <c r="U137" s="68" t="e">
        <f t="shared" si="64"/>
        <v>#DIV/0!</v>
      </c>
      <c r="V137" s="68" t="e">
        <f t="shared" si="64"/>
        <v>#DIV/0!</v>
      </c>
      <c r="W137" s="68" t="e">
        <f t="shared" si="64"/>
        <v>#DIV/0!</v>
      </c>
      <c r="X137" s="68" t="e">
        <f t="shared" si="64"/>
        <v>#DIV/0!</v>
      </c>
      <c r="Y137" s="68" t="e">
        <f t="shared" si="64"/>
        <v>#DIV/0!</v>
      </c>
      <c r="Z137" s="68" t="e">
        <f t="shared" si="64"/>
        <v>#DIV/0!</v>
      </c>
      <c r="AA137" s="68" t="e">
        <f t="shared" si="64"/>
        <v>#DIV/0!</v>
      </c>
      <c r="AB137" s="68" t="e">
        <f t="shared" si="64"/>
        <v>#DIV/0!</v>
      </c>
      <c r="AC137" s="68" t="e">
        <f t="shared" si="64"/>
        <v>#DIV/0!</v>
      </c>
      <c r="AD137" s="68" t="e">
        <f t="shared" si="64"/>
        <v>#DIV/0!</v>
      </c>
      <c r="AE137" s="68" t="e">
        <f t="shared" si="64"/>
        <v>#DIV/0!</v>
      </c>
    </row>
    <row r="138" spans="2:31" hidden="1">
      <c r="B138" s="64" t="s">
        <v>43</v>
      </c>
      <c r="C138" s="68" t="e">
        <f t="shared" si="63"/>
        <v>#DIV/0!</v>
      </c>
      <c r="D138" s="68" t="e">
        <f t="shared" si="63"/>
        <v>#DIV/0!</v>
      </c>
      <c r="E138" s="68" t="e">
        <f t="shared" si="63"/>
        <v>#DIV/0!</v>
      </c>
      <c r="F138" s="68" t="e">
        <f t="shared" si="63"/>
        <v>#DIV/0!</v>
      </c>
      <c r="G138" s="68" t="e">
        <f t="shared" si="63"/>
        <v>#DIV/0!</v>
      </c>
      <c r="H138" s="68" t="e">
        <f t="shared" si="63"/>
        <v>#DIV/0!</v>
      </c>
      <c r="I138" s="68" t="e">
        <f t="shared" si="63"/>
        <v>#DIV/0!</v>
      </c>
      <c r="J138" s="68" t="e">
        <f t="shared" si="63"/>
        <v>#DIV/0!</v>
      </c>
      <c r="K138" s="68" t="e">
        <f t="shared" si="63"/>
        <v>#DIV/0!</v>
      </c>
      <c r="L138" s="68" t="e">
        <f t="shared" si="63"/>
        <v>#DIV/0!</v>
      </c>
      <c r="M138" s="68"/>
      <c r="N138" s="68"/>
      <c r="O138" s="68" t="e">
        <f>+O78/O24*100</f>
        <v>#DIV/0!</v>
      </c>
      <c r="R138" s="64" t="s">
        <v>43</v>
      </c>
      <c r="S138" s="68" t="e">
        <f t="shared" si="64"/>
        <v>#DIV/0!</v>
      </c>
      <c r="T138" s="68" t="e">
        <f t="shared" si="64"/>
        <v>#DIV/0!</v>
      </c>
      <c r="U138" s="68" t="e">
        <f t="shared" si="64"/>
        <v>#DIV/0!</v>
      </c>
      <c r="V138" s="68" t="e">
        <f t="shared" si="64"/>
        <v>#DIV/0!</v>
      </c>
      <c r="W138" s="68" t="e">
        <f t="shared" si="64"/>
        <v>#DIV/0!</v>
      </c>
      <c r="X138" s="68" t="e">
        <f t="shared" si="64"/>
        <v>#DIV/0!</v>
      </c>
      <c r="Y138" s="68" t="e">
        <f t="shared" si="64"/>
        <v>#DIV/0!</v>
      </c>
      <c r="Z138" s="68" t="e">
        <f t="shared" si="64"/>
        <v>#DIV/0!</v>
      </c>
      <c r="AA138" s="68" t="e">
        <f t="shared" si="64"/>
        <v>#DIV/0!</v>
      </c>
      <c r="AB138" s="68" t="e">
        <f t="shared" si="64"/>
        <v>#DIV/0!</v>
      </c>
      <c r="AC138" s="68" t="e">
        <f t="shared" si="64"/>
        <v>#DIV/0!</v>
      </c>
      <c r="AD138" s="68" t="e">
        <f t="shared" si="64"/>
        <v>#DIV/0!</v>
      </c>
      <c r="AE138" s="68" t="e">
        <f t="shared" si="64"/>
        <v>#DIV/0!</v>
      </c>
    </row>
    <row r="139" spans="2:31" hidden="1">
      <c r="B139" s="64" t="s">
        <v>44</v>
      </c>
      <c r="C139" s="68" t="e">
        <f t="shared" si="63"/>
        <v>#REF!</v>
      </c>
      <c r="D139" s="68" t="e">
        <f t="shared" si="63"/>
        <v>#REF!</v>
      </c>
      <c r="E139" s="68" t="e">
        <f t="shared" si="63"/>
        <v>#REF!</v>
      </c>
      <c r="F139" s="68" t="e">
        <f t="shared" si="63"/>
        <v>#REF!</v>
      </c>
      <c r="G139" s="68" t="e">
        <f t="shared" si="63"/>
        <v>#REF!</v>
      </c>
      <c r="H139" s="68" t="e">
        <f t="shared" si="63"/>
        <v>#REF!</v>
      </c>
      <c r="I139" s="68" t="e">
        <f t="shared" si="63"/>
        <v>#REF!</v>
      </c>
      <c r="J139" s="68" t="e">
        <f t="shared" si="63"/>
        <v>#REF!</v>
      </c>
      <c r="K139" s="68" t="e">
        <f t="shared" si="63"/>
        <v>#REF!</v>
      </c>
      <c r="L139" s="68" t="e">
        <f t="shared" si="63"/>
        <v>#REF!</v>
      </c>
      <c r="M139" s="68"/>
      <c r="N139" s="68"/>
      <c r="O139" s="68" t="e">
        <f>+O79/O25*100</f>
        <v>#REF!</v>
      </c>
      <c r="R139" s="64" t="s">
        <v>44</v>
      </c>
      <c r="S139" s="68" t="e">
        <f t="shared" si="64"/>
        <v>#REF!</v>
      </c>
      <c r="T139" s="68" t="e">
        <f t="shared" si="64"/>
        <v>#REF!</v>
      </c>
      <c r="U139" s="68" t="e">
        <f t="shared" si="64"/>
        <v>#REF!</v>
      </c>
      <c r="V139" s="68" t="e">
        <f t="shared" si="64"/>
        <v>#REF!</v>
      </c>
      <c r="W139" s="68" t="e">
        <f t="shared" si="64"/>
        <v>#REF!</v>
      </c>
      <c r="X139" s="68" t="e">
        <f t="shared" si="64"/>
        <v>#REF!</v>
      </c>
      <c r="Y139" s="68" t="e">
        <f t="shared" si="64"/>
        <v>#REF!</v>
      </c>
      <c r="Z139" s="68" t="e">
        <f t="shared" si="64"/>
        <v>#REF!</v>
      </c>
      <c r="AA139" s="68" t="e">
        <f t="shared" si="64"/>
        <v>#REF!</v>
      </c>
      <c r="AB139" s="68" t="e">
        <f t="shared" si="64"/>
        <v>#REF!</v>
      </c>
      <c r="AC139" s="68" t="e">
        <f t="shared" si="64"/>
        <v>#REF!</v>
      </c>
      <c r="AD139" s="68" t="e">
        <f t="shared" si="64"/>
        <v>#REF!</v>
      </c>
      <c r="AE139" s="68" t="e">
        <f t="shared" si="64"/>
        <v>#REF!</v>
      </c>
    </row>
    <row r="140" spans="2:31" hidden="1">
      <c r="B140" s="64" t="s">
        <v>45</v>
      </c>
      <c r="C140" s="68" t="e">
        <f>+C80/#REF!*100</f>
        <v>#REF!</v>
      </c>
      <c r="D140" s="68" t="e">
        <f>+D80/#REF!*100</f>
        <v>#REF!</v>
      </c>
      <c r="E140" s="68" t="e">
        <f>+E80/#REF!*100</f>
        <v>#REF!</v>
      </c>
      <c r="F140" s="68" t="e">
        <f>+F80/#REF!*100</f>
        <v>#REF!</v>
      </c>
      <c r="G140" s="68" t="e">
        <f>+G80/#REF!*100</f>
        <v>#REF!</v>
      </c>
      <c r="H140" s="68" t="e">
        <f>+H80/#REF!*100</f>
        <v>#REF!</v>
      </c>
      <c r="I140" s="68" t="e">
        <f>+I80/#REF!*100</f>
        <v>#REF!</v>
      </c>
      <c r="J140" s="68" t="e">
        <f>+J80/#REF!*100</f>
        <v>#REF!</v>
      </c>
      <c r="K140" s="68" t="e">
        <f>+K80/#REF!*100</f>
        <v>#REF!</v>
      </c>
      <c r="L140" s="68" t="e">
        <f>+L80/#REF!*100</f>
        <v>#REF!</v>
      </c>
      <c r="M140" s="68"/>
      <c r="N140" s="68"/>
      <c r="O140" s="68" t="e">
        <f>+O80/#REF!*100</f>
        <v>#REF!</v>
      </c>
      <c r="R140" s="64" t="s">
        <v>45</v>
      </c>
      <c r="S140" s="68" t="e">
        <f>+S80/#REF!*100</f>
        <v>#REF!</v>
      </c>
      <c r="T140" s="68" t="e">
        <f>+T80/#REF!*100</f>
        <v>#REF!</v>
      </c>
      <c r="U140" s="68" t="e">
        <f>+U80/#REF!*100</f>
        <v>#REF!</v>
      </c>
      <c r="V140" s="68" t="e">
        <f>+V80/#REF!*100</f>
        <v>#REF!</v>
      </c>
      <c r="W140" s="68" t="e">
        <f>+W80/#REF!*100</f>
        <v>#REF!</v>
      </c>
      <c r="X140" s="68" t="e">
        <f>+X80/#REF!*100</f>
        <v>#REF!</v>
      </c>
      <c r="Y140" s="68" t="e">
        <f>+Y80/#REF!*100</f>
        <v>#REF!</v>
      </c>
      <c r="Z140" s="68" t="e">
        <f>+Z80/#REF!*100</f>
        <v>#REF!</v>
      </c>
      <c r="AA140" s="68" t="e">
        <f>+AA80/#REF!*100</f>
        <v>#REF!</v>
      </c>
      <c r="AB140" s="68" t="e">
        <f>+AB80/#REF!*100</f>
        <v>#REF!</v>
      </c>
      <c r="AC140" s="68" t="e">
        <f>+AC80/#REF!*100</f>
        <v>#REF!</v>
      </c>
      <c r="AD140" s="68" t="e">
        <f>+AD80/#REF!*100</f>
        <v>#REF!</v>
      </c>
      <c r="AE140" s="68" t="e">
        <f>+AE80/#REF!*100</f>
        <v>#REF!</v>
      </c>
    </row>
    <row r="141" spans="2:31" hidden="1">
      <c r="B141" s="64" t="s">
        <v>46</v>
      </c>
      <c r="C141" s="68" t="e">
        <f>+C81/#REF!*100</f>
        <v>#REF!</v>
      </c>
      <c r="D141" s="68" t="e">
        <f>+D81/#REF!*100</f>
        <v>#REF!</v>
      </c>
      <c r="E141" s="68" t="e">
        <f>+E81/#REF!*100</f>
        <v>#REF!</v>
      </c>
      <c r="F141" s="68" t="e">
        <f>+F81/#REF!*100</f>
        <v>#REF!</v>
      </c>
      <c r="G141" s="68" t="e">
        <f>+G81/#REF!*100</f>
        <v>#REF!</v>
      </c>
      <c r="H141" s="68" t="e">
        <f>+H81/#REF!*100</f>
        <v>#REF!</v>
      </c>
      <c r="I141" s="68" t="e">
        <f>+I81/#REF!*100</f>
        <v>#REF!</v>
      </c>
      <c r="J141" s="68" t="e">
        <f>+J81/#REF!*100</f>
        <v>#REF!</v>
      </c>
      <c r="K141" s="68" t="e">
        <f>+K81/#REF!*100</f>
        <v>#REF!</v>
      </c>
      <c r="L141" s="68" t="e">
        <f>+L81/#REF!*100</f>
        <v>#REF!</v>
      </c>
      <c r="M141" s="68"/>
      <c r="N141" s="68"/>
      <c r="O141" s="68" t="e">
        <f>+O81/#REF!*100</f>
        <v>#REF!</v>
      </c>
      <c r="R141" s="64" t="s">
        <v>46</v>
      </c>
      <c r="S141" s="68" t="e">
        <f>+S81/#REF!*100</f>
        <v>#REF!</v>
      </c>
      <c r="T141" s="68" t="e">
        <f>+T81/#REF!*100</f>
        <v>#REF!</v>
      </c>
      <c r="U141" s="68" t="e">
        <f>+U81/#REF!*100</f>
        <v>#REF!</v>
      </c>
      <c r="V141" s="68" t="e">
        <f>+V81/#REF!*100</f>
        <v>#REF!</v>
      </c>
      <c r="W141" s="68" t="e">
        <f>+W81/#REF!*100</f>
        <v>#REF!</v>
      </c>
      <c r="X141" s="68" t="e">
        <f>+X81/#REF!*100</f>
        <v>#REF!</v>
      </c>
      <c r="Y141" s="68" t="e">
        <f>+Y81/#REF!*100</f>
        <v>#REF!</v>
      </c>
      <c r="Z141" s="68" t="e">
        <f>+Z81/#REF!*100</f>
        <v>#REF!</v>
      </c>
      <c r="AA141" s="68" t="e">
        <f>+AA81/#REF!*100</f>
        <v>#REF!</v>
      </c>
      <c r="AB141" s="68" t="e">
        <f>+AB81/#REF!*100</f>
        <v>#REF!</v>
      </c>
      <c r="AC141" s="68" t="e">
        <f>+AC81/#REF!*100</f>
        <v>#REF!</v>
      </c>
      <c r="AD141" s="68" t="e">
        <f>+AD81/#REF!*100</f>
        <v>#REF!</v>
      </c>
      <c r="AE141" s="68" t="e">
        <f>+AE81/#REF!*100</f>
        <v>#REF!</v>
      </c>
    </row>
    <row r="142" spans="2:31" hidden="1">
      <c r="B142" s="64" t="s">
        <v>47</v>
      </c>
      <c r="C142" s="68" t="e">
        <f>+C82/#REF!*100</f>
        <v>#REF!</v>
      </c>
      <c r="D142" s="68" t="e">
        <f>+D82/#REF!*100</f>
        <v>#REF!</v>
      </c>
      <c r="E142" s="68" t="e">
        <f>+E82/#REF!*100</f>
        <v>#REF!</v>
      </c>
      <c r="F142" s="68" t="e">
        <f>+F82/#REF!*100</f>
        <v>#REF!</v>
      </c>
      <c r="G142" s="68" t="e">
        <f>+G82/#REF!*100</f>
        <v>#REF!</v>
      </c>
      <c r="H142" s="68" t="e">
        <f>+H82/#REF!*100</f>
        <v>#REF!</v>
      </c>
      <c r="I142" s="68" t="e">
        <f>+I82/#REF!*100</f>
        <v>#REF!</v>
      </c>
      <c r="J142" s="68" t="e">
        <f>+J82/#REF!*100</f>
        <v>#REF!</v>
      </c>
      <c r="K142" s="68" t="e">
        <f>+K82/#REF!*100</f>
        <v>#REF!</v>
      </c>
      <c r="L142" s="68" t="e">
        <f>+L82/#REF!*100</f>
        <v>#REF!</v>
      </c>
      <c r="M142" s="68"/>
      <c r="N142" s="68"/>
      <c r="O142" s="68" t="e">
        <f>+O82/#REF!*100</f>
        <v>#REF!</v>
      </c>
      <c r="R142" s="64" t="s">
        <v>47</v>
      </c>
      <c r="S142" s="68" t="e">
        <f>+S82/#REF!*100</f>
        <v>#REF!</v>
      </c>
      <c r="T142" s="68" t="e">
        <f>+T82/#REF!*100</f>
        <v>#REF!</v>
      </c>
      <c r="U142" s="68" t="e">
        <f>+U82/#REF!*100</f>
        <v>#REF!</v>
      </c>
      <c r="V142" s="68" t="e">
        <f>+V82/#REF!*100</f>
        <v>#REF!</v>
      </c>
      <c r="W142" s="68" t="e">
        <f>+W82/#REF!*100</f>
        <v>#REF!</v>
      </c>
      <c r="X142" s="68" t="e">
        <f>+X82/#REF!*100</f>
        <v>#REF!</v>
      </c>
      <c r="Y142" s="68" t="e">
        <f>+Y82/#REF!*100</f>
        <v>#REF!</v>
      </c>
      <c r="Z142" s="68" t="e">
        <f>+Z82/#REF!*100</f>
        <v>#REF!</v>
      </c>
      <c r="AA142" s="68" t="e">
        <f>+AA82/#REF!*100</f>
        <v>#REF!</v>
      </c>
      <c r="AB142" s="68" t="e">
        <f>+AB82/#REF!*100</f>
        <v>#REF!</v>
      </c>
      <c r="AC142" s="68" t="e">
        <f>+AC82/#REF!*100</f>
        <v>#REF!</v>
      </c>
      <c r="AD142" s="68" t="e">
        <f>+AD82/#REF!*100</f>
        <v>#REF!</v>
      </c>
      <c r="AE142" s="68" t="e">
        <f>+AE82/#REF!*100</f>
        <v>#REF!</v>
      </c>
    </row>
    <row r="143" spans="2:31" hidden="1">
      <c r="B143" s="64" t="s">
        <v>48</v>
      </c>
      <c r="C143" s="68" t="e">
        <f>+C83/#REF!*100</f>
        <v>#REF!</v>
      </c>
      <c r="D143" s="68" t="e">
        <f>+D83/#REF!*100</f>
        <v>#REF!</v>
      </c>
      <c r="E143" s="68" t="e">
        <f>+E83/#REF!*100</f>
        <v>#REF!</v>
      </c>
      <c r="F143" s="68" t="e">
        <f>+F83/#REF!*100</f>
        <v>#REF!</v>
      </c>
      <c r="G143" s="68" t="e">
        <f>+G83/#REF!*100</f>
        <v>#REF!</v>
      </c>
      <c r="H143" s="68" t="e">
        <f>+H83/#REF!*100</f>
        <v>#REF!</v>
      </c>
      <c r="I143" s="68" t="e">
        <f>+I83/#REF!*100</f>
        <v>#REF!</v>
      </c>
      <c r="J143" s="68" t="e">
        <f>+J83/#REF!*100</f>
        <v>#REF!</v>
      </c>
      <c r="K143" s="68" t="e">
        <f>+K83/#REF!*100</f>
        <v>#REF!</v>
      </c>
      <c r="L143" s="68" t="e">
        <f>+L83/#REF!*100</f>
        <v>#REF!</v>
      </c>
      <c r="M143" s="68"/>
      <c r="N143" s="68"/>
      <c r="O143" s="68" t="e">
        <f>+O83/#REF!*100</f>
        <v>#REF!</v>
      </c>
      <c r="R143" s="64" t="s">
        <v>48</v>
      </c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</row>
    <row r="144" spans="2:31" hidden="1">
      <c r="B144" s="17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R144" s="17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</row>
    <row r="145" spans="2:31" hidden="1">
      <c r="B145" s="26" t="s">
        <v>14</v>
      </c>
      <c r="C145" s="70" t="e">
        <f t="shared" ref="C145:L145" si="65">+C85/C26*100</f>
        <v>#DIV/0!</v>
      </c>
      <c r="D145" s="71" t="e">
        <f t="shared" si="65"/>
        <v>#DIV/0!</v>
      </c>
      <c r="E145" s="71" t="e">
        <f t="shared" si="65"/>
        <v>#DIV/0!</v>
      </c>
      <c r="F145" s="71" t="e">
        <f t="shared" si="65"/>
        <v>#DIV/0!</v>
      </c>
      <c r="G145" s="71" t="e">
        <f t="shared" si="65"/>
        <v>#DIV/0!</v>
      </c>
      <c r="H145" s="71" t="e">
        <f t="shared" si="65"/>
        <v>#DIV/0!</v>
      </c>
      <c r="I145" s="71" t="e">
        <f t="shared" si="65"/>
        <v>#DIV/0!</v>
      </c>
      <c r="J145" s="71" t="e">
        <f t="shared" si="65"/>
        <v>#DIV/0!</v>
      </c>
      <c r="K145" s="71" t="e">
        <f t="shared" si="65"/>
        <v>#DIV/0!</v>
      </c>
      <c r="L145" s="71" t="e">
        <f t="shared" si="65"/>
        <v>#DIV/0!</v>
      </c>
      <c r="M145" s="71"/>
      <c r="N145" s="71"/>
      <c r="O145" s="71" t="e">
        <f>+O85/O26*100</f>
        <v>#DIV/0!</v>
      </c>
      <c r="R145" s="26" t="s">
        <v>14</v>
      </c>
      <c r="S145" s="70" t="e">
        <f t="shared" ref="S145:AE145" si="66">+S85/S26*100</f>
        <v>#DIV/0!</v>
      </c>
      <c r="T145" s="71" t="e">
        <f t="shared" si="66"/>
        <v>#DIV/0!</v>
      </c>
      <c r="U145" s="71" t="e">
        <f t="shared" si="66"/>
        <v>#DIV/0!</v>
      </c>
      <c r="V145" s="71" t="e">
        <f t="shared" si="66"/>
        <v>#DIV/0!</v>
      </c>
      <c r="W145" s="71" t="e">
        <f t="shared" si="66"/>
        <v>#DIV/0!</v>
      </c>
      <c r="X145" s="71" t="e">
        <f t="shared" si="66"/>
        <v>#DIV/0!</v>
      </c>
      <c r="Y145" s="71" t="e">
        <f t="shared" si="66"/>
        <v>#DIV/0!</v>
      </c>
      <c r="Z145" s="71" t="e">
        <f t="shared" si="66"/>
        <v>#DIV/0!</v>
      </c>
      <c r="AA145" s="71" t="e">
        <f t="shared" si="66"/>
        <v>#DIV/0!</v>
      </c>
      <c r="AB145" s="71" t="e">
        <f t="shared" si="66"/>
        <v>#DIV/0!</v>
      </c>
      <c r="AC145" s="71" t="e">
        <f t="shared" si="66"/>
        <v>#DIV/0!</v>
      </c>
      <c r="AD145" s="71" t="e">
        <f t="shared" si="66"/>
        <v>#DIV/0!</v>
      </c>
      <c r="AE145" s="71" t="e">
        <f t="shared" si="66"/>
        <v>#DIV/0!</v>
      </c>
    </row>
    <row r="149" spans="2:31">
      <c r="B149" s="63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R149" s="63" t="s">
        <v>53</v>
      </c>
      <c r="S149" s="75">
        <f t="shared" ref="S149:AD150" si="67">+C149</f>
        <v>0</v>
      </c>
      <c r="T149" s="75">
        <f t="shared" si="67"/>
        <v>0</v>
      </c>
      <c r="U149" s="75">
        <f t="shared" si="67"/>
        <v>0</v>
      </c>
      <c r="V149" s="75">
        <f t="shared" si="67"/>
        <v>0</v>
      </c>
      <c r="W149" s="75">
        <f t="shared" si="67"/>
        <v>0</v>
      </c>
      <c r="X149" s="75">
        <f t="shared" si="67"/>
        <v>0</v>
      </c>
      <c r="Y149" s="75">
        <f t="shared" si="67"/>
        <v>0</v>
      </c>
      <c r="Z149" s="75">
        <f t="shared" si="67"/>
        <v>0</v>
      </c>
      <c r="AA149" s="75">
        <f t="shared" si="67"/>
        <v>0</v>
      </c>
      <c r="AB149" s="75">
        <f t="shared" si="67"/>
        <v>0</v>
      </c>
      <c r="AC149" s="75">
        <f t="shared" si="67"/>
        <v>0</v>
      </c>
      <c r="AD149" s="75">
        <f t="shared" si="67"/>
        <v>0</v>
      </c>
    </row>
    <row r="150" spans="2:31">
      <c r="B150" s="63" t="s">
        <v>54</v>
      </c>
      <c r="C150" s="75">
        <v>6.96</v>
      </c>
      <c r="D150" s="75">
        <v>6.96</v>
      </c>
      <c r="E150" s="75">
        <v>6.96</v>
      </c>
      <c r="F150" s="75">
        <v>6.96</v>
      </c>
      <c r="G150" s="75">
        <v>6.96</v>
      </c>
      <c r="H150" s="75">
        <v>6.96</v>
      </c>
      <c r="I150" s="75">
        <v>6.96</v>
      </c>
      <c r="J150" s="75">
        <v>6.96</v>
      </c>
      <c r="K150" s="75">
        <v>6.96</v>
      </c>
      <c r="L150" s="75">
        <v>6.96</v>
      </c>
      <c r="M150" s="75">
        <v>6.96</v>
      </c>
      <c r="N150" s="75">
        <v>6.96</v>
      </c>
      <c r="R150" s="63" t="s">
        <v>54</v>
      </c>
      <c r="S150" s="75">
        <f t="shared" si="67"/>
        <v>6.96</v>
      </c>
      <c r="T150" s="75">
        <f t="shared" si="67"/>
        <v>6.96</v>
      </c>
      <c r="U150" s="75">
        <f t="shared" si="67"/>
        <v>6.96</v>
      </c>
      <c r="V150" s="75">
        <f t="shared" si="67"/>
        <v>6.96</v>
      </c>
      <c r="W150" s="75">
        <f t="shared" si="67"/>
        <v>6.96</v>
      </c>
      <c r="X150" s="75">
        <f t="shared" si="67"/>
        <v>6.96</v>
      </c>
      <c r="Y150" s="75">
        <f t="shared" si="67"/>
        <v>6.96</v>
      </c>
      <c r="Z150" s="75">
        <f t="shared" si="67"/>
        <v>6.96</v>
      </c>
      <c r="AA150" s="75">
        <f t="shared" si="67"/>
        <v>6.96</v>
      </c>
      <c r="AB150" s="75">
        <f t="shared" si="67"/>
        <v>6.96</v>
      </c>
      <c r="AC150" s="75">
        <f t="shared" si="67"/>
        <v>6.96</v>
      </c>
      <c r="AD150" s="75">
        <f t="shared" si="67"/>
        <v>6.96</v>
      </c>
    </row>
    <row r="151" spans="2:31">
      <c r="B151" s="2" t="s">
        <v>55</v>
      </c>
    </row>
    <row r="152" spans="2:31">
      <c r="J152" s="76"/>
      <c r="K152" s="76"/>
      <c r="L152" s="76"/>
      <c r="M152" s="76"/>
      <c r="N152" s="76"/>
    </row>
    <row r="153" spans="2:31" hidden="1">
      <c r="B153" s="68" t="s">
        <v>56</v>
      </c>
      <c r="C153" s="31">
        <f t="shared" ref="C153:L153" si="68">+C24</f>
        <v>185.84399999999999</v>
      </c>
      <c r="D153" s="31">
        <f t="shared" si="68"/>
        <v>165.55099999999999</v>
      </c>
      <c r="E153" s="31">
        <f t="shared" si="68"/>
        <v>182.40899999999999</v>
      </c>
      <c r="F153" s="31">
        <f t="shared" si="68"/>
        <v>176.84500000000003</v>
      </c>
      <c r="G153" s="31">
        <f t="shared" si="68"/>
        <v>182.36200000000002</v>
      </c>
      <c r="H153" s="31">
        <f t="shared" si="68"/>
        <v>183.75399999999999</v>
      </c>
      <c r="I153" s="31">
        <f t="shared" si="68"/>
        <v>189.19799999999998</v>
      </c>
      <c r="J153" s="31">
        <f t="shared" si="68"/>
        <v>0</v>
      </c>
      <c r="K153" s="31">
        <f t="shared" si="68"/>
        <v>0</v>
      </c>
      <c r="L153" s="31">
        <f t="shared" si="68"/>
        <v>0</v>
      </c>
    </row>
    <row r="154" spans="2:31" hidden="1"/>
    <row r="155" spans="2:31" hidden="1"/>
    <row r="156" spans="2:31" hidden="1">
      <c r="B156" s="2" t="s">
        <v>57</v>
      </c>
      <c r="C156" s="13" t="s">
        <v>26</v>
      </c>
      <c r="D156" s="13" t="s">
        <v>27</v>
      </c>
      <c r="E156" s="13" t="s">
        <v>28</v>
      </c>
      <c r="F156" s="13" t="s">
        <v>5</v>
      </c>
      <c r="G156" s="13" t="s">
        <v>6</v>
      </c>
      <c r="H156" s="13" t="s">
        <v>7</v>
      </c>
      <c r="I156" s="13" t="s">
        <v>8</v>
      </c>
      <c r="J156" s="13" t="s">
        <v>9</v>
      </c>
      <c r="K156" s="13" t="s">
        <v>10</v>
      </c>
      <c r="L156" s="13" t="s">
        <v>11</v>
      </c>
    </row>
    <row r="157" spans="2:31" hidden="1">
      <c r="B157" s="68" t="s">
        <v>39</v>
      </c>
      <c r="C157" s="31">
        <f t="shared" ref="C157:L161" si="69">+C32*0.87</f>
        <v>1303.9710509999998</v>
      </c>
      <c r="D157" s="31">
        <f t="shared" si="69"/>
        <v>1222.3558289999996</v>
      </c>
      <c r="E157" s="31">
        <f t="shared" si="69"/>
        <v>1235.636988</v>
      </c>
      <c r="F157" s="31">
        <f t="shared" si="69"/>
        <v>1197.0825030000001</v>
      </c>
      <c r="G157" s="31">
        <f t="shared" si="69"/>
        <v>1227.5651280000002</v>
      </c>
      <c r="H157" s="31">
        <f t="shared" si="69"/>
        <v>1198.9294259999997</v>
      </c>
      <c r="I157" s="31">
        <f t="shared" si="69"/>
        <v>1204.730499</v>
      </c>
      <c r="J157" s="31">
        <f t="shared" si="69"/>
        <v>0</v>
      </c>
      <c r="K157" s="31">
        <f t="shared" si="69"/>
        <v>0</v>
      </c>
      <c r="L157" s="31">
        <f t="shared" si="69"/>
        <v>0</v>
      </c>
    </row>
    <row r="158" spans="2:31" hidden="1">
      <c r="B158" s="68" t="s">
        <v>58</v>
      </c>
      <c r="C158" s="31">
        <f t="shared" si="69"/>
        <v>749.61740400000008</v>
      </c>
      <c r="D158" s="31">
        <f t="shared" si="69"/>
        <v>716.59350899999993</v>
      </c>
      <c r="E158" s="31">
        <f t="shared" si="69"/>
        <v>795.84555000000034</v>
      </c>
      <c r="F158" s="31">
        <f t="shared" si="69"/>
        <v>684.60222400000009</v>
      </c>
      <c r="G158" s="31">
        <f t="shared" si="69"/>
        <v>728.71713299999999</v>
      </c>
      <c r="H158" s="31">
        <f t="shared" si="69"/>
        <v>735.30233699999985</v>
      </c>
      <c r="I158" s="31">
        <f t="shared" si="69"/>
        <v>720.51077100000009</v>
      </c>
      <c r="J158" s="31">
        <f t="shared" si="69"/>
        <v>0</v>
      </c>
      <c r="K158" s="31">
        <f t="shared" si="69"/>
        <v>0</v>
      </c>
      <c r="L158" s="31">
        <f t="shared" si="69"/>
        <v>0</v>
      </c>
    </row>
    <row r="159" spans="2:31" hidden="1">
      <c r="B159" s="68" t="s">
        <v>59</v>
      </c>
      <c r="C159" s="31">
        <f t="shared" si="69"/>
        <v>166.59664799999999</v>
      </c>
      <c r="D159" s="31">
        <f t="shared" si="69"/>
        <v>169.96433099999999</v>
      </c>
      <c r="E159" s="31">
        <f t="shared" si="69"/>
        <v>164.54309999999992</v>
      </c>
      <c r="F159" s="31">
        <f t="shared" si="69"/>
        <v>174.175479</v>
      </c>
      <c r="G159" s="31">
        <f t="shared" si="69"/>
        <v>180.39136800000003</v>
      </c>
      <c r="H159" s="31">
        <f t="shared" si="69"/>
        <v>189.03403500000002</v>
      </c>
      <c r="I159" s="31">
        <f t="shared" si="69"/>
        <v>194.57915400000002</v>
      </c>
      <c r="J159" s="31">
        <f t="shared" si="69"/>
        <v>0</v>
      </c>
      <c r="K159" s="31">
        <f t="shared" si="69"/>
        <v>0</v>
      </c>
      <c r="L159" s="31">
        <f t="shared" si="69"/>
        <v>0</v>
      </c>
    </row>
    <row r="160" spans="2:31" hidden="1">
      <c r="B160" s="68" t="s">
        <v>60</v>
      </c>
      <c r="C160" s="31">
        <f t="shared" si="69"/>
        <v>191.91904200000002</v>
      </c>
      <c r="D160" s="31">
        <f t="shared" si="69"/>
        <v>171.827001</v>
      </c>
      <c r="E160" s="31">
        <f t="shared" si="69"/>
        <v>191.06957399999996</v>
      </c>
      <c r="F160" s="31">
        <f t="shared" si="69"/>
        <v>186.47249400000001</v>
      </c>
      <c r="G160" s="31">
        <f t="shared" si="69"/>
        <v>196.09765200000001</v>
      </c>
      <c r="H160" s="31">
        <f t="shared" si="69"/>
        <v>198.39366900000002</v>
      </c>
      <c r="I160" s="31">
        <f t="shared" si="69"/>
        <v>207.72815999999997</v>
      </c>
      <c r="J160" s="31">
        <f t="shared" si="69"/>
        <v>0</v>
      </c>
      <c r="K160" s="31">
        <f t="shared" si="69"/>
        <v>0</v>
      </c>
      <c r="L160" s="31">
        <f t="shared" si="69"/>
        <v>0</v>
      </c>
    </row>
    <row r="161" spans="2:12" hidden="1">
      <c r="B161" s="68" t="s">
        <v>56</v>
      </c>
      <c r="C161" s="31">
        <f t="shared" si="69"/>
        <v>271.67838000000006</v>
      </c>
      <c r="D161" s="31">
        <f t="shared" si="69"/>
        <v>217.08666299999999</v>
      </c>
      <c r="E161" s="31">
        <f t="shared" si="69"/>
        <v>228.983217</v>
      </c>
      <c r="F161" s="31">
        <f t="shared" si="69"/>
        <v>208.88334600000002</v>
      </c>
      <c r="G161" s="31">
        <f t="shared" si="69"/>
        <v>237.950481</v>
      </c>
      <c r="H161" s="31">
        <f t="shared" si="69"/>
        <v>290.53484700000007</v>
      </c>
      <c r="I161" s="31">
        <f t="shared" si="69"/>
        <v>307.49923799999999</v>
      </c>
      <c r="J161" s="31">
        <f t="shared" si="69"/>
        <v>0</v>
      </c>
      <c r="K161" s="31">
        <f t="shared" si="69"/>
        <v>0</v>
      </c>
      <c r="L161" s="31">
        <f t="shared" si="69"/>
        <v>0</v>
      </c>
    </row>
    <row r="162" spans="2:12" hidden="1"/>
    <row r="163" spans="2:12" hidden="1"/>
    <row r="164" spans="2:12" hidden="1">
      <c r="B164" s="68" t="s">
        <v>61</v>
      </c>
    </row>
    <row r="165" spans="2:12" hidden="1">
      <c r="B165" s="68" t="s">
        <v>39</v>
      </c>
      <c r="C165" s="77" t="e">
        <f>+C157/#REF!*100</f>
        <v>#REF!</v>
      </c>
      <c r="D165" s="77" t="e">
        <f>+D157/#REF!*100</f>
        <v>#REF!</v>
      </c>
      <c r="E165" s="77" t="e">
        <f>+E157/#REF!*100</f>
        <v>#REF!</v>
      </c>
      <c r="F165" s="77" t="e">
        <f>+F157/#REF!*100</f>
        <v>#REF!</v>
      </c>
      <c r="G165" s="77" t="e">
        <f>+G157/#REF!*100</f>
        <v>#REF!</v>
      </c>
      <c r="H165" s="77" t="e">
        <f>+H157/#REF!*100</f>
        <v>#REF!</v>
      </c>
      <c r="I165" s="77" t="e">
        <f>+I157/#REF!*100</f>
        <v>#REF!</v>
      </c>
      <c r="J165" s="77" t="e">
        <f>+J157/#REF!*100</f>
        <v>#REF!</v>
      </c>
      <c r="K165" s="77" t="e">
        <f>+K157/#REF!*100</f>
        <v>#REF!</v>
      </c>
      <c r="L165" s="77" t="e">
        <f>+L157/#REF!*100</f>
        <v>#REF!</v>
      </c>
    </row>
    <row r="166" spans="2:12" hidden="1">
      <c r="B166" s="68" t="s">
        <v>58</v>
      </c>
      <c r="C166" s="77" t="e">
        <f>+C158/#REF!*100</f>
        <v>#REF!</v>
      </c>
      <c r="D166" s="77" t="e">
        <f>+D158/#REF!*100</f>
        <v>#REF!</v>
      </c>
      <c r="E166" s="77" t="e">
        <f>+E158/#REF!*100</f>
        <v>#REF!</v>
      </c>
      <c r="F166" s="77" t="e">
        <f>+F158/#REF!*100</f>
        <v>#REF!</v>
      </c>
      <c r="G166" s="77" t="e">
        <f>+G158/#REF!*100</f>
        <v>#REF!</v>
      </c>
      <c r="H166" s="77" t="e">
        <f>+H158/#REF!*100</f>
        <v>#REF!</v>
      </c>
      <c r="I166" s="77" t="e">
        <f>+I158/#REF!*100</f>
        <v>#REF!</v>
      </c>
      <c r="J166" s="77" t="e">
        <f>+J158/#REF!*100</f>
        <v>#REF!</v>
      </c>
      <c r="K166" s="77" t="e">
        <f>+K158/#REF!*100</f>
        <v>#REF!</v>
      </c>
      <c r="L166" s="77" t="e">
        <f>+L158/#REF!*100</f>
        <v>#REF!</v>
      </c>
    </row>
    <row r="167" spans="2:12" hidden="1">
      <c r="B167" s="68" t="s">
        <v>59</v>
      </c>
      <c r="C167" s="77" t="e">
        <f>+C159/#REF!*100</f>
        <v>#REF!</v>
      </c>
      <c r="D167" s="77" t="e">
        <f>+D159/#REF!*100</f>
        <v>#REF!</v>
      </c>
      <c r="E167" s="77" t="e">
        <f>+E159/#REF!*100</f>
        <v>#REF!</v>
      </c>
      <c r="F167" s="77" t="e">
        <f>+F159/#REF!*100</f>
        <v>#REF!</v>
      </c>
      <c r="G167" s="77" t="e">
        <f>+G159/#REF!*100</f>
        <v>#REF!</v>
      </c>
      <c r="H167" s="77" t="e">
        <f>+H159/#REF!*100</f>
        <v>#REF!</v>
      </c>
      <c r="I167" s="77" t="e">
        <f>+I159/#REF!*100</f>
        <v>#REF!</v>
      </c>
      <c r="J167" s="77" t="e">
        <f>+J159/#REF!*100</f>
        <v>#REF!</v>
      </c>
      <c r="K167" s="77" t="e">
        <f>+K159/#REF!*100</f>
        <v>#REF!</v>
      </c>
      <c r="L167" s="77" t="e">
        <f>+L159/#REF!*100</f>
        <v>#REF!</v>
      </c>
    </row>
    <row r="168" spans="2:12" hidden="1">
      <c r="B168" s="68" t="s">
        <v>60</v>
      </c>
      <c r="C168" s="77" t="e">
        <f>+C160/#REF!*100</f>
        <v>#REF!</v>
      </c>
      <c r="D168" s="77" t="e">
        <f>+D160/#REF!*100</f>
        <v>#REF!</v>
      </c>
      <c r="E168" s="77" t="e">
        <f>+E160/#REF!*100</f>
        <v>#REF!</v>
      </c>
      <c r="F168" s="77" t="e">
        <f>+F160/#REF!*100</f>
        <v>#REF!</v>
      </c>
      <c r="G168" s="77" t="e">
        <f>+G160/#REF!*100</f>
        <v>#REF!</v>
      </c>
      <c r="H168" s="77" t="e">
        <f>+H160/#REF!*100</f>
        <v>#REF!</v>
      </c>
      <c r="I168" s="77" t="e">
        <f>+I160/#REF!*100</f>
        <v>#REF!</v>
      </c>
      <c r="J168" s="77" t="e">
        <f>+J160/#REF!*100</f>
        <v>#REF!</v>
      </c>
      <c r="K168" s="77" t="e">
        <f>+K160/#REF!*100</f>
        <v>#REF!</v>
      </c>
      <c r="L168" s="77" t="e">
        <f>+L160/#REF!*100</f>
        <v>#REF!</v>
      </c>
    </row>
    <row r="169" spans="2:12" hidden="1">
      <c r="B169" s="68" t="s">
        <v>56</v>
      </c>
      <c r="C169" s="77">
        <f t="shared" ref="C169:I169" si="70">+C161/C153*100</f>
        <v>146.18625298637571</v>
      </c>
      <c r="D169" s="77">
        <f t="shared" si="70"/>
        <v>131.12978055100845</v>
      </c>
      <c r="E169" s="77">
        <f t="shared" si="70"/>
        <v>125.53285035277865</v>
      </c>
      <c r="F169" s="77">
        <f t="shared" si="70"/>
        <v>118.11662529333596</v>
      </c>
      <c r="G169" s="77">
        <f t="shared" si="70"/>
        <v>130.48249141816822</v>
      </c>
      <c r="H169" s="77">
        <f t="shared" si="70"/>
        <v>158.11076058208263</v>
      </c>
      <c r="I169" s="77">
        <f t="shared" si="70"/>
        <v>162.52774236514128</v>
      </c>
      <c r="J169" s="77" t="e">
        <f>+J161/J153*100</f>
        <v>#DIV/0!</v>
      </c>
      <c r="K169" s="77" t="e">
        <f>+K161/K153*100</f>
        <v>#DIV/0!</v>
      </c>
      <c r="L169" s="77" t="e">
        <f>+L161/L153*100</f>
        <v>#DIV/0!</v>
      </c>
    </row>
    <row r="170" spans="2:12" hidden="1"/>
    <row r="171" spans="2:12" hidden="1">
      <c r="B171" s="68" t="s">
        <v>39</v>
      </c>
      <c r="C171" s="77" t="e">
        <f>(C157/$C$150)/#REF!*100</f>
        <v>#REF!</v>
      </c>
      <c r="D171" s="77" t="e">
        <f>(D157/$C$150)/#REF!*100</f>
        <v>#REF!</v>
      </c>
      <c r="E171" s="77" t="e">
        <f>(E157/$C$150)/#REF!*100</f>
        <v>#REF!</v>
      </c>
      <c r="F171" s="77" t="e">
        <f>(F157/$C$150)/#REF!*100</f>
        <v>#REF!</v>
      </c>
      <c r="G171" s="77" t="e">
        <f>(G157/$C$150)/#REF!*100</f>
        <v>#REF!</v>
      </c>
      <c r="H171" s="77" t="e">
        <f>(H157/$C$150)/#REF!*100</f>
        <v>#REF!</v>
      </c>
      <c r="I171" s="77" t="e">
        <f>(I157/$C$150)/#REF!*100</f>
        <v>#REF!</v>
      </c>
      <c r="J171" s="77" t="e">
        <f>(J157/$C$150)/#REF!*100</f>
        <v>#REF!</v>
      </c>
      <c r="K171" s="77" t="e">
        <f>(K157/$C$150)/#REF!*100</f>
        <v>#REF!</v>
      </c>
      <c r="L171" s="77" t="e">
        <f>(L157/$C$150)/#REF!*100</f>
        <v>#REF!</v>
      </c>
    </row>
    <row r="172" spans="2:12" hidden="1">
      <c r="B172" s="68" t="s">
        <v>58</v>
      </c>
      <c r="C172" s="77" t="e">
        <f>(C158/$C$150)/#REF!*100</f>
        <v>#REF!</v>
      </c>
      <c r="D172" s="77" t="e">
        <f>(D158/$C$150)/#REF!*100</f>
        <v>#REF!</v>
      </c>
      <c r="E172" s="77" t="e">
        <f>(E158/$C$150)/#REF!*100</f>
        <v>#REF!</v>
      </c>
      <c r="F172" s="77" t="e">
        <f>(F158/$C$150)/#REF!*100</f>
        <v>#REF!</v>
      </c>
      <c r="G172" s="77" t="e">
        <f>(G158/$C$150)/#REF!*100</f>
        <v>#REF!</v>
      </c>
      <c r="H172" s="77" t="e">
        <f>(H158/$C$150)/#REF!*100</f>
        <v>#REF!</v>
      </c>
      <c r="I172" s="77" t="e">
        <f>(I158/$C$150)/#REF!*100</f>
        <v>#REF!</v>
      </c>
      <c r="J172" s="77" t="e">
        <f>(J158/$C$150)/#REF!*100</f>
        <v>#REF!</v>
      </c>
      <c r="K172" s="77" t="e">
        <f>(K158/$C$150)/#REF!*100</f>
        <v>#REF!</v>
      </c>
      <c r="L172" s="77" t="e">
        <f>(L158/$C$150)/#REF!*100</f>
        <v>#REF!</v>
      </c>
    </row>
    <row r="173" spans="2:12" hidden="1">
      <c r="B173" s="68" t="s">
        <v>59</v>
      </c>
      <c r="C173" s="77" t="e">
        <f>(C159/$C$150)/#REF!*100</f>
        <v>#REF!</v>
      </c>
      <c r="D173" s="77" t="e">
        <f>(D159/$C$150)/#REF!*100</f>
        <v>#REF!</v>
      </c>
      <c r="E173" s="77" t="e">
        <f>(E159/$C$150)/#REF!*100</f>
        <v>#REF!</v>
      </c>
      <c r="F173" s="77" t="e">
        <f>(F159/$C$150)/#REF!*100</f>
        <v>#REF!</v>
      </c>
      <c r="G173" s="77" t="e">
        <f>(G159/$C$150)/#REF!*100</f>
        <v>#REF!</v>
      </c>
      <c r="H173" s="77" t="e">
        <f>(H159/$C$150)/#REF!*100</f>
        <v>#REF!</v>
      </c>
      <c r="I173" s="77" t="e">
        <f>(I159/$C$150)/#REF!*100</f>
        <v>#REF!</v>
      </c>
      <c r="J173" s="77" t="e">
        <f>(J159/$C$150)/#REF!*100</f>
        <v>#REF!</v>
      </c>
      <c r="K173" s="77" t="e">
        <f>(K159/$C$150)/#REF!*100</f>
        <v>#REF!</v>
      </c>
      <c r="L173" s="77" t="e">
        <f>(L159/$C$150)/#REF!*100</f>
        <v>#REF!</v>
      </c>
    </row>
    <row r="174" spans="2:12" hidden="1">
      <c r="B174" s="68" t="s">
        <v>60</v>
      </c>
      <c r="C174" s="77" t="e">
        <f>(C160/$C$150)/#REF!*100</f>
        <v>#REF!</v>
      </c>
      <c r="D174" s="77" t="e">
        <f>(D160/$C$150)/#REF!*100</f>
        <v>#REF!</v>
      </c>
      <c r="E174" s="77" t="e">
        <f>(E160/$C$150)/#REF!*100</f>
        <v>#REF!</v>
      </c>
      <c r="F174" s="77" t="e">
        <f>(F160/$C$150)/#REF!*100</f>
        <v>#REF!</v>
      </c>
      <c r="G174" s="77" t="e">
        <f>(G160/$C$150)/#REF!*100</f>
        <v>#REF!</v>
      </c>
      <c r="H174" s="77" t="e">
        <f>(H160/$C$150)/#REF!*100</f>
        <v>#REF!</v>
      </c>
      <c r="I174" s="77" t="e">
        <f>(I160/$C$150)/#REF!*100</f>
        <v>#REF!</v>
      </c>
      <c r="J174" s="77" t="e">
        <f>(J160/$C$150)/#REF!*100</f>
        <v>#REF!</v>
      </c>
      <c r="K174" s="77" t="e">
        <f>(K160/$C$150)/#REF!*100</f>
        <v>#REF!</v>
      </c>
      <c r="L174" s="77" t="e">
        <f>(L160/$C$150)/#REF!*100</f>
        <v>#REF!</v>
      </c>
    </row>
    <row r="175" spans="2:12" hidden="1">
      <c r="B175" s="68" t="s">
        <v>56</v>
      </c>
      <c r="C175" s="77">
        <f t="shared" ref="C175:I175" si="71">(C161/$C$150)/C153*100</f>
        <v>21.003771980801105</v>
      </c>
      <c r="D175" s="77">
        <f t="shared" si="71"/>
        <v>18.840485711351786</v>
      </c>
      <c r="E175" s="77">
        <f t="shared" si="71"/>
        <v>18.036329073675091</v>
      </c>
      <c r="F175" s="77">
        <f t="shared" si="71"/>
        <v>16.970779496168962</v>
      </c>
      <c r="G175" s="77">
        <f t="shared" si="71"/>
        <v>18.747484399162104</v>
      </c>
      <c r="H175" s="77">
        <f t="shared" si="71"/>
        <v>22.717063302023362</v>
      </c>
      <c r="I175" s="77">
        <f t="shared" si="71"/>
        <v>23.351687121428348</v>
      </c>
      <c r="J175" s="77" t="e">
        <f>(J161/$C$150)/J153*100</f>
        <v>#DIV/0!</v>
      </c>
      <c r="K175" s="77" t="e">
        <f>(K161/$C$150)/K153*100</f>
        <v>#DIV/0!</v>
      </c>
      <c r="L175" s="77" t="e">
        <f>(L161/$C$150)/L153*100</f>
        <v>#DIV/0!</v>
      </c>
    </row>
    <row r="176" spans="2:12" hidden="1"/>
    <row r="177" spans="2:12" hidden="1"/>
    <row r="178" spans="2:12" hidden="1"/>
    <row r="179" spans="2:12" hidden="1"/>
    <row r="180" spans="2:12" hidden="1">
      <c r="C180" s="13" t="s">
        <v>26</v>
      </c>
      <c r="D180" s="13" t="s">
        <v>27</v>
      </c>
      <c r="E180" s="13" t="s">
        <v>28</v>
      </c>
      <c r="F180" s="13" t="s">
        <v>5</v>
      </c>
      <c r="G180" s="13" t="s">
        <v>6</v>
      </c>
      <c r="H180" s="13" t="s">
        <v>7</v>
      </c>
      <c r="I180" s="13" t="s">
        <v>8</v>
      </c>
      <c r="J180" s="13" t="s">
        <v>9</v>
      </c>
      <c r="K180" s="13" t="s">
        <v>10</v>
      </c>
      <c r="L180" s="13" t="s">
        <v>11</v>
      </c>
    </row>
    <row r="181" spans="2:12" hidden="1">
      <c r="B181" s="2" t="s">
        <v>62</v>
      </c>
      <c r="C181" s="78" t="e">
        <v>#REF!</v>
      </c>
      <c r="D181" s="78" t="e">
        <f>+#REF!</f>
        <v>#REF!</v>
      </c>
      <c r="E181" s="78" t="e">
        <f>+#REF!</f>
        <v>#REF!</v>
      </c>
      <c r="F181" s="78" t="e">
        <f>+#REF!</f>
        <v>#REF!</v>
      </c>
      <c r="G181" s="78" t="e">
        <f>+#REF!</f>
        <v>#REF!</v>
      </c>
      <c r="H181" s="78" t="e">
        <f>+#REF!</f>
        <v>#REF!</v>
      </c>
      <c r="I181" s="78" t="e">
        <f>+#REF!</f>
        <v>#REF!</v>
      </c>
      <c r="J181" s="78" t="e">
        <f>+#REF!</f>
        <v>#REF!</v>
      </c>
      <c r="K181" s="78" t="e">
        <f>+#REF!</f>
        <v>#REF!</v>
      </c>
      <c r="L181" s="78" t="e">
        <f>+#REF!</f>
        <v>#REF!</v>
      </c>
    </row>
    <row r="182" spans="2:12" hidden="1"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2:12" hidden="1"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2:12" hidden="1">
      <c r="B184" s="2" t="s">
        <v>63</v>
      </c>
      <c r="C184" s="78" t="e">
        <v>#REF!</v>
      </c>
      <c r="D184" s="78" t="e">
        <f>+#REF!+#REF!+#REF!+#REF!</f>
        <v>#REF!</v>
      </c>
      <c r="E184" s="78" t="e">
        <f>+#REF!+#REF!+#REF!+#REF!</f>
        <v>#REF!</v>
      </c>
      <c r="F184" s="78" t="e">
        <f>+#REF!+#REF!+#REF!+#REF!</f>
        <v>#REF!</v>
      </c>
      <c r="G184" s="78" t="e">
        <f>+#REF!+#REF!+#REF!+#REF!</f>
        <v>#REF!</v>
      </c>
      <c r="H184" s="78" t="e">
        <f>+#REF!+#REF!+#REF!+#REF!</f>
        <v>#REF!</v>
      </c>
      <c r="I184" s="78" t="e">
        <f>+#REF!+#REF!+#REF!+#REF!</f>
        <v>#REF!</v>
      </c>
      <c r="J184" s="78" t="e">
        <f>+#REF!+#REF!+#REF!</f>
        <v>#REF!</v>
      </c>
      <c r="K184" s="78" t="e">
        <f>+#REF!+#REF!+#REF!</f>
        <v>#REF!</v>
      </c>
      <c r="L184" s="78" t="e">
        <f>+#REF!+#REF!+#REF!</f>
        <v>#REF!</v>
      </c>
    </row>
    <row r="185" spans="2:12" hidden="1"/>
    <row r="186" spans="2:12" hidden="1"/>
    <row r="187" spans="2:12" hidden="1">
      <c r="B187" s="2" t="s">
        <v>64</v>
      </c>
      <c r="C187" s="2" t="e">
        <v>#REF!</v>
      </c>
      <c r="D187" s="2" t="e">
        <v>#REF!</v>
      </c>
      <c r="E187" s="2" t="e">
        <v>#REF!</v>
      </c>
      <c r="F187" s="2">
        <v>96981.551000000007</v>
      </c>
      <c r="G187" s="2">
        <v>90337.812000000005</v>
      </c>
      <c r="H187" s="2">
        <v>88002.425000000003</v>
      </c>
      <c r="I187" s="2">
        <v>90776.906000000003</v>
      </c>
      <c r="J187" s="2" t="e">
        <v>#REF!</v>
      </c>
      <c r="K187" s="2">
        <v>93694.002999999997</v>
      </c>
      <c r="L187" s="2">
        <v>104260.73</v>
      </c>
    </row>
    <row r="188" spans="2:12" hidden="1"/>
    <row r="189" spans="2:12" hidden="1">
      <c r="B189" s="2" t="s">
        <v>65</v>
      </c>
      <c r="C189" s="2" t="e">
        <v>#REF!</v>
      </c>
      <c r="D189" s="2" t="e">
        <v>#REF!</v>
      </c>
      <c r="E189" s="2" t="e">
        <v>#REF!</v>
      </c>
      <c r="F189" s="2">
        <v>217.32599999999999</v>
      </c>
      <c r="G189" s="2">
        <v>152.58600000000001</v>
      </c>
      <c r="H189" s="2">
        <v>168.001</v>
      </c>
      <c r="I189" s="2">
        <v>174.19199999999998</v>
      </c>
      <c r="J189" s="2" t="e">
        <v>#REF!</v>
      </c>
      <c r="K189" s="2">
        <v>193.35599999999999</v>
      </c>
      <c r="L189" s="2">
        <v>254.23700000000002</v>
      </c>
    </row>
    <row r="190" spans="2:12" hidden="1"/>
    <row r="191" spans="2:12" hidden="1">
      <c r="B191" s="2" t="s">
        <v>66</v>
      </c>
      <c r="C191" s="2" t="e">
        <v>#REF!</v>
      </c>
      <c r="D191" s="2" t="e">
        <v>#REF!</v>
      </c>
      <c r="E191" s="2" t="e">
        <v>#REF!</v>
      </c>
      <c r="F191" s="2">
        <v>8764.6820000000007</v>
      </c>
      <c r="G191" s="2">
        <v>3187.7110000000102</v>
      </c>
      <c r="H191" s="2">
        <v>4949.9229999999952</v>
      </c>
      <c r="I191" s="2">
        <v>9720.7860000000073</v>
      </c>
      <c r="J191" s="2" t="e">
        <v>#REF!</v>
      </c>
      <c r="K191" s="2">
        <v>6775.1340000000055</v>
      </c>
      <c r="L191" s="2">
        <v>17169.771999999997</v>
      </c>
    </row>
  </sheetData>
  <mergeCells count="2">
    <mergeCell ref="B2:F2"/>
    <mergeCell ref="R2:V2"/>
  </mergeCells>
  <conditionalFormatting sqref="I38:N38 I68:N91 I98:N121 I40:N61 I128:N65478 I1:N9">
    <cfRule type="containsText" dxfId="350" priority="23" stopIfTrue="1" operator="containsText" text="*">
      <formula>NOT(ISERROR(SEARCH("*",I1)))</formula>
    </cfRule>
  </conditionalFormatting>
  <conditionalFormatting sqref="C38:H38 C68:H91 C98:H121 C40:H61 C39:N39 C128:H65478 O28 C1:H9 C27:N31 C10:N20">
    <cfRule type="containsText" dxfId="349" priority="21" stopIfTrue="1" operator="containsText" text="*">
      <formula>NOT(ISERROR(SEARCH("*",C1)))</formula>
    </cfRule>
    <cfRule type="containsText" priority="22" stopIfTrue="1" operator="containsText" text="*">
      <formula>NOT(ISERROR(SEARCH("*",C1)))</formula>
    </cfRule>
  </conditionalFormatting>
  <conditionalFormatting sqref="C21:N26">
    <cfRule type="containsText" dxfId="348" priority="19" stopIfTrue="1" operator="containsText" text="*">
      <formula>NOT(ISERROR(SEARCH("*",C21)))</formula>
    </cfRule>
    <cfRule type="containsText" priority="20" stopIfTrue="1" operator="containsText" text="*">
      <formula>NOT(ISERROR(SEARCH("*",C21)))</formula>
    </cfRule>
  </conditionalFormatting>
  <conditionalFormatting sqref="C32:N37">
    <cfRule type="containsText" dxfId="347" priority="15" stopIfTrue="1" operator="containsText" text="*">
      <formula>NOT(ISERROR(SEARCH("*",C32)))</formula>
    </cfRule>
    <cfRule type="containsText" priority="16" stopIfTrue="1" operator="containsText" text="*">
      <formula>NOT(ISERROR(SEARCH("*",C32)))</formula>
    </cfRule>
  </conditionalFormatting>
  <conditionalFormatting sqref="C62:E67">
    <cfRule type="containsText" dxfId="346" priority="11" stopIfTrue="1" operator="containsText" text="*">
      <formula>NOT(ISERROR(SEARCH("*",C62)))</formula>
    </cfRule>
    <cfRule type="containsText" priority="12" stopIfTrue="1" operator="containsText" text="*">
      <formula>NOT(ISERROR(SEARCH("*",C62)))</formula>
    </cfRule>
  </conditionalFormatting>
  <conditionalFormatting sqref="F62:N67">
    <cfRule type="containsText" dxfId="345" priority="9" stopIfTrue="1" operator="containsText" text="*">
      <formula>NOT(ISERROR(SEARCH("*",F62)))</formula>
    </cfRule>
    <cfRule type="containsText" priority="10" stopIfTrue="1" operator="containsText" text="*">
      <formula>NOT(ISERROR(SEARCH("*",F62)))</formula>
    </cfRule>
  </conditionalFormatting>
  <conditionalFormatting sqref="C92:E97">
    <cfRule type="containsText" dxfId="344" priority="7" stopIfTrue="1" operator="containsText" text="*">
      <formula>NOT(ISERROR(SEARCH("*",C92)))</formula>
    </cfRule>
    <cfRule type="containsText" priority="8" stopIfTrue="1" operator="containsText" text="*">
      <formula>NOT(ISERROR(SEARCH("*",C92)))</formula>
    </cfRule>
  </conditionalFormatting>
  <conditionalFormatting sqref="F92:N97">
    <cfRule type="containsText" dxfId="343" priority="5" stopIfTrue="1" operator="containsText" text="*">
      <formula>NOT(ISERROR(SEARCH("*",F92)))</formula>
    </cfRule>
    <cfRule type="containsText" priority="6" stopIfTrue="1" operator="containsText" text="*">
      <formula>NOT(ISERROR(SEARCH("*",F92)))</formula>
    </cfRule>
  </conditionalFormatting>
  <conditionalFormatting sqref="C122:E127">
    <cfRule type="containsText" dxfId="342" priority="3" stopIfTrue="1" operator="containsText" text="*">
      <formula>NOT(ISERROR(SEARCH("*",C122)))</formula>
    </cfRule>
    <cfRule type="containsText" priority="4" stopIfTrue="1" operator="containsText" text="*">
      <formula>NOT(ISERROR(SEARCH("*",C122)))</formula>
    </cfRule>
  </conditionalFormatting>
  <conditionalFormatting sqref="F122:N127">
    <cfRule type="containsText" dxfId="341" priority="1" stopIfTrue="1" operator="containsText" text="*">
      <formula>NOT(ISERROR(SEARCH("*",F122)))</formula>
    </cfRule>
    <cfRule type="containsText" priority="2" stopIfTrue="1" operator="containsText" text="*">
      <formula>NOT(ISERROR(SEARCH("*",F122)))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AG74"/>
  <sheetViews>
    <sheetView showGridLines="0" topLeftCell="A7" zoomScale="70" zoomScaleNormal="70" workbookViewId="0">
      <selection activeCell="C32" sqref="C32:I37"/>
    </sheetView>
  </sheetViews>
  <sheetFormatPr baseColWidth="10" defaultRowHeight="15.75"/>
  <cols>
    <col min="1" max="1" width="3" style="2" customWidth="1"/>
    <col min="2" max="2" width="24.5703125" style="2" customWidth="1"/>
    <col min="3" max="10" width="11.7109375" style="2" customWidth="1"/>
    <col min="11" max="11" width="13.85546875" style="2" customWidth="1"/>
    <col min="12" max="12" width="11.7109375" style="2" customWidth="1"/>
    <col min="13" max="13" width="13.28515625" style="2" customWidth="1"/>
    <col min="14" max="14" width="11.7109375" style="2" customWidth="1"/>
    <col min="15" max="15" width="12.85546875" style="2" bestFit="1" customWidth="1"/>
    <col min="16" max="16" width="4.5703125" style="2" customWidth="1"/>
    <col min="17" max="17" width="4.85546875" style="2" customWidth="1"/>
    <col min="18" max="18" width="20.28515625" style="2" customWidth="1"/>
    <col min="19" max="26" width="11.42578125" style="2"/>
    <col min="27" max="27" width="12.85546875" style="2" bestFit="1" customWidth="1"/>
    <col min="28" max="28" width="11.42578125" style="2"/>
    <col min="29" max="29" width="12" style="2" bestFit="1" customWidth="1"/>
    <col min="30" max="30" width="11.42578125" style="2"/>
    <col min="31" max="31" width="14.42578125" style="2" customWidth="1"/>
    <col min="32" max="16384" width="11.42578125" style="2"/>
  </cols>
  <sheetData>
    <row r="1" spans="2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1">
      <c r="B2" s="3" t="s">
        <v>134</v>
      </c>
      <c r="R2" s="3" t="s">
        <v>134</v>
      </c>
    </row>
    <row r="3" spans="2:31">
      <c r="B3" s="3" t="str">
        <f>+'ENDE-ELSena'!B3</f>
        <v>CONSOLIDADO - con IVA</v>
      </c>
      <c r="R3" s="3" t="str">
        <f>+'ENDE-ELSena'!R3</f>
        <v>CONSOLIDADO - sin IVA</v>
      </c>
    </row>
    <row r="4" spans="2:31">
      <c r="B4" s="3" t="str">
        <f>+'ENDE-ELSena'!B4</f>
        <v>ESTADÍSTICAS GESTIÓN 2025</v>
      </c>
      <c r="R4" s="3" t="str">
        <f>+'ENDE-ELSena'!R4</f>
        <v>ESTADÍSTICAS GESTIÓN 2025</v>
      </c>
    </row>
    <row r="5" spans="2:31">
      <c r="B5" s="3"/>
    </row>
    <row r="6" spans="2:31">
      <c r="B6" s="3" t="s">
        <v>0</v>
      </c>
      <c r="R6" s="3" t="s">
        <v>0</v>
      </c>
    </row>
    <row r="7" spans="2:31">
      <c r="B7" s="3"/>
      <c r="C7" s="76"/>
      <c r="R7" s="3"/>
    </row>
    <row r="8" spans="2:31">
      <c r="B8" s="165" t="s">
        <v>1</v>
      </c>
      <c r="C8" s="166" t="s">
        <v>2</v>
      </c>
      <c r="D8" s="166" t="s">
        <v>3</v>
      </c>
      <c r="E8" s="166" t="s">
        <v>4</v>
      </c>
      <c r="F8" s="166" t="s">
        <v>5</v>
      </c>
      <c r="G8" s="166" t="s">
        <v>6</v>
      </c>
      <c r="H8" s="166" t="s">
        <v>7</v>
      </c>
      <c r="I8" s="166" t="s">
        <v>8</v>
      </c>
      <c r="J8" s="166" t="s">
        <v>9</v>
      </c>
      <c r="K8" s="166" t="s">
        <v>10</v>
      </c>
      <c r="L8" s="166" t="s">
        <v>11</v>
      </c>
      <c r="M8" s="166" t="s">
        <v>12</v>
      </c>
      <c r="N8" s="166" t="s">
        <v>13</v>
      </c>
      <c r="O8" s="81" t="s">
        <v>74</v>
      </c>
      <c r="P8" s="216"/>
      <c r="Q8" s="216"/>
      <c r="R8" s="165" t="s">
        <v>1</v>
      </c>
      <c r="S8" s="166" t="s">
        <v>2</v>
      </c>
      <c r="T8" s="166" t="s">
        <v>3</v>
      </c>
      <c r="U8" s="166" t="s">
        <v>4</v>
      </c>
      <c r="V8" s="166" t="s">
        <v>5</v>
      </c>
      <c r="W8" s="166" t="s">
        <v>6</v>
      </c>
      <c r="X8" s="166" t="s">
        <v>7</v>
      </c>
      <c r="Y8" s="166" t="s">
        <v>8</v>
      </c>
      <c r="Z8" s="166" t="s">
        <v>9</v>
      </c>
      <c r="AA8" s="166" t="s">
        <v>10</v>
      </c>
      <c r="AB8" s="166" t="s">
        <v>11</v>
      </c>
      <c r="AC8" s="166" t="s">
        <v>12</v>
      </c>
      <c r="AD8" s="166" t="s">
        <v>13</v>
      </c>
      <c r="AE8" s="81" t="s">
        <v>74</v>
      </c>
    </row>
    <row r="9" spans="2:31">
      <c r="B9" s="18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67"/>
      <c r="R9" s="18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67"/>
    </row>
    <row r="10" spans="2:31">
      <c r="B10" s="17" t="s">
        <v>96</v>
      </c>
      <c r="C10" s="21">
        <f>+[40]CONSOLIDADO!B10</f>
        <v>19207</v>
      </c>
      <c r="D10" s="21">
        <f>+[40]CONSOLIDADO!C10</f>
        <v>19278</v>
      </c>
      <c r="E10" s="21">
        <f>+[40]CONSOLIDADO!D10</f>
        <v>19326</v>
      </c>
      <c r="F10" s="21">
        <f>+[40]CONSOLIDADO!E10</f>
        <v>19245</v>
      </c>
      <c r="G10" s="21">
        <f>+[40]CONSOLIDADO!F10</f>
        <v>19389</v>
      </c>
      <c r="H10" s="21">
        <f>+[40]CONSOLIDADO!G10</f>
        <v>19571</v>
      </c>
      <c r="I10" s="21">
        <f>+[40]CONSOLIDADO!H10</f>
        <v>19643</v>
      </c>
      <c r="J10" s="21">
        <f>+[40]CONSOLIDADO!I10</f>
        <v>0</v>
      </c>
      <c r="K10" s="21">
        <f>+[40]CONSOLIDADO!J10</f>
        <v>0</v>
      </c>
      <c r="L10" s="21">
        <f>+[40]CONSOLIDADO!K10</f>
        <v>0</v>
      </c>
      <c r="M10" s="21">
        <f>+[40]CONSOLIDADO!L10</f>
        <v>0</v>
      </c>
      <c r="N10" s="21">
        <f>+[40]CONSOLIDADO!M10</f>
        <v>0</v>
      </c>
      <c r="O10" s="22">
        <f>+N10</f>
        <v>0</v>
      </c>
      <c r="R10" s="17" t="s">
        <v>96</v>
      </c>
      <c r="S10" s="191">
        <f>+C10</f>
        <v>19207</v>
      </c>
      <c r="T10" s="191">
        <f t="shared" ref="T10:AD14" si="0">+D10</f>
        <v>19278</v>
      </c>
      <c r="U10" s="191">
        <f t="shared" si="0"/>
        <v>19326</v>
      </c>
      <c r="V10" s="191">
        <f t="shared" si="0"/>
        <v>19245</v>
      </c>
      <c r="W10" s="191">
        <f t="shared" si="0"/>
        <v>19389</v>
      </c>
      <c r="X10" s="191">
        <f t="shared" si="0"/>
        <v>19571</v>
      </c>
      <c r="Y10" s="191">
        <f t="shared" si="0"/>
        <v>19643</v>
      </c>
      <c r="Z10" s="191">
        <f t="shared" si="0"/>
        <v>0</v>
      </c>
      <c r="AA10" s="191">
        <f t="shared" si="0"/>
        <v>0</v>
      </c>
      <c r="AB10" s="191">
        <f t="shared" si="0"/>
        <v>0</v>
      </c>
      <c r="AC10" s="191">
        <f t="shared" si="0"/>
        <v>0</v>
      </c>
      <c r="AD10" s="191">
        <f t="shared" si="0"/>
        <v>0</v>
      </c>
      <c r="AE10" s="192">
        <f>+AD10</f>
        <v>0</v>
      </c>
    </row>
    <row r="11" spans="2:31">
      <c r="B11" s="17" t="s">
        <v>68</v>
      </c>
      <c r="C11" s="21">
        <f>+[40]CONSOLIDADO!B11</f>
        <v>2552</v>
      </c>
      <c r="D11" s="21">
        <f>+[40]CONSOLIDADO!C11</f>
        <v>2550</v>
      </c>
      <c r="E11" s="21">
        <f>+[40]CONSOLIDADO!D11</f>
        <v>2570</v>
      </c>
      <c r="F11" s="21">
        <f>+[40]CONSOLIDADO!E11</f>
        <v>2549</v>
      </c>
      <c r="G11" s="21">
        <f>+[40]CONSOLIDADO!F11</f>
        <v>2579</v>
      </c>
      <c r="H11" s="21">
        <f>+[40]CONSOLIDADO!G11</f>
        <v>2607</v>
      </c>
      <c r="I11" s="21">
        <f>+[40]CONSOLIDADO!H11</f>
        <v>2617</v>
      </c>
      <c r="J11" s="21">
        <f>+[40]CONSOLIDADO!I11</f>
        <v>0</v>
      </c>
      <c r="K11" s="21">
        <f>+[40]CONSOLIDADO!J11</f>
        <v>0</v>
      </c>
      <c r="L11" s="21">
        <f>+[40]CONSOLIDADO!K11</f>
        <v>0</v>
      </c>
      <c r="M11" s="21">
        <f>+[40]CONSOLIDADO!L11</f>
        <v>0</v>
      </c>
      <c r="N11" s="21">
        <f>+[40]CONSOLIDADO!M11</f>
        <v>0</v>
      </c>
      <c r="O11" s="22">
        <f t="shared" ref="O11:O14" si="1">+N11</f>
        <v>0</v>
      </c>
      <c r="R11" s="17" t="s">
        <v>68</v>
      </c>
      <c r="S11" s="191">
        <f t="shared" ref="S11:S14" si="2">+C11</f>
        <v>2552</v>
      </c>
      <c r="T11" s="191">
        <f t="shared" si="0"/>
        <v>2550</v>
      </c>
      <c r="U11" s="191">
        <f t="shared" si="0"/>
        <v>2570</v>
      </c>
      <c r="V11" s="191">
        <f t="shared" si="0"/>
        <v>2549</v>
      </c>
      <c r="W11" s="191">
        <f t="shared" si="0"/>
        <v>2579</v>
      </c>
      <c r="X11" s="191">
        <f t="shared" si="0"/>
        <v>2607</v>
      </c>
      <c r="Y11" s="191">
        <f t="shared" si="0"/>
        <v>2617</v>
      </c>
      <c r="Z11" s="191">
        <f t="shared" si="0"/>
        <v>0</v>
      </c>
      <c r="AA11" s="191">
        <f t="shared" si="0"/>
        <v>0</v>
      </c>
      <c r="AB11" s="191">
        <f t="shared" si="0"/>
        <v>0</v>
      </c>
      <c r="AC11" s="191">
        <f t="shared" si="0"/>
        <v>0</v>
      </c>
      <c r="AD11" s="191">
        <f t="shared" si="0"/>
        <v>0</v>
      </c>
      <c r="AE11" s="192">
        <f t="shared" ref="AE11:AE14" si="3">+AD11</f>
        <v>0</v>
      </c>
    </row>
    <row r="12" spans="2:31">
      <c r="B12" s="17" t="s">
        <v>69</v>
      </c>
      <c r="C12" s="21">
        <f>+[40]CONSOLIDADO!B12</f>
        <v>27</v>
      </c>
      <c r="D12" s="21">
        <f>+[40]CONSOLIDADO!C12</f>
        <v>27</v>
      </c>
      <c r="E12" s="21">
        <f>+[40]CONSOLIDADO!D12</f>
        <v>25</v>
      </c>
      <c r="F12" s="21">
        <f>+[40]CONSOLIDADO!E12</f>
        <v>26</v>
      </c>
      <c r="G12" s="21">
        <f>+[40]CONSOLIDADO!F12</f>
        <v>27</v>
      </c>
      <c r="H12" s="21">
        <f>+[40]CONSOLIDADO!G12</f>
        <v>28</v>
      </c>
      <c r="I12" s="21">
        <f>+[40]CONSOLIDADO!H12</f>
        <v>28</v>
      </c>
      <c r="J12" s="21">
        <f>+[40]CONSOLIDADO!I12</f>
        <v>0</v>
      </c>
      <c r="K12" s="21">
        <f>+[40]CONSOLIDADO!J12</f>
        <v>0</v>
      </c>
      <c r="L12" s="21">
        <f>+[40]CONSOLIDADO!K12</f>
        <v>0</v>
      </c>
      <c r="M12" s="21">
        <f>+[40]CONSOLIDADO!L12</f>
        <v>0</v>
      </c>
      <c r="N12" s="21">
        <f>+[40]CONSOLIDADO!M12</f>
        <v>0</v>
      </c>
      <c r="O12" s="22">
        <f t="shared" si="1"/>
        <v>0</v>
      </c>
      <c r="R12" s="17" t="s">
        <v>69</v>
      </c>
      <c r="S12" s="191">
        <f t="shared" si="2"/>
        <v>27</v>
      </c>
      <c r="T12" s="191">
        <f t="shared" si="0"/>
        <v>27</v>
      </c>
      <c r="U12" s="191">
        <f t="shared" si="0"/>
        <v>25</v>
      </c>
      <c r="V12" s="191">
        <f t="shared" si="0"/>
        <v>26</v>
      </c>
      <c r="W12" s="191">
        <f t="shared" si="0"/>
        <v>27</v>
      </c>
      <c r="X12" s="191">
        <f t="shared" si="0"/>
        <v>28</v>
      </c>
      <c r="Y12" s="191">
        <f t="shared" si="0"/>
        <v>28</v>
      </c>
      <c r="Z12" s="191">
        <f t="shared" si="0"/>
        <v>0</v>
      </c>
      <c r="AA12" s="191">
        <f t="shared" si="0"/>
        <v>0</v>
      </c>
      <c r="AB12" s="191">
        <f t="shared" si="0"/>
        <v>0</v>
      </c>
      <c r="AC12" s="191">
        <f t="shared" si="0"/>
        <v>0</v>
      </c>
      <c r="AD12" s="191">
        <f t="shared" si="0"/>
        <v>0</v>
      </c>
      <c r="AE12" s="192">
        <f t="shared" si="3"/>
        <v>0</v>
      </c>
    </row>
    <row r="13" spans="2:31">
      <c r="B13" s="17" t="s">
        <v>97</v>
      </c>
      <c r="C13" s="21">
        <f>+[40]CONSOLIDADO!B13</f>
        <v>116</v>
      </c>
      <c r="D13" s="21">
        <f>+[40]CONSOLIDADO!C13</f>
        <v>116</v>
      </c>
      <c r="E13" s="21">
        <f>+[40]CONSOLIDADO!D13</f>
        <v>115</v>
      </c>
      <c r="F13" s="21">
        <f>+[40]CONSOLIDADO!E13</f>
        <v>115</v>
      </c>
      <c r="G13" s="21">
        <f>+[40]CONSOLIDADO!F13</f>
        <v>115</v>
      </c>
      <c r="H13" s="21">
        <f>+[40]CONSOLIDADO!G13</f>
        <v>115</v>
      </c>
      <c r="I13" s="21">
        <f>+[40]CONSOLIDADO!H13</f>
        <v>115</v>
      </c>
      <c r="J13" s="21">
        <f>+[40]CONSOLIDADO!I13</f>
        <v>0</v>
      </c>
      <c r="K13" s="21">
        <f>+[40]CONSOLIDADO!J13</f>
        <v>0</v>
      </c>
      <c r="L13" s="21">
        <f>+[40]CONSOLIDADO!K13</f>
        <v>0</v>
      </c>
      <c r="M13" s="21">
        <f>+[40]CONSOLIDADO!L13</f>
        <v>0</v>
      </c>
      <c r="N13" s="21">
        <f>+[40]CONSOLIDADO!M13</f>
        <v>0</v>
      </c>
      <c r="O13" s="22">
        <f t="shared" si="1"/>
        <v>0</v>
      </c>
      <c r="R13" s="17" t="s">
        <v>97</v>
      </c>
      <c r="S13" s="191">
        <f t="shared" si="2"/>
        <v>116</v>
      </c>
      <c r="T13" s="191">
        <f t="shared" si="0"/>
        <v>116</v>
      </c>
      <c r="U13" s="191">
        <f t="shared" si="0"/>
        <v>115</v>
      </c>
      <c r="V13" s="191">
        <f t="shared" si="0"/>
        <v>115</v>
      </c>
      <c r="W13" s="191">
        <f t="shared" si="0"/>
        <v>115</v>
      </c>
      <c r="X13" s="191">
        <f t="shared" si="0"/>
        <v>115</v>
      </c>
      <c r="Y13" s="191">
        <f t="shared" si="0"/>
        <v>115</v>
      </c>
      <c r="Z13" s="191">
        <f t="shared" si="0"/>
        <v>0</v>
      </c>
      <c r="AA13" s="191">
        <f t="shared" si="0"/>
        <v>0</v>
      </c>
      <c r="AB13" s="191">
        <f t="shared" si="0"/>
        <v>0</v>
      </c>
      <c r="AC13" s="191">
        <f t="shared" si="0"/>
        <v>0</v>
      </c>
      <c r="AD13" s="191">
        <f t="shared" si="0"/>
        <v>0</v>
      </c>
      <c r="AE13" s="192">
        <f t="shared" si="3"/>
        <v>0</v>
      </c>
    </row>
    <row r="14" spans="2:31">
      <c r="B14" s="180" t="s">
        <v>71</v>
      </c>
      <c r="C14" s="21">
        <f>+[40]CONSOLIDADO!B14</f>
        <v>42</v>
      </c>
      <c r="D14" s="21">
        <f>+[40]CONSOLIDADO!C14</f>
        <v>41</v>
      </c>
      <c r="E14" s="21">
        <f>+[40]CONSOLIDADO!D14</f>
        <v>40</v>
      </c>
      <c r="F14" s="21">
        <f>+[40]CONSOLIDADO!E14</f>
        <v>40</v>
      </c>
      <c r="G14" s="21">
        <f>+[40]CONSOLIDADO!F14</f>
        <v>41</v>
      </c>
      <c r="H14" s="21">
        <f>+[40]CONSOLIDADO!G14</f>
        <v>41</v>
      </c>
      <c r="I14" s="21">
        <f>+[40]CONSOLIDADO!H14</f>
        <v>41</v>
      </c>
      <c r="J14" s="21">
        <f>+[40]CONSOLIDADO!I14</f>
        <v>0</v>
      </c>
      <c r="K14" s="21">
        <f>+[40]CONSOLIDADO!J14</f>
        <v>0</v>
      </c>
      <c r="L14" s="21">
        <f>+[40]CONSOLIDADO!K14</f>
        <v>0</v>
      </c>
      <c r="M14" s="21">
        <f>+[40]CONSOLIDADO!L14</f>
        <v>0</v>
      </c>
      <c r="N14" s="21">
        <f>+[40]CONSOLIDADO!M14</f>
        <v>0</v>
      </c>
      <c r="O14" s="22">
        <f t="shared" si="1"/>
        <v>0</v>
      </c>
      <c r="R14" s="180" t="s">
        <v>71</v>
      </c>
      <c r="S14" s="191">
        <f t="shared" si="2"/>
        <v>42</v>
      </c>
      <c r="T14" s="191">
        <f t="shared" si="0"/>
        <v>41</v>
      </c>
      <c r="U14" s="191">
        <f t="shared" si="0"/>
        <v>40</v>
      </c>
      <c r="V14" s="191">
        <f t="shared" si="0"/>
        <v>40</v>
      </c>
      <c r="W14" s="191">
        <f t="shared" si="0"/>
        <v>41</v>
      </c>
      <c r="X14" s="191">
        <f t="shared" si="0"/>
        <v>41</v>
      </c>
      <c r="Y14" s="191">
        <f t="shared" si="0"/>
        <v>41</v>
      </c>
      <c r="Z14" s="191">
        <f t="shared" si="0"/>
        <v>0</v>
      </c>
      <c r="AA14" s="191">
        <f t="shared" si="0"/>
        <v>0</v>
      </c>
      <c r="AB14" s="191">
        <f t="shared" si="0"/>
        <v>0</v>
      </c>
      <c r="AC14" s="191">
        <f t="shared" si="0"/>
        <v>0</v>
      </c>
      <c r="AD14" s="191">
        <f t="shared" si="0"/>
        <v>0</v>
      </c>
      <c r="AE14" s="192">
        <f t="shared" si="3"/>
        <v>0</v>
      </c>
    </row>
    <row r="15" spans="2:31">
      <c r="B15" s="181" t="s">
        <v>14</v>
      </c>
      <c r="C15" s="28">
        <f>SUM(C10:C14)</f>
        <v>21944</v>
      </c>
      <c r="D15" s="28">
        <f t="shared" ref="D15:J15" si="4">SUM(D10:D14)</f>
        <v>22012</v>
      </c>
      <c r="E15" s="28">
        <f t="shared" si="4"/>
        <v>22076</v>
      </c>
      <c r="F15" s="28">
        <f t="shared" si="4"/>
        <v>21975</v>
      </c>
      <c r="G15" s="28">
        <f t="shared" si="4"/>
        <v>22151</v>
      </c>
      <c r="H15" s="28">
        <f t="shared" si="4"/>
        <v>22362</v>
      </c>
      <c r="I15" s="28">
        <f t="shared" si="4"/>
        <v>22444</v>
      </c>
      <c r="J15" s="28">
        <f t="shared" si="4"/>
        <v>0</v>
      </c>
      <c r="K15" s="28">
        <f t="shared" ref="G15:N15" si="5">SUM(K10:K14)</f>
        <v>0</v>
      </c>
      <c r="L15" s="28">
        <f t="shared" si="5"/>
        <v>0</v>
      </c>
      <c r="M15" s="28">
        <f t="shared" si="5"/>
        <v>0</v>
      </c>
      <c r="N15" s="28">
        <f t="shared" si="5"/>
        <v>0</v>
      </c>
      <c r="O15" s="30">
        <f>SUM(O10:O14)</f>
        <v>0</v>
      </c>
      <c r="R15" s="181" t="s">
        <v>14</v>
      </c>
      <c r="S15" s="193">
        <f>SUM(S10:S14)</f>
        <v>21944</v>
      </c>
      <c r="T15" s="193">
        <f t="shared" ref="T15:AD15" si="6">SUM(T10:T14)</f>
        <v>22012</v>
      </c>
      <c r="U15" s="193">
        <f t="shared" si="6"/>
        <v>22076</v>
      </c>
      <c r="V15" s="193">
        <f t="shared" si="6"/>
        <v>21975</v>
      </c>
      <c r="W15" s="193">
        <f t="shared" si="6"/>
        <v>22151</v>
      </c>
      <c r="X15" s="193">
        <f t="shared" si="6"/>
        <v>22362</v>
      </c>
      <c r="Y15" s="193">
        <f t="shared" si="6"/>
        <v>22444</v>
      </c>
      <c r="Z15" s="193">
        <f t="shared" si="6"/>
        <v>0</v>
      </c>
      <c r="AA15" s="193">
        <f t="shared" si="6"/>
        <v>0</v>
      </c>
      <c r="AB15" s="193">
        <f t="shared" si="6"/>
        <v>0</v>
      </c>
      <c r="AC15" s="193">
        <f t="shared" si="6"/>
        <v>0</v>
      </c>
      <c r="AD15" s="193">
        <f t="shared" si="6"/>
        <v>0</v>
      </c>
      <c r="AE15" s="194">
        <f>+AD15</f>
        <v>0</v>
      </c>
    </row>
    <row r="16" spans="2:31"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</row>
    <row r="17" spans="2:31">
      <c r="B17" s="3" t="s">
        <v>21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R17" s="3" t="s">
        <v>21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</row>
    <row r="18" spans="2:31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</row>
    <row r="19" spans="2:31">
      <c r="B19" s="168" t="s">
        <v>1</v>
      </c>
      <c r="C19" s="166" t="s">
        <v>2</v>
      </c>
      <c r="D19" s="166" t="s">
        <v>3</v>
      </c>
      <c r="E19" s="166" t="s">
        <v>4</v>
      </c>
      <c r="F19" s="166" t="s">
        <v>5</v>
      </c>
      <c r="G19" s="166" t="s">
        <v>6</v>
      </c>
      <c r="H19" s="166" t="s">
        <v>7</v>
      </c>
      <c r="I19" s="166" t="s">
        <v>8</v>
      </c>
      <c r="J19" s="166" t="s">
        <v>9</v>
      </c>
      <c r="K19" s="166" t="s">
        <v>10</v>
      </c>
      <c r="L19" s="166" t="s">
        <v>11</v>
      </c>
      <c r="M19" s="166" t="s">
        <v>12</v>
      </c>
      <c r="N19" s="166" t="s">
        <v>13</v>
      </c>
      <c r="O19" s="81" t="s">
        <v>22</v>
      </c>
      <c r="P19" s="216"/>
      <c r="Q19" s="216"/>
      <c r="R19" s="168" t="s">
        <v>1</v>
      </c>
      <c r="S19" s="166" t="s">
        <v>2</v>
      </c>
      <c r="T19" s="166" t="s">
        <v>3</v>
      </c>
      <c r="U19" s="166" t="s">
        <v>4</v>
      </c>
      <c r="V19" s="166" t="s">
        <v>5</v>
      </c>
      <c r="W19" s="166" t="s">
        <v>6</v>
      </c>
      <c r="X19" s="166" t="s">
        <v>7</v>
      </c>
      <c r="Y19" s="166" t="s">
        <v>8</v>
      </c>
      <c r="Z19" s="166" t="s">
        <v>9</v>
      </c>
      <c r="AA19" s="166" t="s">
        <v>10</v>
      </c>
      <c r="AB19" s="166" t="s">
        <v>11</v>
      </c>
      <c r="AC19" s="166" t="s">
        <v>12</v>
      </c>
      <c r="AD19" s="166" t="s">
        <v>13</v>
      </c>
      <c r="AE19" s="81" t="s">
        <v>22</v>
      </c>
    </row>
    <row r="20" spans="2:31">
      <c r="B20" s="18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67"/>
      <c r="R20" s="18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67"/>
    </row>
    <row r="21" spans="2:31">
      <c r="B21" s="17" t="s">
        <v>96</v>
      </c>
      <c r="C21" s="84">
        <f>+[40]CONSOLIDADO!B21</f>
        <v>3308.9610000000002</v>
      </c>
      <c r="D21" s="84">
        <f>+[40]CONSOLIDADO!C21</f>
        <v>3140.9420000000005</v>
      </c>
      <c r="E21" s="84">
        <f>+[40]CONSOLIDADO!D21</f>
        <v>3043.6589999999997</v>
      </c>
      <c r="F21" s="84">
        <f>+[40]CONSOLIDADO!E21</f>
        <v>3077.6019999999999</v>
      </c>
      <c r="G21" s="84">
        <f>+[40]CONSOLIDADO!F21</f>
        <v>3156.8769999999995</v>
      </c>
      <c r="H21" s="84">
        <f>+[40]CONSOLIDADO!G21</f>
        <v>3025.3879999999995</v>
      </c>
      <c r="I21" s="84">
        <f>+[40]CONSOLIDADO!H21</f>
        <v>2699.3130000000001</v>
      </c>
      <c r="J21" s="84">
        <f>+[40]CONSOLIDADO!I21</f>
        <v>0</v>
      </c>
      <c r="K21" s="84">
        <f>+[40]CONSOLIDADO!J21</f>
        <v>0</v>
      </c>
      <c r="L21" s="84">
        <f>+[40]CONSOLIDADO!K21</f>
        <v>0</v>
      </c>
      <c r="M21" s="84">
        <f>+[40]CONSOLIDADO!L21</f>
        <v>0</v>
      </c>
      <c r="N21" s="84">
        <f>+[40]CONSOLIDADO!M21</f>
        <v>0</v>
      </c>
      <c r="O21" s="85">
        <f>SUM(C21:N21)</f>
        <v>21452.741999999998</v>
      </c>
      <c r="R21" s="17" t="s">
        <v>96</v>
      </c>
      <c r="S21" s="191">
        <f>+C21</f>
        <v>3308.9610000000002</v>
      </c>
      <c r="T21" s="191">
        <f t="shared" ref="T21:AD25" si="7">+D21</f>
        <v>3140.9420000000005</v>
      </c>
      <c r="U21" s="191">
        <f t="shared" si="7"/>
        <v>3043.6589999999997</v>
      </c>
      <c r="V21" s="191">
        <f t="shared" si="7"/>
        <v>3077.6019999999999</v>
      </c>
      <c r="W21" s="191">
        <f t="shared" si="7"/>
        <v>3156.8769999999995</v>
      </c>
      <c r="X21" s="191">
        <f t="shared" si="7"/>
        <v>3025.3879999999995</v>
      </c>
      <c r="Y21" s="191">
        <f t="shared" si="7"/>
        <v>2699.3130000000001</v>
      </c>
      <c r="Z21" s="191">
        <f t="shared" si="7"/>
        <v>0</v>
      </c>
      <c r="AA21" s="191">
        <f t="shared" si="7"/>
        <v>0</v>
      </c>
      <c r="AB21" s="191">
        <f t="shared" si="7"/>
        <v>0</v>
      </c>
      <c r="AC21" s="191">
        <f t="shared" si="7"/>
        <v>0</v>
      </c>
      <c r="AD21" s="191">
        <f t="shared" si="7"/>
        <v>0</v>
      </c>
      <c r="AE21" s="185">
        <f>SUM(S21:AD21)</f>
        <v>21452.741999999998</v>
      </c>
    </row>
    <row r="22" spans="2:31">
      <c r="B22" s="17" t="s">
        <v>68</v>
      </c>
      <c r="C22" s="84">
        <f>+[40]CONSOLIDADO!B22</f>
        <v>1874.7210000000002</v>
      </c>
      <c r="D22" s="84">
        <f>+[40]CONSOLIDADO!C22</f>
        <v>1788.395</v>
      </c>
      <c r="E22" s="84">
        <f>+[40]CONSOLIDADO!D22</f>
        <v>1812.7839999999997</v>
      </c>
      <c r="F22" s="84">
        <f>+[40]CONSOLIDADO!E22</f>
        <v>1860.73</v>
      </c>
      <c r="G22" s="84">
        <f>+[40]CONSOLIDADO!F22</f>
        <v>1936.4860000000001</v>
      </c>
      <c r="H22" s="84">
        <f>+[40]CONSOLIDADO!G22</f>
        <v>1868.0420000000001</v>
      </c>
      <c r="I22" s="84">
        <f>+[40]CONSOLIDADO!H22</f>
        <v>1688.3309999999999</v>
      </c>
      <c r="J22" s="84">
        <f>+[40]CONSOLIDADO!I22</f>
        <v>0</v>
      </c>
      <c r="K22" s="84">
        <f>+[40]CONSOLIDADO!J22</f>
        <v>0</v>
      </c>
      <c r="L22" s="84">
        <f>+[40]CONSOLIDADO!K22</f>
        <v>0</v>
      </c>
      <c r="M22" s="84">
        <f>+[40]CONSOLIDADO!L22</f>
        <v>0</v>
      </c>
      <c r="N22" s="84">
        <f>+[40]CONSOLIDADO!M22</f>
        <v>0</v>
      </c>
      <c r="O22" s="85">
        <f t="shared" ref="O22:O24" si="8">SUM(C22:N22)</f>
        <v>12829.489</v>
      </c>
      <c r="R22" s="17" t="s">
        <v>68</v>
      </c>
      <c r="S22" s="191">
        <f t="shared" ref="S22:S25" si="9">+C22</f>
        <v>1874.7210000000002</v>
      </c>
      <c r="T22" s="191">
        <f t="shared" si="7"/>
        <v>1788.395</v>
      </c>
      <c r="U22" s="191">
        <f t="shared" si="7"/>
        <v>1812.7839999999997</v>
      </c>
      <c r="V22" s="191">
        <f t="shared" si="7"/>
        <v>1860.73</v>
      </c>
      <c r="W22" s="191">
        <f t="shared" si="7"/>
        <v>1936.4860000000001</v>
      </c>
      <c r="X22" s="191">
        <f t="shared" si="7"/>
        <v>1868.0420000000001</v>
      </c>
      <c r="Y22" s="191">
        <f t="shared" si="7"/>
        <v>1688.3309999999999</v>
      </c>
      <c r="Z22" s="191">
        <f t="shared" si="7"/>
        <v>0</v>
      </c>
      <c r="AA22" s="191">
        <f t="shared" si="7"/>
        <v>0</v>
      </c>
      <c r="AB22" s="191">
        <f t="shared" si="7"/>
        <v>0</v>
      </c>
      <c r="AC22" s="191">
        <f t="shared" si="7"/>
        <v>0</v>
      </c>
      <c r="AD22" s="191">
        <f t="shared" si="7"/>
        <v>0</v>
      </c>
      <c r="AE22" s="185">
        <f t="shared" ref="AE22:AE24" si="10">SUM(S22:AD22)</f>
        <v>12829.489</v>
      </c>
    </row>
    <row r="23" spans="2:31">
      <c r="B23" s="17" t="s">
        <v>69</v>
      </c>
      <c r="C23" s="84">
        <f>+[40]CONSOLIDADO!B23</f>
        <v>378.64900000000006</v>
      </c>
      <c r="D23" s="84">
        <f>+[40]CONSOLIDADO!C23</f>
        <v>439.27000000000004</v>
      </c>
      <c r="E23" s="84">
        <f>+[40]CONSOLIDADO!D23</f>
        <v>426.87700000000001</v>
      </c>
      <c r="F23" s="84">
        <f>+[40]CONSOLIDADO!E23</f>
        <v>388.10000000000008</v>
      </c>
      <c r="G23" s="84">
        <f>+[40]CONSOLIDADO!F23</f>
        <v>525.64600000000007</v>
      </c>
      <c r="H23" s="84">
        <f>+[40]CONSOLIDADO!G23</f>
        <v>579.49599999999998</v>
      </c>
      <c r="I23" s="84">
        <f>+[40]CONSOLIDADO!H23</f>
        <v>347.77899999999994</v>
      </c>
      <c r="J23" s="84">
        <f>+[40]CONSOLIDADO!I23</f>
        <v>0</v>
      </c>
      <c r="K23" s="84">
        <f>+[40]CONSOLIDADO!J23</f>
        <v>0</v>
      </c>
      <c r="L23" s="84">
        <f>+[40]CONSOLIDADO!K23</f>
        <v>0</v>
      </c>
      <c r="M23" s="84">
        <f>+[40]CONSOLIDADO!L23</f>
        <v>0</v>
      </c>
      <c r="N23" s="84">
        <f>+[40]CONSOLIDADO!M23</f>
        <v>0</v>
      </c>
      <c r="O23" s="85">
        <f t="shared" si="8"/>
        <v>3085.8170000000005</v>
      </c>
      <c r="R23" s="17" t="s">
        <v>69</v>
      </c>
      <c r="S23" s="191">
        <f t="shared" si="9"/>
        <v>378.64900000000006</v>
      </c>
      <c r="T23" s="191">
        <f t="shared" si="7"/>
        <v>439.27000000000004</v>
      </c>
      <c r="U23" s="191">
        <f t="shared" si="7"/>
        <v>426.87700000000001</v>
      </c>
      <c r="V23" s="191">
        <f t="shared" si="7"/>
        <v>388.10000000000008</v>
      </c>
      <c r="W23" s="191">
        <f t="shared" si="7"/>
        <v>525.64600000000007</v>
      </c>
      <c r="X23" s="191">
        <f t="shared" si="7"/>
        <v>579.49599999999998</v>
      </c>
      <c r="Y23" s="191">
        <f t="shared" si="7"/>
        <v>347.77899999999994</v>
      </c>
      <c r="Z23" s="191">
        <f t="shared" si="7"/>
        <v>0</v>
      </c>
      <c r="AA23" s="191">
        <f t="shared" si="7"/>
        <v>0</v>
      </c>
      <c r="AB23" s="191">
        <f t="shared" si="7"/>
        <v>0</v>
      </c>
      <c r="AC23" s="191">
        <f t="shared" si="7"/>
        <v>0</v>
      </c>
      <c r="AD23" s="191">
        <f t="shared" si="7"/>
        <v>0</v>
      </c>
      <c r="AE23" s="185">
        <f t="shared" si="10"/>
        <v>3085.8170000000005</v>
      </c>
    </row>
    <row r="24" spans="2:31">
      <c r="B24" s="17" t="s">
        <v>97</v>
      </c>
      <c r="C24" s="84">
        <f>+[40]CONSOLIDADO!B24</f>
        <v>227.51499999999996</v>
      </c>
      <c r="D24" s="84">
        <f>+[40]CONSOLIDADO!C24</f>
        <v>222.98199999999997</v>
      </c>
      <c r="E24" s="84">
        <f>+[40]CONSOLIDADO!D24</f>
        <v>223.14599999999999</v>
      </c>
      <c r="F24" s="84">
        <f>+[40]CONSOLIDADO!E24</f>
        <v>221.79099999999997</v>
      </c>
      <c r="G24" s="84">
        <f>+[40]CONSOLIDADO!F24</f>
        <v>227.34799999999998</v>
      </c>
      <c r="H24" s="84">
        <f>+[40]CONSOLIDADO!G24</f>
        <v>222.96600000000001</v>
      </c>
      <c r="I24" s="84">
        <f>+[40]CONSOLIDADO!H24</f>
        <v>220.98899999999998</v>
      </c>
      <c r="J24" s="84">
        <f>+[40]CONSOLIDADO!I24</f>
        <v>0</v>
      </c>
      <c r="K24" s="84">
        <f>+[40]CONSOLIDADO!J24</f>
        <v>0</v>
      </c>
      <c r="L24" s="84">
        <f>+[40]CONSOLIDADO!K24</f>
        <v>0</v>
      </c>
      <c r="M24" s="84">
        <f>+[40]CONSOLIDADO!L24</f>
        <v>0</v>
      </c>
      <c r="N24" s="84">
        <f>+[40]CONSOLIDADO!M24</f>
        <v>0</v>
      </c>
      <c r="O24" s="85">
        <f t="shared" si="8"/>
        <v>1566.7370000000001</v>
      </c>
      <c r="R24" s="17" t="s">
        <v>97</v>
      </c>
      <c r="S24" s="191">
        <f t="shared" si="9"/>
        <v>227.51499999999996</v>
      </c>
      <c r="T24" s="191">
        <f t="shared" si="7"/>
        <v>222.98199999999997</v>
      </c>
      <c r="U24" s="191">
        <f t="shared" si="7"/>
        <v>223.14599999999999</v>
      </c>
      <c r="V24" s="191">
        <f t="shared" si="7"/>
        <v>221.79099999999997</v>
      </c>
      <c r="W24" s="191">
        <f t="shared" si="7"/>
        <v>227.34799999999998</v>
      </c>
      <c r="X24" s="191">
        <f t="shared" si="7"/>
        <v>222.96600000000001</v>
      </c>
      <c r="Y24" s="191">
        <f t="shared" si="7"/>
        <v>220.98899999999998</v>
      </c>
      <c r="Z24" s="191">
        <f t="shared" si="7"/>
        <v>0</v>
      </c>
      <c r="AA24" s="191">
        <f t="shared" si="7"/>
        <v>0</v>
      </c>
      <c r="AB24" s="191">
        <f t="shared" si="7"/>
        <v>0</v>
      </c>
      <c r="AC24" s="191">
        <f t="shared" si="7"/>
        <v>0</v>
      </c>
      <c r="AD24" s="191">
        <f t="shared" si="7"/>
        <v>0</v>
      </c>
      <c r="AE24" s="185">
        <f t="shared" si="10"/>
        <v>1566.7370000000001</v>
      </c>
    </row>
    <row r="25" spans="2:31">
      <c r="B25" s="180" t="s">
        <v>71</v>
      </c>
      <c r="C25" s="84">
        <f>+[40]CONSOLIDADO!B25</f>
        <v>36.561999999999998</v>
      </c>
      <c r="D25" s="84">
        <f>+[40]CONSOLIDADO!C25</f>
        <v>32.815000000000005</v>
      </c>
      <c r="E25" s="84">
        <f>+[40]CONSOLIDADO!D25</f>
        <v>34.103999999999999</v>
      </c>
      <c r="F25" s="84">
        <f>+[40]CONSOLIDADO!E25</f>
        <v>35.58</v>
      </c>
      <c r="G25" s="84">
        <f>+[40]CONSOLIDADO!F25</f>
        <v>36.891000000000005</v>
      </c>
      <c r="H25" s="84">
        <f>+[40]CONSOLIDADO!G25</f>
        <v>33.372</v>
      </c>
      <c r="I25" s="84">
        <f>+[40]CONSOLIDADO!H25</f>
        <v>26.824999999999999</v>
      </c>
      <c r="J25" s="84">
        <f>+[40]CONSOLIDADO!I25</f>
        <v>0</v>
      </c>
      <c r="K25" s="84">
        <f>+[40]CONSOLIDADO!J25</f>
        <v>0</v>
      </c>
      <c r="L25" s="84">
        <f>+[40]CONSOLIDADO!K25</f>
        <v>0</v>
      </c>
      <c r="M25" s="84">
        <f>+[40]CONSOLIDADO!L25</f>
        <v>0</v>
      </c>
      <c r="N25" s="84">
        <f>+[40]CONSOLIDADO!M25</f>
        <v>0</v>
      </c>
      <c r="O25" s="85">
        <f>SUM(C25:N25)</f>
        <v>236.149</v>
      </c>
      <c r="R25" s="180" t="s">
        <v>71</v>
      </c>
      <c r="S25" s="191">
        <f t="shared" si="9"/>
        <v>36.561999999999998</v>
      </c>
      <c r="T25" s="191">
        <f t="shared" si="7"/>
        <v>32.815000000000005</v>
      </c>
      <c r="U25" s="191">
        <f t="shared" si="7"/>
        <v>34.103999999999999</v>
      </c>
      <c r="V25" s="191">
        <f t="shared" si="7"/>
        <v>35.58</v>
      </c>
      <c r="W25" s="191">
        <f t="shared" si="7"/>
        <v>36.891000000000005</v>
      </c>
      <c r="X25" s="191">
        <f t="shared" si="7"/>
        <v>33.372</v>
      </c>
      <c r="Y25" s="191">
        <f t="shared" si="7"/>
        <v>26.824999999999999</v>
      </c>
      <c r="Z25" s="191">
        <f t="shared" si="7"/>
        <v>0</v>
      </c>
      <c r="AA25" s="191">
        <f t="shared" si="7"/>
        <v>0</v>
      </c>
      <c r="AB25" s="191">
        <f t="shared" si="7"/>
        <v>0</v>
      </c>
      <c r="AC25" s="191">
        <f t="shared" si="7"/>
        <v>0</v>
      </c>
      <c r="AD25" s="191">
        <f t="shared" si="7"/>
        <v>0</v>
      </c>
      <c r="AE25" s="185">
        <f>SUM(S25:AD25)</f>
        <v>236.149</v>
      </c>
    </row>
    <row r="26" spans="2:31">
      <c r="B26" s="26" t="s">
        <v>14</v>
      </c>
      <c r="C26" s="87">
        <f>SUM(C21:C25)</f>
        <v>5826.4080000000013</v>
      </c>
      <c r="D26" s="87">
        <f t="shared" ref="D26:I26" si="11">SUM(D21:D25)</f>
        <v>5624.4040000000005</v>
      </c>
      <c r="E26" s="87">
        <f t="shared" si="11"/>
        <v>5540.57</v>
      </c>
      <c r="F26" s="87">
        <f t="shared" si="11"/>
        <v>5583.8030000000008</v>
      </c>
      <c r="G26" s="87">
        <f t="shared" si="11"/>
        <v>5883.2479999999987</v>
      </c>
      <c r="H26" s="87">
        <f t="shared" si="11"/>
        <v>5729.2640000000001</v>
      </c>
      <c r="I26" s="87">
        <f t="shared" si="11"/>
        <v>4983.2369999999992</v>
      </c>
      <c r="J26" s="87">
        <f t="shared" ref="G26:N26" si="12">SUM(J21:J25)</f>
        <v>0</v>
      </c>
      <c r="K26" s="87">
        <f t="shared" si="12"/>
        <v>0</v>
      </c>
      <c r="L26" s="87">
        <f t="shared" si="12"/>
        <v>0</v>
      </c>
      <c r="M26" s="87">
        <f t="shared" si="12"/>
        <v>0</v>
      </c>
      <c r="N26" s="87">
        <f t="shared" si="12"/>
        <v>0</v>
      </c>
      <c r="O26" s="87">
        <f>SUM(C26:N26)</f>
        <v>39170.934000000001</v>
      </c>
      <c r="R26" s="26" t="s">
        <v>14</v>
      </c>
      <c r="S26" s="186">
        <f>SUM(S21:S25)</f>
        <v>5826.4080000000013</v>
      </c>
      <c r="T26" s="186">
        <f t="shared" ref="T26:AD26" si="13">SUM(T21:T25)</f>
        <v>5624.4040000000005</v>
      </c>
      <c r="U26" s="186">
        <f t="shared" si="13"/>
        <v>5540.57</v>
      </c>
      <c r="V26" s="186">
        <f t="shared" si="13"/>
        <v>5583.8030000000008</v>
      </c>
      <c r="W26" s="186">
        <f t="shared" si="13"/>
        <v>5883.2479999999987</v>
      </c>
      <c r="X26" s="186">
        <f t="shared" si="13"/>
        <v>5729.2640000000001</v>
      </c>
      <c r="Y26" s="186">
        <f t="shared" si="13"/>
        <v>4983.2369999999992</v>
      </c>
      <c r="Z26" s="186">
        <f t="shared" si="13"/>
        <v>0</v>
      </c>
      <c r="AA26" s="186">
        <f t="shared" si="13"/>
        <v>0</v>
      </c>
      <c r="AB26" s="186">
        <f t="shared" si="13"/>
        <v>0</v>
      </c>
      <c r="AC26" s="186">
        <f t="shared" si="13"/>
        <v>0</v>
      </c>
      <c r="AD26" s="186">
        <f t="shared" si="13"/>
        <v>0</v>
      </c>
      <c r="AE26" s="187">
        <f>SUM(S26:AD26)</f>
        <v>39170.934000000001</v>
      </c>
    </row>
    <row r="27" spans="2:31">
      <c r="B27" s="3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S27" s="101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1"/>
    </row>
    <row r="28" spans="2:31">
      <c r="B28" s="3" t="s">
        <v>23</v>
      </c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R28" s="3" t="s">
        <v>103</v>
      </c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</row>
    <row r="29" spans="2:31"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</row>
    <row r="30" spans="2:31" ht="31.5">
      <c r="B30" s="116" t="s">
        <v>15</v>
      </c>
      <c r="C30" s="166" t="s">
        <v>2</v>
      </c>
      <c r="D30" s="166" t="s">
        <v>3</v>
      </c>
      <c r="E30" s="166" t="s">
        <v>4</v>
      </c>
      <c r="F30" s="166" t="s">
        <v>5</v>
      </c>
      <c r="G30" s="166" t="s">
        <v>6</v>
      </c>
      <c r="H30" s="166" t="s">
        <v>7</v>
      </c>
      <c r="I30" s="166" t="s">
        <v>8</v>
      </c>
      <c r="J30" s="166" t="s">
        <v>9</v>
      </c>
      <c r="K30" s="166" t="s">
        <v>10</v>
      </c>
      <c r="L30" s="166" t="s">
        <v>11</v>
      </c>
      <c r="M30" s="166" t="s">
        <v>12</v>
      </c>
      <c r="N30" s="166" t="s">
        <v>13</v>
      </c>
      <c r="O30" s="82" t="s">
        <v>107</v>
      </c>
      <c r="P30" s="101"/>
      <c r="R30" s="168" t="s">
        <v>1</v>
      </c>
      <c r="S30" s="166" t="s">
        <v>2</v>
      </c>
      <c r="T30" s="166" t="s">
        <v>3</v>
      </c>
      <c r="U30" s="166" t="s">
        <v>4</v>
      </c>
      <c r="V30" s="111" t="s">
        <v>104</v>
      </c>
      <c r="W30" s="111" t="s">
        <v>105</v>
      </c>
      <c r="X30" s="111" t="s">
        <v>106</v>
      </c>
      <c r="Y30" s="111" t="s">
        <v>8</v>
      </c>
      <c r="Z30" s="111" t="s">
        <v>9</v>
      </c>
      <c r="AA30" s="111" t="s">
        <v>10</v>
      </c>
      <c r="AB30" s="111" t="s">
        <v>11</v>
      </c>
      <c r="AC30" s="111" t="s">
        <v>12</v>
      </c>
      <c r="AD30" s="111" t="s">
        <v>13</v>
      </c>
      <c r="AE30" s="82" t="s">
        <v>107</v>
      </c>
    </row>
    <row r="31" spans="2:31">
      <c r="B31" s="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69"/>
      <c r="R31" s="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69"/>
    </row>
    <row r="32" spans="2:31">
      <c r="B32" s="17" t="s">
        <v>96</v>
      </c>
      <c r="C32" s="84">
        <f>+[40]CONSOLIDADO!B32</f>
        <v>3328.8460459770117</v>
      </c>
      <c r="D32" s="84">
        <f>+[40]CONSOLIDADO!C32</f>
        <v>3171.8871954022993</v>
      </c>
      <c r="E32" s="84">
        <f>+[40]CONSOLIDADO!D32</f>
        <v>3098.9188735632183</v>
      </c>
      <c r="F32" s="84">
        <f>+[40]CONSOLIDADO!E32</f>
        <v>3155.2190344827582</v>
      </c>
      <c r="G32" s="84">
        <f>+[40]CONSOLIDADO!F32</f>
        <v>3269.6687586206895</v>
      </c>
      <c r="H32" s="84">
        <f>+[40]CONSOLIDADO!G32</f>
        <v>3144.9558045977005</v>
      </c>
      <c r="I32" s="84">
        <f>+[40]CONSOLIDADO!H32</f>
        <v>2847.340425287357</v>
      </c>
      <c r="J32" s="84">
        <f>+[40]CONSOLIDADO!I32</f>
        <v>0</v>
      </c>
      <c r="K32" s="84">
        <f>+[40]CONSOLIDADO!J32</f>
        <v>0</v>
      </c>
      <c r="L32" s="84">
        <f>+[40]CONSOLIDADO!K32</f>
        <v>0</v>
      </c>
      <c r="M32" s="84">
        <f>+[40]CONSOLIDADO!L32</f>
        <v>0</v>
      </c>
      <c r="N32" s="84">
        <f>+[40]CONSOLIDADO!M32</f>
        <v>0</v>
      </c>
      <c r="O32" s="85">
        <f t="shared" ref="O32:O37" si="14">SUM(C32:N32)</f>
        <v>22016.836137931037</v>
      </c>
      <c r="R32" s="17" t="s">
        <v>96</v>
      </c>
      <c r="S32" s="195">
        <f>+C32*0.87</f>
        <v>2896.0960600000003</v>
      </c>
      <c r="T32" s="195">
        <f t="shared" ref="T32:AD36" si="15">+D32*0.87</f>
        <v>2759.5418600000003</v>
      </c>
      <c r="U32" s="195">
        <f t="shared" si="15"/>
        <v>2696.05942</v>
      </c>
      <c r="V32" s="195">
        <f t="shared" si="15"/>
        <v>2745.0405599999995</v>
      </c>
      <c r="W32" s="195">
        <f t="shared" si="15"/>
        <v>2844.6118199999996</v>
      </c>
      <c r="X32" s="195">
        <f t="shared" si="15"/>
        <v>2736.1115499999996</v>
      </c>
      <c r="Y32" s="195">
        <f t="shared" si="15"/>
        <v>2477.1861700000004</v>
      </c>
      <c r="Z32" s="195">
        <f t="shared" si="15"/>
        <v>0</v>
      </c>
      <c r="AA32" s="195">
        <f t="shared" si="15"/>
        <v>0</v>
      </c>
      <c r="AB32" s="195">
        <f t="shared" si="15"/>
        <v>0</v>
      </c>
      <c r="AC32" s="195">
        <f t="shared" si="15"/>
        <v>0</v>
      </c>
      <c r="AD32" s="195">
        <f t="shared" si="15"/>
        <v>0</v>
      </c>
      <c r="AE32" s="185">
        <f>SUM(S32:AD32)</f>
        <v>19154.647440000001</v>
      </c>
    </row>
    <row r="33" spans="2:33">
      <c r="B33" s="17" t="s">
        <v>68</v>
      </c>
      <c r="C33" s="84">
        <f>+[40]CONSOLIDADO!B33</f>
        <v>3311.5391494252876</v>
      </c>
      <c r="D33" s="84">
        <f>+[40]CONSOLIDADO!C33</f>
        <v>3178.8739770114939</v>
      </c>
      <c r="E33" s="84">
        <f>+[40]CONSOLIDADO!D33</f>
        <v>3255.2574367816092</v>
      </c>
      <c r="F33" s="84">
        <f>+[40]CONSOLIDADO!E33</f>
        <v>3362.5512643678157</v>
      </c>
      <c r="G33" s="84">
        <f>+[40]CONSOLIDADO!F33</f>
        <v>3530.0185402298853</v>
      </c>
      <c r="H33" s="84">
        <f>+[40]CONSOLIDADO!G33</f>
        <v>3425.0144022988511</v>
      </c>
      <c r="I33" s="84">
        <f>+[40]CONSOLIDADO!H33</f>
        <v>3164.2225862068972</v>
      </c>
      <c r="J33" s="84">
        <f>+[40]CONSOLIDADO!I33</f>
        <v>0</v>
      </c>
      <c r="K33" s="84">
        <f>+[40]CONSOLIDADO!J33</f>
        <v>0</v>
      </c>
      <c r="L33" s="84">
        <f>+[40]CONSOLIDADO!K33</f>
        <v>0</v>
      </c>
      <c r="M33" s="84">
        <f>+[40]CONSOLIDADO!L33</f>
        <v>0</v>
      </c>
      <c r="N33" s="84">
        <f>+[40]CONSOLIDADO!M33</f>
        <v>0</v>
      </c>
      <c r="O33" s="85">
        <f t="shared" si="14"/>
        <v>23227.47735632184</v>
      </c>
      <c r="R33" s="17" t="s">
        <v>68</v>
      </c>
      <c r="S33" s="195">
        <f t="shared" ref="S33:S36" si="16">+C33*0.87</f>
        <v>2881.0390600000001</v>
      </c>
      <c r="T33" s="195">
        <f t="shared" si="15"/>
        <v>2765.6203599999999</v>
      </c>
      <c r="U33" s="195">
        <f t="shared" si="15"/>
        <v>2832.0739699999999</v>
      </c>
      <c r="V33" s="195">
        <f t="shared" si="15"/>
        <v>2925.4195999999997</v>
      </c>
      <c r="W33" s="195">
        <f t="shared" si="15"/>
        <v>3071.1161300000003</v>
      </c>
      <c r="X33" s="195">
        <f t="shared" si="15"/>
        <v>2979.7625300000004</v>
      </c>
      <c r="Y33" s="195">
        <f t="shared" si="15"/>
        <v>2752.8736500000005</v>
      </c>
      <c r="Z33" s="195">
        <f t="shared" si="15"/>
        <v>0</v>
      </c>
      <c r="AA33" s="195">
        <f t="shared" si="15"/>
        <v>0</v>
      </c>
      <c r="AB33" s="195">
        <f t="shared" si="15"/>
        <v>0</v>
      </c>
      <c r="AC33" s="195">
        <f t="shared" si="15"/>
        <v>0</v>
      </c>
      <c r="AD33" s="195">
        <f t="shared" si="15"/>
        <v>0</v>
      </c>
      <c r="AE33" s="185">
        <f t="shared" ref="AE33:AE36" si="17">SUM(S33:AD33)</f>
        <v>20207.905300000002</v>
      </c>
    </row>
    <row r="34" spans="2:33">
      <c r="B34" s="17" t="s">
        <v>69</v>
      </c>
      <c r="C34" s="84">
        <f>+[40]CONSOLIDADO!B34</f>
        <v>444.73302298850575</v>
      </c>
      <c r="D34" s="84">
        <f>+[40]CONSOLIDADO!C34</f>
        <v>504.69508045977005</v>
      </c>
      <c r="E34" s="84">
        <f>+[40]CONSOLIDADO!D34</f>
        <v>499.46912643678161</v>
      </c>
      <c r="F34" s="84">
        <f>+[40]CONSOLIDADO!E34</f>
        <v>489.29103448275862</v>
      </c>
      <c r="G34" s="84">
        <f>+[40]CONSOLIDADO!F34</f>
        <v>620.12227586206905</v>
      </c>
      <c r="H34" s="84">
        <f>+[40]CONSOLIDADO!G34</f>
        <v>673.20504597701142</v>
      </c>
      <c r="I34" s="84">
        <f>+[40]CONSOLIDADO!H34</f>
        <v>484.73225287356314</v>
      </c>
      <c r="J34" s="84">
        <f>+[40]CONSOLIDADO!I34</f>
        <v>0</v>
      </c>
      <c r="K34" s="84">
        <f>+[40]CONSOLIDADO!J34</f>
        <v>0</v>
      </c>
      <c r="L34" s="84">
        <f>+[40]CONSOLIDADO!K34</f>
        <v>0</v>
      </c>
      <c r="M34" s="84">
        <f>+[40]CONSOLIDADO!L34</f>
        <v>0</v>
      </c>
      <c r="N34" s="84">
        <f>+[40]CONSOLIDADO!M34</f>
        <v>0</v>
      </c>
      <c r="O34" s="85">
        <f t="shared" si="14"/>
        <v>3716.2478390804599</v>
      </c>
      <c r="R34" s="17" t="s">
        <v>69</v>
      </c>
      <c r="S34" s="195">
        <f t="shared" si="16"/>
        <v>386.91773000000001</v>
      </c>
      <c r="T34" s="195">
        <f t="shared" si="15"/>
        <v>439.08471999999995</v>
      </c>
      <c r="U34" s="195">
        <f t="shared" si="15"/>
        <v>434.53814</v>
      </c>
      <c r="V34" s="195">
        <f t="shared" si="15"/>
        <v>425.6832</v>
      </c>
      <c r="W34" s="195">
        <f t="shared" si="15"/>
        <v>539.50638000000004</v>
      </c>
      <c r="X34" s="195">
        <f t="shared" si="15"/>
        <v>585.68838999999991</v>
      </c>
      <c r="Y34" s="195">
        <f t="shared" si="15"/>
        <v>421.71705999999995</v>
      </c>
      <c r="Z34" s="195">
        <f t="shared" si="15"/>
        <v>0</v>
      </c>
      <c r="AA34" s="195">
        <f t="shared" si="15"/>
        <v>0</v>
      </c>
      <c r="AB34" s="195">
        <f t="shared" si="15"/>
        <v>0</v>
      </c>
      <c r="AC34" s="195">
        <f t="shared" si="15"/>
        <v>0</v>
      </c>
      <c r="AD34" s="195">
        <f t="shared" si="15"/>
        <v>0</v>
      </c>
      <c r="AE34" s="185">
        <f t="shared" si="17"/>
        <v>3233.1356199999996</v>
      </c>
    </row>
    <row r="35" spans="2:33">
      <c r="B35" s="17" t="s">
        <v>97</v>
      </c>
      <c r="C35" s="84">
        <f>+[40]CONSOLIDADO!B35</f>
        <v>292.65393103448275</v>
      </c>
      <c r="D35" s="84">
        <f>+[40]CONSOLIDADO!C35</f>
        <v>288.36333333333329</v>
      </c>
      <c r="E35" s="84">
        <f>+[40]CONSOLIDADO!D35</f>
        <v>291.65914942528735</v>
      </c>
      <c r="F35" s="84">
        <f>+[40]CONSOLIDADO!E35</f>
        <v>291.89504597701148</v>
      </c>
      <c r="G35" s="84">
        <f>+[40]CONSOLIDADO!F35</f>
        <v>302.09249425287362</v>
      </c>
      <c r="H35" s="84">
        <f>+[40]CONSOLIDADO!G35</f>
        <v>297.55891954022997</v>
      </c>
      <c r="I35" s="84">
        <f>+[40]CONSOLIDADO!H35</f>
        <v>301.00050574712645</v>
      </c>
      <c r="J35" s="84">
        <f>+[40]CONSOLIDADO!I35</f>
        <v>0</v>
      </c>
      <c r="K35" s="84">
        <f>+[40]CONSOLIDADO!J35</f>
        <v>0</v>
      </c>
      <c r="L35" s="84">
        <f>+[40]CONSOLIDADO!K35</f>
        <v>0</v>
      </c>
      <c r="M35" s="84">
        <f>+[40]CONSOLIDADO!L35</f>
        <v>0</v>
      </c>
      <c r="N35" s="84">
        <f>+[40]CONSOLIDADO!M35</f>
        <v>0</v>
      </c>
      <c r="O35" s="85">
        <f t="shared" si="14"/>
        <v>2065.2233793103451</v>
      </c>
      <c r="R35" s="17" t="s">
        <v>97</v>
      </c>
      <c r="S35" s="195">
        <f t="shared" si="16"/>
        <v>254.60891999999998</v>
      </c>
      <c r="T35" s="195">
        <f t="shared" si="15"/>
        <v>250.87609999999995</v>
      </c>
      <c r="U35" s="195">
        <f t="shared" si="15"/>
        <v>253.74346</v>
      </c>
      <c r="V35" s="195">
        <f t="shared" si="15"/>
        <v>253.94868999999997</v>
      </c>
      <c r="W35" s="195">
        <f t="shared" si="15"/>
        <v>262.82047000000006</v>
      </c>
      <c r="X35" s="195">
        <f t="shared" si="15"/>
        <v>258.87626000000006</v>
      </c>
      <c r="Y35" s="195">
        <f t="shared" si="15"/>
        <v>261.87044000000003</v>
      </c>
      <c r="Z35" s="195">
        <f t="shared" si="15"/>
        <v>0</v>
      </c>
      <c r="AA35" s="195">
        <f t="shared" si="15"/>
        <v>0</v>
      </c>
      <c r="AB35" s="195">
        <f t="shared" si="15"/>
        <v>0</v>
      </c>
      <c r="AC35" s="195">
        <f t="shared" si="15"/>
        <v>0</v>
      </c>
      <c r="AD35" s="195">
        <f t="shared" si="15"/>
        <v>0</v>
      </c>
      <c r="AE35" s="185">
        <f t="shared" si="17"/>
        <v>1796.7443400000002</v>
      </c>
    </row>
    <row r="36" spans="2:33">
      <c r="B36" s="180" t="s">
        <v>71</v>
      </c>
      <c r="C36" s="84">
        <f>+[40]CONSOLIDADO!B36</f>
        <v>43.825252873563215</v>
      </c>
      <c r="D36" s="84">
        <f>+[40]CONSOLIDADO!C36</f>
        <v>39.954597701149417</v>
      </c>
      <c r="E36" s="84">
        <f>+[40]CONSOLIDADO!D36</f>
        <v>41.44283908045977</v>
      </c>
      <c r="F36" s="84">
        <f>+[40]CONSOLIDADO!E36</f>
        <v>43.505402298850576</v>
      </c>
      <c r="G36" s="84">
        <f>+[40]CONSOLIDADO!F36</f>
        <v>45.571954022988514</v>
      </c>
      <c r="H36" s="84">
        <f>+[40]CONSOLIDADO!G36</f>
        <v>41.389436781609191</v>
      </c>
      <c r="I36" s="84">
        <f>+[40]CONSOLIDADO!H36</f>
        <v>33.711873563218397</v>
      </c>
      <c r="J36" s="84">
        <f>+[40]CONSOLIDADO!I36</f>
        <v>0</v>
      </c>
      <c r="K36" s="84">
        <f>+[40]CONSOLIDADO!J36</f>
        <v>0</v>
      </c>
      <c r="L36" s="84">
        <f>+[40]CONSOLIDADO!K36</f>
        <v>0</v>
      </c>
      <c r="M36" s="84">
        <f>+[40]CONSOLIDADO!L36</f>
        <v>0</v>
      </c>
      <c r="N36" s="84">
        <f>+[40]CONSOLIDADO!M36</f>
        <v>0</v>
      </c>
      <c r="O36" s="85">
        <f t="shared" si="14"/>
        <v>289.4013563218391</v>
      </c>
      <c r="R36" s="180" t="s">
        <v>71</v>
      </c>
      <c r="S36" s="195">
        <f t="shared" si="16"/>
        <v>38.127969999999998</v>
      </c>
      <c r="T36" s="195">
        <f t="shared" si="15"/>
        <v>34.760499999999993</v>
      </c>
      <c r="U36" s="195">
        <f t="shared" si="15"/>
        <v>36.05527</v>
      </c>
      <c r="V36" s="195">
        <f t="shared" si="15"/>
        <v>37.849699999999999</v>
      </c>
      <c r="W36" s="195">
        <f t="shared" si="15"/>
        <v>39.647600000000004</v>
      </c>
      <c r="X36" s="195">
        <f t="shared" si="15"/>
        <v>36.008809999999997</v>
      </c>
      <c r="Y36" s="195">
        <f t="shared" si="15"/>
        <v>29.329330000000006</v>
      </c>
      <c r="Z36" s="195">
        <f t="shared" si="15"/>
        <v>0</v>
      </c>
      <c r="AA36" s="195">
        <f t="shared" si="15"/>
        <v>0</v>
      </c>
      <c r="AB36" s="195">
        <f t="shared" si="15"/>
        <v>0</v>
      </c>
      <c r="AC36" s="195">
        <f t="shared" si="15"/>
        <v>0</v>
      </c>
      <c r="AD36" s="195">
        <f t="shared" si="15"/>
        <v>0</v>
      </c>
      <c r="AE36" s="185">
        <f t="shared" si="17"/>
        <v>251.77917999999997</v>
      </c>
    </row>
    <row r="37" spans="2:33">
      <c r="B37" s="26" t="s">
        <v>14</v>
      </c>
      <c r="C37" s="87">
        <f>SUM(C32:C36)</f>
        <v>7421.5974022988503</v>
      </c>
      <c r="D37" s="87">
        <f t="shared" ref="D37:I37" si="18">SUM(D32:D36)</f>
        <v>7183.7741839080463</v>
      </c>
      <c r="E37" s="87">
        <f t="shared" si="18"/>
        <v>7186.7474252873562</v>
      </c>
      <c r="F37" s="87">
        <f t="shared" si="18"/>
        <v>7342.4617816091941</v>
      </c>
      <c r="G37" s="87">
        <f t="shared" si="18"/>
        <v>7767.4740229885056</v>
      </c>
      <c r="H37" s="87">
        <f t="shared" si="18"/>
        <v>7582.1236091954024</v>
      </c>
      <c r="I37" s="87">
        <f t="shared" si="18"/>
        <v>6831.0076436781619</v>
      </c>
      <c r="J37" s="87">
        <f t="shared" ref="D37:N37" si="19">SUM(J32:J36)</f>
        <v>0</v>
      </c>
      <c r="K37" s="87">
        <f t="shared" si="19"/>
        <v>0</v>
      </c>
      <c r="L37" s="87">
        <f t="shared" si="19"/>
        <v>0</v>
      </c>
      <c r="M37" s="87">
        <f t="shared" si="19"/>
        <v>0</v>
      </c>
      <c r="N37" s="87">
        <f t="shared" si="19"/>
        <v>0</v>
      </c>
      <c r="O37" s="87">
        <f t="shared" si="14"/>
        <v>51315.186068965515</v>
      </c>
      <c r="R37" s="26" t="s">
        <v>14</v>
      </c>
      <c r="S37" s="186">
        <f>+SUM(S32:S36)</f>
        <v>6456.7897400000002</v>
      </c>
      <c r="T37" s="186">
        <f t="shared" ref="T37:AD37" si="20">+SUM(T32:T36)</f>
        <v>6249.8835400000007</v>
      </c>
      <c r="U37" s="186">
        <f t="shared" si="20"/>
        <v>6252.4702599999991</v>
      </c>
      <c r="V37" s="186">
        <f t="shared" si="20"/>
        <v>6387.941749999999</v>
      </c>
      <c r="W37" s="186">
        <f t="shared" si="20"/>
        <v>6757.7024000000001</v>
      </c>
      <c r="X37" s="186">
        <f t="shared" si="20"/>
        <v>6596.4475400000001</v>
      </c>
      <c r="Y37" s="186">
        <f t="shared" si="20"/>
        <v>5942.9766499999996</v>
      </c>
      <c r="Z37" s="186">
        <f t="shared" si="20"/>
        <v>0</v>
      </c>
      <c r="AA37" s="186">
        <f t="shared" si="20"/>
        <v>0</v>
      </c>
      <c r="AB37" s="186">
        <f t="shared" si="20"/>
        <v>0</v>
      </c>
      <c r="AC37" s="186">
        <f t="shared" si="20"/>
        <v>0</v>
      </c>
      <c r="AD37" s="186">
        <f t="shared" si="20"/>
        <v>0</v>
      </c>
      <c r="AE37" s="196">
        <f>SUM(S37:AD37)</f>
        <v>44644.211879999995</v>
      </c>
    </row>
    <row r="38" spans="2:33">
      <c r="C38" s="90"/>
      <c r="D38" s="90"/>
      <c r="E38" s="90"/>
      <c r="F38" s="68"/>
      <c r="G38" s="68"/>
      <c r="H38" s="68"/>
      <c r="I38" s="68"/>
      <c r="J38" s="68"/>
      <c r="K38" s="68"/>
      <c r="L38" s="68"/>
      <c r="M38" s="68"/>
      <c r="N38" s="68"/>
      <c r="W38" s="74"/>
      <c r="AC38" s="76"/>
      <c r="AE38" s="108">
        <f>+AE37/0.87</f>
        <v>51315.186068965515</v>
      </c>
      <c r="AF38" s="68">
        <f>+AE38-O37</f>
        <v>0</v>
      </c>
      <c r="AG38" s="2" t="s">
        <v>24</v>
      </c>
    </row>
    <row r="39" spans="2:33">
      <c r="B39" s="3" t="s">
        <v>76</v>
      </c>
      <c r="M39" s="76"/>
      <c r="R39" s="3" t="s">
        <v>76</v>
      </c>
      <c r="AC39" s="76"/>
    </row>
    <row r="40" spans="2:33">
      <c r="M40" s="76"/>
      <c r="AC40" s="76"/>
    </row>
    <row r="41" spans="2:33" ht="31.5">
      <c r="B41" s="116" t="s">
        <v>15</v>
      </c>
      <c r="C41" s="111" t="s">
        <v>115</v>
      </c>
      <c r="D41" s="111" t="s">
        <v>116</v>
      </c>
      <c r="E41" s="111" t="s">
        <v>125</v>
      </c>
      <c r="F41" s="111" t="s">
        <v>104</v>
      </c>
      <c r="G41" s="111" t="s">
        <v>105</v>
      </c>
      <c r="H41" s="111" t="s">
        <v>106</v>
      </c>
      <c r="I41" s="111" t="s">
        <v>8</v>
      </c>
      <c r="J41" s="111" t="s">
        <v>9</v>
      </c>
      <c r="K41" s="111" t="s">
        <v>10</v>
      </c>
      <c r="L41" s="111" t="s">
        <v>11</v>
      </c>
      <c r="M41" s="111" t="s">
        <v>12</v>
      </c>
      <c r="N41" s="111" t="s">
        <v>13</v>
      </c>
      <c r="O41" s="82" t="s">
        <v>107</v>
      </c>
      <c r="P41" s="101"/>
      <c r="R41" s="116" t="s">
        <v>15</v>
      </c>
      <c r="S41" s="166" t="s">
        <v>2</v>
      </c>
      <c r="T41" s="166" t="s">
        <v>3</v>
      </c>
      <c r="U41" s="166" t="s">
        <v>4</v>
      </c>
      <c r="V41" s="111" t="s">
        <v>104</v>
      </c>
      <c r="W41" s="111" t="s">
        <v>105</v>
      </c>
      <c r="X41" s="111" t="s">
        <v>106</v>
      </c>
      <c r="Y41" s="111" t="s">
        <v>8</v>
      </c>
      <c r="Z41" s="111" t="s">
        <v>9</v>
      </c>
      <c r="AA41" s="111" t="s">
        <v>10</v>
      </c>
      <c r="AB41" s="111" t="s">
        <v>11</v>
      </c>
      <c r="AC41" s="111" t="s">
        <v>12</v>
      </c>
      <c r="AD41" s="111" t="s">
        <v>13</v>
      </c>
      <c r="AE41" s="82" t="s">
        <v>107</v>
      </c>
    </row>
    <row r="42" spans="2:33">
      <c r="B42" s="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69"/>
      <c r="R42" s="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69"/>
    </row>
    <row r="43" spans="2:33">
      <c r="B43" s="17" t="s">
        <v>96</v>
      </c>
      <c r="C43" s="84">
        <f>+C32/C$73</f>
        <v>478.28247787026032</v>
      </c>
      <c r="D43" s="84">
        <f>+D32/D$73</f>
        <v>455.73091887964068</v>
      </c>
      <c r="E43" s="84">
        <f>+E32/E$73</f>
        <v>445.24696459241642</v>
      </c>
      <c r="F43" s="84">
        <f t="shared" ref="F43:N46" si="21">+F32/F$73</f>
        <v>453.33606817281009</v>
      </c>
      <c r="G43" s="84">
        <f t="shared" si="21"/>
        <v>469.77999405469677</v>
      </c>
      <c r="H43" s="84">
        <f t="shared" si="21"/>
        <v>451.86146617783055</v>
      </c>
      <c r="I43" s="84">
        <f t="shared" si="21"/>
        <v>409.100635817149</v>
      </c>
      <c r="J43" s="84">
        <f t="shared" si="21"/>
        <v>0</v>
      </c>
      <c r="K43" s="84">
        <f t="shared" si="21"/>
        <v>0</v>
      </c>
      <c r="L43" s="84">
        <f t="shared" si="21"/>
        <v>0</v>
      </c>
      <c r="M43" s="84">
        <f t="shared" si="21"/>
        <v>0</v>
      </c>
      <c r="N43" s="84">
        <f t="shared" si="21"/>
        <v>0</v>
      </c>
      <c r="O43" s="85">
        <f t="shared" ref="O43:O48" si="22">SUM(C43:N43)</f>
        <v>3163.3385255648041</v>
      </c>
      <c r="R43" s="17" t="s">
        <v>96</v>
      </c>
      <c r="S43" s="109">
        <f>+S32/$S$73</f>
        <v>416.10575574712647</v>
      </c>
      <c r="T43" s="109">
        <f>+T32/$T$73</f>
        <v>396.48589942528741</v>
      </c>
      <c r="U43" s="109">
        <f>+U32/$U$73</f>
        <v>387.36485919540229</v>
      </c>
      <c r="V43" s="109">
        <f t="shared" ref="V43:AD46" si="23">+V32/V$73</f>
        <v>394.40237931034477</v>
      </c>
      <c r="W43" s="109">
        <f t="shared" si="23"/>
        <v>408.70859482758618</v>
      </c>
      <c r="X43" s="109">
        <f t="shared" si="23"/>
        <v>393.11947557471257</v>
      </c>
      <c r="Y43" s="109">
        <f t="shared" si="23"/>
        <v>355.91755316091962</v>
      </c>
      <c r="Z43" s="109">
        <f t="shared" si="23"/>
        <v>0</v>
      </c>
      <c r="AA43" s="109">
        <f t="shared" si="23"/>
        <v>0</v>
      </c>
      <c r="AB43" s="109">
        <f t="shared" si="23"/>
        <v>0</v>
      </c>
      <c r="AC43" s="109">
        <f t="shared" si="23"/>
        <v>0</v>
      </c>
      <c r="AD43" s="109">
        <f t="shared" si="23"/>
        <v>0</v>
      </c>
      <c r="AE43" s="185">
        <f>SUM(S43:AD43)</f>
        <v>2752.1045172413797</v>
      </c>
    </row>
    <row r="44" spans="2:33">
      <c r="B44" s="17" t="s">
        <v>68</v>
      </c>
      <c r="C44" s="84">
        <f t="shared" ref="C44:E46" si="24">+C33/C$73</f>
        <v>475.79585480248386</v>
      </c>
      <c r="D44" s="84">
        <f t="shared" si="24"/>
        <v>456.73476681199628</v>
      </c>
      <c r="E44" s="84">
        <f t="shared" si="24"/>
        <v>467.70940183643808</v>
      </c>
      <c r="F44" s="84">
        <f t="shared" si="21"/>
        <v>483.12518166204251</v>
      </c>
      <c r="G44" s="84">
        <f t="shared" si="21"/>
        <v>507.18657187210994</v>
      </c>
      <c r="H44" s="84">
        <f t="shared" si="21"/>
        <v>492.09977044523725</v>
      </c>
      <c r="I44" s="84">
        <f t="shared" si="21"/>
        <v>454.62968192627835</v>
      </c>
      <c r="J44" s="84">
        <f t="shared" si="21"/>
        <v>0</v>
      </c>
      <c r="K44" s="84">
        <f t="shared" si="21"/>
        <v>0</v>
      </c>
      <c r="L44" s="84">
        <f t="shared" si="21"/>
        <v>0</v>
      </c>
      <c r="M44" s="84">
        <f t="shared" si="21"/>
        <v>0</v>
      </c>
      <c r="N44" s="84">
        <f t="shared" si="21"/>
        <v>0</v>
      </c>
      <c r="O44" s="85">
        <f t="shared" si="22"/>
        <v>3337.2812293565862</v>
      </c>
      <c r="R44" s="17" t="s">
        <v>68</v>
      </c>
      <c r="S44" s="109">
        <f>+S33/$S$73</f>
        <v>413.94239367816095</v>
      </c>
      <c r="T44" s="109">
        <f>+T33/$T$73</f>
        <v>397.35924712643674</v>
      </c>
      <c r="U44" s="109">
        <f>+U33/$U$73</f>
        <v>406.90717959770114</v>
      </c>
      <c r="V44" s="109">
        <f t="shared" si="23"/>
        <v>420.31890804597697</v>
      </c>
      <c r="W44" s="109">
        <f t="shared" si="23"/>
        <v>441.25231752873566</v>
      </c>
      <c r="X44" s="109">
        <f t="shared" si="23"/>
        <v>428.12680028735639</v>
      </c>
      <c r="Y44" s="109">
        <f t="shared" si="23"/>
        <v>395.52782327586215</v>
      </c>
      <c r="Z44" s="109">
        <f t="shared" si="23"/>
        <v>0</v>
      </c>
      <c r="AA44" s="109">
        <f t="shared" si="23"/>
        <v>0</v>
      </c>
      <c r="AB44" s="109">
        <f t="shared" si="23"/>
        <v>0</v>
      </c>
      <c r="AC44" s="109">
        <f t="shared" si="23"/>
        <v>0</v>
      </c>
      <c r="AD44" s="109">
        <f t="shared" si="23"/>
        <v>0</v>
      </c>
      <c r="AE44" s="185">
        <f t="shared" ref="AE44:AE47" si="25">SUM(S44:AD44)</f>
        <v>2903.4346695402301</v>
      </c>
    </row>
    <row r="45" spans="2:33">
      <c r="B45" s="17" t="s">
        <v>69</v>
      </c>
      <c r="C45" s="84">
        <f t="shared" si="24"/>
        <v>63.898422843176114</v>
      </c>
      <c r="D45" s="84">
        <f t="shared" si="24"/>
        <v>72.513660985599145</v>
      </c>
      <c r="E45" s="84">
        <f t="shared" si="24"/>
        <v>71.762805522526094</v>
      </c>
      <c r="F45" s="84">
        <f t="shared" si="21"/>
        <v>70.300435988902095</v>
      </c>
      <c r="G45" s="84">
        <f t="shared" si="21"/>
        <v>89.098028141101878</v>
      </c>
      <c r="H45" s="84">
        <f t="shared" si="21"/>
        <v>96.724862927731522</v>
      </c>
      <c r="I45" s="84">
        <f t="shared" si="21"/>
        <v>69.645438631259069</v>
      </c>
      <c r="J45" s="84">
        <f t="shared" si="21"/>
        <v>0</v>
      </c>
      <c r="K45" s="84">
        <f t="shared" si="21"/>
        <v>0</v>
      </c>
      <c r="L45" s="84">
        <f t="shared" si="21"/>
        <v>0</v>
      </c>
      <c r="M45" s="84">
        <f t="shared" si="21"/>
        <v>0</v>
      </c>
      <c r="N45" s="84">
        <f t="shared" si="21"/>
        <v>0</v>
      </c>
      <c r="O45" s="85">
        <f t="shared" si="22"/>
        <v>533.94365504029588</v>
      </c>
      <c r="R45" s="17" t="s">
        <v>69</v>
      </c>
      <c r="S45" s="109">
        <f>+S34/$S$73</f>
        <v>55.591627873563219</v>
      </c>
      <c r="T45" s="109">
        <f>+T34/$T$73</f>
        <v>63.086885057471257</v>
      </c>
      <c r="U45" s="109">
        <f>+U34/$U$73</f>
        <v>62.433640804597701</v>
      </c>
      <c r="V45" s="109">
        <f t="shared" si="23"/>
        <v>61.161379310344827</v>
      </c>
      <c r="W45" s="109">
        <f t="shared" si="23"/>
        <v>77.515284482758631</v>
      </c>
      <c r="X45" s="109">
        <f t="shared" si="23"/>
        <v>84.150630747126428</v>
      </c>
      <c r="Y45" s="109">
        <f t="shared" si="23"/>
        <v>60.591531609195393</v>
      </c>
      <c r="Z45" s="109">
        <f t="shared" si="23"/>
        <v>0</v>
      </c>
      <c r="AA45" s="109">
        <f t="shared" si="23"/>
        <v>0</v>
      </c>
      <c r="AB45" s="109">
        <f t="shared" si="23"/>
        <v>0</v>
      </c>
      <c r="AC45" s="109">
        <f t="shared" si="23"/>
        <v>0</v>
      </c>
      <c r="AD45" s="109">
        <f t="shared" si="23"/>
        <v>0</v>
      </c>
      <c r="AE45" s="185">
        <f t="shared" si="25"/>
        <v>464.53097988505749</v>
      </c>
    </row>
    <row r="46" spans="2:33">
      <c r="B46" s="17" t="s">
        <v>97</v>
      </c>
      <c r="C46" s="84">
        <f t="shared" si="24"/>
        <v>42.047978596908443</v>
      </c>
      <c r="D46" s="84">
        <f t="shared" si="24"/>
        <v>41.431513409961681</v>
      </c>
      <c r="E46" s="84">
        <f t="shared" si="24"/>
        <v>41.905050204782668</v>
      </c>
      <c r="F46" s="84">
        <f t="shared" si="21"/>
        <v>41.938943387501652</v>
      </c>
      <c r="G46" s="84">
        <f t="shared" si="21"/>
        <v>43.404094001849657</v>
      </c>
      <c r="H46" s="84">
        <f t="shared" si="21"/>
        <v>42.752718324745686</v>
      </c>
      <c r="I46" s="84">
        <f t="shared" si="21"/>
        <v>43.247199101598632</v>
      </c>
      <c r="J46" s="84">
        <f t="shared" si="21"/>
        <v>0</v>
      </c>
      <c r="K46" s="84">
        <f t="shared" si="21"/>
        <v>0</v>
      </c>
      <c r="L46" s="84">
        <f t="shared" si="21"/>
        <v>0</v>
      </c>
      <c r="M46" s="84">
        <f t="shared" si="21"/>
        <v>0</v>
      </c>
      <c r="N46" s="84">
        <f t="shared" si="21"/>
        <v>0</v>
      </c>
      <c r="O46" s="85">
        <f t="shared" si="22"/>
        <v>296.72749702734842</v>
      </c>
      <c r="R46" s="17" t="s">
        <v>97</v>
      </c>
      <c r="S46" s="109">
        <f>+S35/$S$73</f>
        <v>36.581741379310344</v>
      </c>
      <c r="T46" s="109">
        <f>+T35/$T$73</f>
        <v>36.045416666666661</v>
      </c>
      <c r="U46" s="109">
        <f>+U35/$U$73</f>
        <v>36.457393678160919</v>
      </c>
      <c r="V46" s="109">
        <f t="shared" si="23"/>
        <v>36.486880747126435</v>
      </c>
      <c r="W46" s="109">
        <f t="shared" si="23"/>
        <v>37.761561781609203</v>
      </c>
      <c r="X46" s="109">
        <f t="shared" si="23"/>
        <v>37.194864942528746</v>
      </c>
      <c r="Y46" s="109">
        <f t="shared" si="23"/>
        <v>37.625063218390807</v>
      </c>
      <c r="Z46" s="109">
        <f t="shared" si="23"/>
        <v>0</v>
      </c>
      <c r="AA46" s="109">
        <f t="shared" si="23"/>
        <v>0</v>
      </c>
      <c r="AB46" s="109">
        <f t="shared" si="23"/>
        <v>0</v>
      </c>
      <c r="AC46" s="109">
        <f t="shared" si="23"/>
        <v>0</v>
      </c>
      <c r="AD46" s="109">
        <f t="shared" si="23"/>
        <v>0</v>
      </c>
      <c r="AE46" s="185">
        <f t="shared" si="25"/>
        <v>258.15292241379314</v>
      </c>
    </row>
    <row r="47" spans="2:33">
      <c r="B47" s="180" t="s">
        <v>71</v>
      </c>
      <c r="C47" s="84">
        <f>+C36/C73</f>
        <v>6.2967317347073584</v>
      </c>
      <c r="D47" s="84">
        <f t="shared" ref="D47:N47" si="26">+D36/D73</f>
        <v>5.7406031179812382</v>
      </c>
      <c r="E47" s="84">
        <f t="shared" si="26"/>
        <v>5.9544309023649094</v>
      </c>
      <c r="F47" s="84">
        <f t="shared" si="26"/>
        <v>6.2507761923635883</v>
      </c>
      <c r="G47" s="84">
        <f t="shared" si="26"/>
        <v>6.5476945435328329</v>
      </c>
      <c r="H47" s="84">
        <f t="shared" si="26"/>
        <v>5.9467581582771825</v>
      </c>
      <c r="I47" s="84">
        <f t="shared" si="26"/>
        <v>4.8436599947152867</v>
      </c>
      <c r="J47" s="84">
        <f t="shared" si="26"/>
        <v>0</v>
      </c>
      <c r="K47" s="84">
        <f t="shared" si="26"/>
        <v>0</v>
      </c>
      <c r="L47" s="84">
        <f t="shared" si="26"/>
        <v>0</v>
      </c>
      <c r="M47" s="84">
        <f t="shared" si="26"/>
        <v>0</v>
      </c>
      <c r="N47" s="84">
        <f t="shared" si="26"/>
        <v>0</v>
      </c>
      <c r="O47" s="85">
        <f t="shared" si="22"/>
        <v>41.580654643942403</v>
      </c>
      <c r="R47" s="180" t="s">
        <v>71</v>
      </c>
      <c r="S47" s="198">
        <f>+S36/S73</f>
        <v>5.4781566091954019</v>
      </c>
      <c r="T47" s="198">
        <f t="shared" ref="T47:AD47" si="27">+T36/T73</f>
        <v>4.9943247126436772</v>
      </c>
      <c r="U47" s="198">
        <f t="shared" si="27"/>
        <v>5.1803548850574712</v>
      </c>
      <c r="V47" s="198">
        <f t="shared" si="27"/>
        <v>5.4381752873563221</v>
      </c>
      <c r="W47" s="198">
        <f t="shared" si="27"/>
        <v>5.6964942528735643</v>
      </c>
      <c r="X47" s="198">
        <f t="shared" si="27"/>
        <v>5.1736795977011489</v>
      </c>
      <c r="Y47" s="198">
        <f t="shared" si="27"/>
        <v>4.2139841954022996</v>
      </c>
      <c r="Z47" s="198">
        <f t="shared" si="27"/>
        <v>0</v>
      </c>
      <c r="AA47" s="198">
        <f t="shared" si="27"/>
        <v>0</v>
      </c>
      <c r="AB47" s="198">
        <f t="shared" si="27"/>
        <v>0</v>
      </c>
      <c r="AC47" s="198">
        <f t="shared" si="27"/>
        <v>0</v>
      </c>
      <c r="AD47" s="198">
        <f t="shared" si="27"/>
        <v>0</v>
      </c>
      <c r="AE47" s="185">
        <f t="shared" si="25"/>
        <v>36.175169540229888</v>
      </c>
    </row>
    <row r="48" spans="2:33">
      <c r="B48" s="26" t="s">
        <v>14</v>
      </c>
      <c r="C48" s="87">
        <f>SUM(C43:C47)</f>
        <v>1066.3214658475363</v>
      </c>
      <c r="D48" s="87">
        <f t="shared" ref="D48:N48" si="28">SUM(D43:D47)</f>
        <v>1032.151463205179</v>
      </c>
      <c r="E48" s="87">
        <f t="shared" si="28"/>
        <v>1032.5786530585281</v>
      </c>
      <c r="F48" s="87">
        <f t="shared" si="28"/>
        <v>1054.9514054036201</v>
      </c>
      <c r="G48" s="87">
        <f t="shared" si="28"/>
        <v>1116.0163826132909</v>
      </c>
      <c r="H48" s="87">
        <f t="shared" si="28"/>
        <v>1089.3855760338222</v>
      </c>
      <c r="I48" s="87">
        <f t="shared" si="28"/>
        <v>981.4666154710003</v>
      </c>
      <c r="J48" s="87">
        <f t="shared" si="28"/>
        <v>0</v>
      </c>
      <c r="K48" s="87">
        <f t="shared" si="28"/>
        <v>0</v>
      </c>
      <c r="L48" s="87">
        <f t="shared" si="28"/>
        <v>0</v>
      </c>
      <c r="M48" s="87">
        <f t="shared" si="28"/>
        <v>0</v>
      </c>
      <c r="N48" s="87">
        <f t="shared" si="28"/>
        <v>0</v>
      </c>
      <c r="O48" s="87">
        <f t="shared" si="22"/>
        <v>7372.8715616329764</v>
      </c>
      <c r="R48" s="26" t="s">
        <v>14</v>
      </c>
      <c r="S48" s="186">
        <f>SUM(S43:S47)</f>
        <v>927.69967528735629</v>
      </c>
      <c r="T48" s="186">
        <f t="shared" ref="T48:AD48" si="29">SUM(T43:T47)</f>
        <v>897.97177298850579</v>
      </c>
      <c r="U48" s="186">
        <f t="shared" si="29"/>
        <v>898.34342816091953</v>
      </c>
      <c r="V48" s="186">
        <f t="shared" si="29"/>
        <v>917.80772270114926</v>
      </c>
      <c r="W48" s="186">
        <f t="shared" si="29"/>
        <v>970.9342528735632</v>
      </c>
      <c r="X48" s="186">
        <f t="shared" si="29"/>
        <v>947.7654511494253</v>
      </c>
      <c r="Y48" s="186">
        <f t="shared" si="29"/>
        <v>853.87595545977024</v>
      </c>
      <c r="Z48" s="186">
        <f t="shared" si="29"/>
        <v>0</v>
      </c>
      <c r="AA48" s="186">
        <f t="shared" si="29"/>
        <v>0</v>
      </c>
      <c r="AB48" s="186">
        <f t="shared" si="29"/>
        <v>0</v>
      </c>
      <c r="AC48" s="186">
        <f t="shared" si="29"/>
        <v>0</v>
      </c>
      <c r="AD48" s="186">
        <f t="shared" si="29"/>
        <v>0</v>
      </c>
      <c r="AE48" s="196">
        <f>SUM(S48:AD48)</f>
        <v>6414.3982586206894</v>
      </c>
    </row>
    <row r="49" spans="2:31">
      <c r="M49" s="76"/>
      <c r="AC49" s="76"/>
      <c r="AE49" s="2">
        <f>+AE48/0.87</f>
        <v>7372.8715616329764</v>
      </c>
    </row>
    <row r="50" spans="2:31">
      <c r="B50" s="3" t="s">
        <v>77</v>
      </c>
      <c r="M50" s="76"/>
      <c r="R50" s="3" t="s">
        <v>77</v>
      </c>
      <c r="AC50" s="76"/>
    </row>
    <row r="51" spans="2:31">
      <c r="M51" s="76"/>
      <c r="AC51" s="76"/>
    </row>
    <row r="52" spans="2:31" ht="31.5">
      <c r="B52" s="116" t="s">
        <v>15</v>
      </c>
      <c r="C52" s="111" t="s">
        <v>115</v>
      </c>
      <c r="D52" s="111" t="s">
        <v>116</v>
      </c>
      <c r="E52" s="111" t="s">
        <v>125</v>
      </c>
      <c r="F52" s="111" t="s">
        <v>104</v>
      </c>
      <c r="G52" s="111" t="s">
        <v>105</v>
      </c>
      <c r="H52" s="111" t="s">
        <v>106</v>
      </c>
      <c r="I52" s="111" t="s">
        <v>8</v>
      </c>
      <c r="J52" s="111" t="s">
        <v>9</v>
      </c>
      <c r="K52" s="111" t="s">
        <v>10</v>
      </c>
      <c r="L52" s="111" t="s">
        <v>11</v>
      </c>
      <c r="M52" s="111" t="s">
        <v>12</v>
      </c>
      <c r="N52" s="111" t="s">
        <v>13</v>
      </c>
      <c r="O52" s="82" t="s">
        <v>107</v>
      </c>
      <c r="P52" s="101"/>
      <c r="R52" s="116" t="s">
        <v>15</v>
      </c>
      <c r="S52" s="166" t="s">
        <v>2</v>
      </c>
      <c r="T52" s="166" t="s">
        <v>3</v>
      </c>
      <c r="U52" s="166" t="s">
        <v>4</v>
      </c>
      <c r="V52" s="111" t="s">
        <v>104</v>
      </c>
      <c r="W52" s="111" t="s">
        <v>105</v>
      </c>
      <c r="X52" s="111" t="s">
        <v>106</v>
      </c>
      <c r="Y52" s="111" t="s">
        <v>8</v>
      </c>
      <c r="Z52" s="111" t="s">
        <v>9</v>
      </c>
      <c r="AA52" s="111" t="s">
        <v>10</v>
      </c>
      <c r="AB52" s="111" t="s">
        <v>11</v>
      </c>
      <c r="AC52" s="111" t="s">
        <v>12</v>
      </c>
      <c r="AD52" s="111" t="s">
        <v>13</v>
      </c>
      <c r="AE52" s="82" t="s">
        <v>107</v>
      </c>
    </row>
    <row r="53" spans="2:31">
      <c r="B53" s="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69"/>
      <c r="R53" s="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69"/>
    </row>
    <row r="54" spans="2:31">
      <c r="B54" s="17" t="s">
        <v>96</v>
      </c>
      <c r="C54" s="84">
        <f>+C32/C21*100</f>
        <v>100.60094531114181</v>
      </c>
      <c r="D54" s="84">
        <f t="shared" ref="C54:O59" si="30">+D32/D21*100</f>
        <v>100.98522021107996</v>
      </c>
      <c r="E54" s="84">
        <f t="shared" si="30"/>
        <v>101.81557374079088</v>
      </c>
      <c r="F54" s="84">
        <f t="shared" si="30"/>
        <v>102.52199714202025</v>
      </c>
      <c r="G54" s="84">
        <f t="shared" si="30"/>
        <v>103.57289050605043</v>
      </c>
      <c r="H54" s="84">
        <f t="shared" si="30"/>
        <v>103.95214777733305</v>
      </c>
      <c r="I54" s="84">
        <f t="shared" si="30"/>
        <v>105.48389257886571</v>
      </c>
      <c r="J54" s="84" t="e">
        <f t="shared" si="30"/>
        <v>#DIV/0!</v>
      </c>
      <c r="K54" s="84" t="e">
        <f t="shared" si="30"/>
        <v>#DIV/0!</v>
      </c>
      <c r="L54" s="84" t="e">
        <f t="shared" si="30"/>
        <v>#DIV/0!</v>
      </c>
      <c r="M54" s="84" t="e">
        <f t="shared" si="30"/>
        <v>#DIV/0!</v>
      </c>
      <c r="N54" s="84" t="e">
        <f t="shared" si="30"/>
        <v>#DIV/0!</v>
      </c>
      <c r="O54" s="85">
        <f>+O32/O21*100</f>
        <v>102.62947336956292</v>
      </c>
      <c r="R54" s="17" t="s">
        <v>96</v>
      </c>
      <c r="S54" s="109">
        <f>+S32/S21*100</f>
        <v>87.522822420693387</v>
      </c>
      <c r="T54" s="109">
        <f t="shared" ref="T54:AE55" si="31">+T32/T21*100</f>
        <v>87.85714158363956</v>
      </c>
      <c r="U54" s="109">
        <f t="shared" si="31"/>
        <v>88.579549154488078</v>
      </c>
      <c r="V54" s="109">
        <f t="shared" si="31"/>
        <v>89.194137513557621</v>
      </c>
      <c r="W54" s="109">
        <f t="shared" si="31"/>
        <v>90.108414740263882</v>
      </c>
      <c r="X54" s="109">
        <f t="shared" si="31"/>
        <v>90.438368566279763</v>
      </c>
      <c r="Y54" s="109">
        <f t="shared" si="31"/>
        <v>91.770986543613148</v>
      </c>
      <c r="Z54" s="109" t="e">
        <f t="shared" si="31"/>
        <v>#DIV/0!</v>
      </c>
      <c r="AA54" s="109" t="e">
        <f t="shared" si="31"/>
        <v>#DIV/0!</v>
      </c>
      <c r="AB54" s="109" t="e">
        <f t="shared" si="31"/>
        <v>#DIV/0!</v>
      </c>
      <c r="AC54" s="109" t="e">
        <f t="shared" si="31"/>
        <v>#DIV/0!</v>
      </c>
      <c r="AD54" s="109" t="e">
        <f t="shared" si="31"/>
        <v>#DIV/0!</v>
      </c>
      <c r="AE54" s="185">
        <f t="shared" si="31"/>
        <v>89.287641831519721</v>
      </c>
    </row>
    <row r="55" spans="2:31">
      <c r="B55" s="17" t="s">
        <v>68</v>
      </c>
      <c r="C55" s="84">
        <f t="shared" ref="C55:N58" si="32">+C33/C22*100</f>
        <v>176.64170558847354</v>
      </c>
      <c r="D55" s="84">
        <f t="shared" si="30"/>
        <v>177.75010425613436</v>
      </c>
      <c r="E55" s="84">
        <f t="shared" si="30"/>
        <v>179.57227318762796</v>
      </c>
      <c r="F55" s="84">
        <f t="shared" si="30"/>
        <v>180.71140167395677</v>
      </c>
      <c r="G55" s="84">
        <f t="shared" si="30"/>
        <v>182.28990760738188</v>
      </c>
      <c r="H55" s="84">
        <f t="shared" si="30"/>
        <v>183.34782634966723</v>
      </c>
      <c r="I55" s="84">
        <f t="shared" si="30"/>
        <v>187.41719403404292</v>
      </c>
      <c r="J55" s="84" t="e">
        <f t="shared" si="30"/>
        <v>#DIV/0!</v>
      </c>
      <c r="K55" s="84" t="e">
        <f t="shared" si="30"/>
        <v>#DIV/0!</v>
      </c>
      <c r="L55" s="84" t="e">
        <f t="shared" si="30"/>
        <v>#DIV/0!</v>
      </c>
      <c r="M55" s="84" t="e">
        <f t="shared" si="30"/>
        <v>#DIV/0!</v>
      </c>
      <c r="N55" s="84" t="e">
        <f t="shared" si="30"/>
        <v>#DIV/0!</v>
      </c>
      <c r="O55" s="85">
        <f t="shared" si="30"/>
        <v>181.04756437549338</v>
      </c>
      <c r="R55" s="17" t="s">
        <v>68</v>
      </c>
      <c r="S55" s="109">
        <f t="shared" ref="S55:AE59" si="33">+S33/S22*100</f>
        <v>153.67828386197198</v>
      </c>
      <c r="T55" s="109">
        <f t="shared" si="31"/>
        <v>154.64259070283691</v>
      </c>
      <c r="U55" s="109">
        <f t="shared" si="31"/>
        <v>156.22787767323635</v>
      </c>
      <c r="V55" s="109">
        <f t="shared" si="31"/>
        <v>157.21891945634238</v>
      </c>
      <c r="W55" s="109">
        <f t="shared" si="31"/>
        <v>158.59221961842223</v>
      </c>
      <c r="X55" s="109">
        <f t="shared" si="31"/>
        <v>159.5126089242105</v>
      </c>
      <c r="Y55" s="109">
        <f t="shared" si="31"/>
        <v>163.05295880961734</v>
      </c>
      <c r="Z55" s="109" t="e">
        <f t="shared" si="31"/>
        <v>#DIV/0!</v>
      </c>
      <c r="AA55" s="109" t="e">
        <f t="shared" si="31"/>
        <v>#DIV/0!</v>
      </c>
      <c r="AB55" s="109" t="e">
        <f t="shared" si="31"/>
        <v>#DIV/0!</v>
      </c>
      <c r="AC55" s="109" t="e">
        <f t="shared" si="31"/>
        <v>#DIV/0!</v>
      </c>
      <c r="AD55" s="109" t="e">
        <f t="shared" si="31"/>
        <v>#DIV/0!</v>
      </c>
      <c r="AE55" s="185">
        <f t="shared" si="33"/>
        <v>157.51138100667924</v>
      </c>
    </row>
    <row r="56" spans="2:31">
      <c r="B56" s="17" t="s">
        <v>69</v>
      </c>
      <c r="C56" s="84">
        <f t="shared" si="32"/>
        <v>117.45258088322052</v>
      </c>
      <c r="D56" s="84">
        <f t="shared" si="32"/>
        <v>114.89404704618345</v>
      </c>
      <c r="E56" s="84">
        <f t="shared" si="32"/>
        <v>117.00539650456258</v>
      </c>
      <c r="F56" s="84">
        <f t="shared" si="32"/>
        <v>126.07344356680198</v>
      </c>
      <c r="G56" s="84">
        <f t="shared" si="32"/>
        <v>117.97336531849743</v>
      </c>
      <c r="H56" s="84">
        <f t="shared" si="32"/>
        <v>116.17078391861402</v>
      </c>
      <c r="I56" s="84">
        <f t="shared" si="32"/>
        <v>139.37939118623126</v>
      </c>
      <c r="J56" s="84" t="e">
        <f t="shared" si="32"/>
        <v>#DIV/0!</v>
      </c>
      <c r="K56" s="84" t="e">
        <f t="shared" si="32"/>
        <v>#DIV/0!</v>
      </c>
      <c r="L56" s="84" t="e">
        <f t="shared" si="32"/>
        <v>#DIV/0!</v>
      </c>
      <c r="M56" s="84" t="e">
        <f t="shared" si="32"/>
        <v>#DIV/0!</v>
      </c>
      <c r="N56" s="84" t="e">
        <f t="shared" si="32"/>
        <v>#DIV/0!</v>
      </c>
      <c r="O56" s="85">
        <f t="shared" si="30"/>
        <v>120.42994899180539</v>
      </c>
      <c r="R56" s="17" t="s">
        <v>69</v>
      </c>
      <c r="S56" s="109">
        <f t="shared" si="33"/>
        <v>102.18374536840184</v>
      </c>
      <c r="T56" s="109">
        <f t="shared" si="33"/>
        <v>99.957820930179594</v>
      </c>
      <c r="U56" s="109">
        <f t="shared" si="33"/>
        <v>101.79469495896944</v>
      </c>
      <c r="V56" s="109">
        <f t="shared" si="33"/>
        <v>109.68389590311773</v>
      </c>
      <c r="W56" s="109">
        <f t="shared" si="33"/>
        <v>102.63682782709276</v>
      </c>
      <c r="X56" s="109">
        <f t="shared" si="33"/>
        <v>101.06858200919417</v>
      </c>
      <c r="Y56" s="109">
        <f t="shared" si="33"/>
        <v>121.2600703320212</v>
      </c>
      <c r="Z56" s="109" t="e">
        <f t="shared" si="33"/>
        <v>#DIV/0!</v>
      </c>
      <c r="AA56" s="109" t="e">
        <f t="shared" si="33"/>
        <v>#DIV/0!</v>
      </c>
      <c r="AB56" s="109" t="e">
        <f t="shared" si="33"/>
        <v>#DIV/0!</v>
      </c>
      <c r="AC56" s="109" t="e">
        <f t="shared" si="33"/>
        <v>#DIV/0!</v>
      </c>
      <c r="AD56" s="109" t="e">
        <f t="shared" si="33"/>
        <v>#DIV/0!</v>
      </c>
      <c r="AE56" s="185">
        <f t="shared" si="33"/>
        <v>104.77405562287068</v>
      </c>
    </row>
    <row r="57" spans="2:31">
      <c r="B57" s="17" t="s">
        <v>97</v>
      </c>
      <c r="C57" s="84">
        <f t="shared" si="32"/>
        <v>128.63060942552482</v>
      </c>
      <c r="D57" s="84">
        <f t="shared" si="32"/>
        <v>129.32135030331298</v>
      </c>
      <c r="E57" s="84">
        <f t="shared" si="32"/>
        <v>130.70328369107551</v>
      </c>
      <c r="F57" s="84">
        <f t="shared" si="32"/>
        <v>131.6081563169883</v>
      </c>
      <c r="G57" s="84">
        <f t="shared" si="32"/>
        <v>132.876688711963</v>
      </c>
      <c r="H57" s="84">
        <f t="shared" si="32"/>
        <v>133.45484044214362</v>
      </c>
      <c r="I57" s="84">
        <f t="shared" si="32"/>
        <v>136.20610335678541</v>
      </c>
      <c r="J57" s="84" t="e">
        <f t="shared" si="32"/>
        <v>#DIV/0!</v>
      </c>
      <c r="K57" s="84" t="e">
        <f t="shared" si="32"/>
        <v>#DIV/0!</v>
      </c>
      <c r="L57" s="84" t="e">
        <f t="shared" si="32"/>
        <v>#DIV/0!</v>
      </c>
      <c r="M57" s="84" t="e">
        <f t="shared" si="32"/>
        <v>#DIV/0!</v>
      </c>
      <c r="N57" s="84" t="e">
        <f t="shared" si="32"/>
        <v>#DIV/0!</v>
      </c>
      <c r="O57" s="85">
        <f t="shared" si="30"/>
        <v>131.81685115691687</v>
      </c>
      <c r="R57" s="17" t="s">
        <v>97</v>
      </c>
      <c r="S57" s="109">
        <f t="shared" si="33"/>
        <v>111.90863020020659</v>
      </c>
      <c r="T57" s="109">
        <f t="shared" si="33"/>
        <v>112.50957476388228</v>
      </c>
      <c r="U57" s="109">
        <f t="shared" si="33"/>
        <v>113.71185681123571</v>
      </c>
      <c r="V57" s="109">
        <f t="shared" si="33"/>
        <v>114.49909599577981</v>
      </c>
      <c r="W57" s="109">
        <f t="shared" si="33"/>
        <v>115.60271917940781</v>
      </c>
      <c r="X57" s="109">
        <f t="shared" si="33"/>
        <v>116.10571118466495</v>
      </c>
      <c r="Y57" s="109">
        <f t="shared" si="33"/>
        <v>118.49930992040329</v>
      </c>
      <c r="Z57" s="109" t="e">
        <f t="shared" si="33"/>
        <v>#DIV/0!</v>
      </c>
      <c r="AA57" s="109" t="e">
        <f t="shared" si="33"/>
        <v>#DIV/0!</v>
      </c>
      <c r="AB57" s="109" t="e">
        <f t="shared" si="33"/>
        <v>#DIV/0!</v>
      </c>
      <c r="AC57" s="109" t="e">
        <f t="shared" si="33"/>
        <v>#DIV/0!</v>
      </c>
      <c r="AD57" s="109" t="e">
        <f t="shared" si="33"/>
        <v>#DIV/0!</v>
      </c>
      <c r="AE57" s="185">
        <f t="shared" si="33"/>
        <v>114.68066050651768</v>
      </c>
    </row>
    <row r="58" spans="2:31">
      <c r="B58" s="180" t="s">
        <v>71</v>
      </c>
      <c r="C58" s="84">
        <f t="shared" si="32"/>
        <v>119.86557867065044</v>
      </c>
      <c r="D58" s="84">
        <f t="shared" si="32"/>
        <v>121.75711626131162</v>
      </c>
      <c r="E58" s="84">
        <f t="shared" si="32"/>
        <v>121.51899800744714</v>
      </c>
      <c r="F58" s="84">
        <f t="shared" si="32"/>
        <v>122.27487998552719</v>
      </c>
      <c r="G58" s="84">
        <f t="shared" si="32"/>
        <v>123.53136001460656</v>
      </c>
      <c r="H58" s="84">
        <f t="shared" si="32"/>
        <v>124.02444199211673</v>
      </c>
      <c r="I58" s="84">
        <f t="shared" si="32"/>
        <v>125.67334040342367</v>
      </c>
      <c r="J58" s="84" t="e">
        <f t="shared" si="32"/>
        <v>#DIV/0!</v>
      </c>
      <c r="K58" s="84" t="e">
        <f t="shared" si="32"/>
        <v>#DIV/0!</v>
      </c>
      <c r="L58" s="84" t="e">
        <f t="shared" si="32"/>
        <v>#DIV/0!</v>
      </c>
      <c r="M58" s="84" t="e">
        <f t="shared" si="32"/>
        <v>#DIV/0!</v>
      </c>
      <c r="N58" s="84" t="e">
        <f t="shared" si="32"/>
        <v>#DIV/0!</v>
      </c>
      <c r="O58" s="85">
        <f t="shared" si="30"/>
        <v>122.55032048487993</v>
      </c>
      <c r="R58" s="180" t="s">
        <v>71</v>
      </c>
      <c r="S58" s="109">
        <f t="shared" si="33"/>
        <v>104.28305344346589</v>
      </c>
      <c r="T58" s="109">
        <f t="shared" si="33"/>
        <v>105.92869114734111</v>
      </c>
      <c r="U58" s="109">
        <f t="shared" si="33"/>
        <v>105.721528266479</v>
      </c>
      <c r="V58" s="109">
        <f t="shared" si="33"/>
        <v>106.37914558740866</v>
      </c>
      <c r="W58" s="109">
        <f t="shared" si="33"/>
        <v>107.47228321270769</v>
      </c>
      <c r="X58" s="109">
        <f t="shared" si="33"/>
        <v>107.90126453314156</v>
      </c>
      <c r="Y58" s="109">
        <f t="shared" si="33"/>
        <v>109.3358061509786</v>
      </c>
      <c r="Z58" s="109" t="e">
        <f t="shared" si="33"/>
        <v>#DIV/0!</v>
      </c>
      <c r="AA58" s="109" t="e">
        <f t="shared" si="33"/>
        <v>#DIV/0!</v>
      </c>
      <c r="AB58" s="109" t="e">
        <f t="shared" si="33"/>
        <v>#DIV/0!</v>
      </c>
      <c r="AC58" s="109" t="e">
        <f t="shared" si="33"/>
        <v>#DIV/0!</v>
      </c>
      <c r="AD58" s="109" t="e">
        <f t="shared" si="33"/>
        <v>#DIV/0!</v>
      </c>
      <c r="AE58" s="185">
        <f t="shared" si="33"/>
        <v>106.61877882184552</v>
      </c>
    </row>
    <row r="59" spans="2:31">
      <c r="B59" s="26" t="s">
        <v>14</v>
      </c>
      <c r="C59" s="87">
        <f t="shared" si="30"/>
        <v>127.3786079227347</v>
      </c>
      <c r="D59" s="87">
        <f t="shared" si="30"/>
        <v>127.7250742284524</v>
      </c>
      <c r="E59" s="87">
        <f t="shared" si="30"/>
        <v>129.71133701563841</v>
      </c>
      <c r="F59" s="87">
        <f t="shared" si="30"/>
        <v>131.49571683687969</v>
      </c>
      <c r="G59" s="87">
        <f t="shared" si="30"/>
        <v>132.02696916717616</v>
      </c>
      <c r="H59" s="87">
        <f t="shared" si="30"/>
        <v>132.3402728377572</v>
      </c>
      <c r="I59" s="87">
        <f t="shared" si="30"/>
        <v>137.07972636417179</v>
      </c>
      <c r="J59" s="87" t="e">
        <f t="shared" si="30"/>
        <v>#DIV/0!</v>
      </c>
      <c r="K59" s="87" t="e">
        <f t="shared" si="30"/>
        <v>#DIV/0!</v>
      </c>
      <c r="L59" s="87" t="e">
        <f t="shared" si="30"/>
        <v>#DIV/0!</v>
      </c>
      <c r="M59" s="87" t="e">
        <f t="shared" si="30"/>
        <v>#DIV/0!</v>
      </c>
      <c r="N59" s="87" t="e">
        <f t="shared" si="30"/>
        <v>#DIV/0!</v>
      </c>
      <c r="O59" s="87">
        <f t="shared" si="30"/>
        <v>131.00322312703986</v>
      </c>
      <c r="R59" s="26" t="s">
        <v>14</v>
      </c>
      <c r="S59" s="119">
        <f t="shared" si="33"/>
        <v>110.8193888927792</v>
      </c>
      <c r="T59" s="119">
        <f t="shared" si="33"/>
        <v>111.1208145787536</v>
      </c>
      <c r="U59" s="119">
        <f t="shared" si="33"/>
        <v>112.84886320360539</v>
      </c>
      <c r="V59" s="119">
        <f t="shared" si="33"/>
        <v>114.40127364808532</v>
      </c>
      <c r="W59" s="119">
        <f t="shared" si="33"/>
        <v>114.86346317544324</v>
      </c>
      <c r="X59" s="119">
        <f t="shared" si="33"/>
        <v>115.13603736884876</v>
      </c>
      <c r="Y59" s="119">
        <f t="shared" si="33"/>
        <v>119.25936193682942</v>
      </c>
      <c r="Z59" s="119" t="e">
        <f t="shared" si="33"/>
        <v>#DIV/0!</v>
      </c>
      <c r="AA59" s="119" t="e">
        <f t="shared" si="33"/>
        <v>#DIV/0!</v>
      </c>
      <c r="AB59" s="119" t="e">
        <f t="shared" si="33"/>
        <v>#DIV/0!</v>
      </c>
      <c r="AC59" s="119" t="e">
        <f t="shared" si="33"/>
        <v>#DIV/0!</v>
      </c>
      <c r="AD59" s="119" t="e">
        <f t="shared" si="33"/>
        <v>#DIV/0!</v>
      </c>
      <c r="AE59" s="187">
        <f t="shared" si="33"/>
        <v>113.97280412052466</v>
      </c>
    </row>
    <row r="60" spans="2:31"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AC60" s="76"/>
      <c r="AE60" s="2">
        <f>+AE59/0.87</f>
        <v>131.00322312703983</v>
      </c>
    </row>
    <row r="61" spans="2:31">
      <c r="B61" s="3" t="s">
        <v>78</v>
      </c>
      <c r="M61" s="76"/>
      <c r="R61" s="3" t="s">
        <v>78</v>
      </c>
      <c r="AC61" s="76"/>
    </row>
    <row r="62" spans="2:31">
      <c r="C62" s="68"/>
      <c r="D62" s="68"/>
      <c r="E62" s="68"/>
      <c r="M62" s="76"/>
      <c r="AC62" s="76"/>
    </row>
    <row r="63" spans="2:31" ht="31.5">
      <c r="B63" s="116" t="s">
        <v>15</v>
      </c>
      <c r="C63" s="111" t="s">
        <v>115</v>
      </c>
      <c r="D63" s="111" t="s">
        <v>116</v>
      </c>
      <c r="E63" s="111" t="s">
        <v>125</v>
      </c>
      <c r="F63" s="111" t="s">
        <v>104</v>
      </c>
      <c r="G63" s="111" t="s">
        <v>105</v>
      </c>
      <c r="H63" s="111" t="s">
        <v>106</v>
      </c>
      <c r="I63" s="111" t="s">
        <v>8</v>
      </c>
      <c r="J63" s="111" t="s">
        <v>9</v>
      </c>
      <c r="K63" s="111" t="s">
        <v>10</v>
      </c>
      <c r="L63" s="111" t="s">
        <v>11</v>
      </c>
      <c r="M63" s="111" t="s">
        <v>12</v>
      </c>
      <c r="N63" s="111" t="s">
        <v>13</v>
      </c>
      <c r="O63" s="82" t="s">
        <v>107</v>
      </c>
      <c r="P63" s="101"/>
      <c r="R63" s="116" t="s">
        <v>15</v>
      </c>
      <c r="S63" s="166" t="s">
        <v>2</v>
      </c>
      <c r="T63" s="166" t="s">
        <v>3</v>
      </c>
      <c r="U63" s="166" t="s">
        <v>4</v>
      </c>
      <c r="V63" s="111" t="s">
        <v>104</v>
      </c>
      <c r="W63" s="111" t="s">
        <v>105</v>
      </c>
      <c r="X63" s="111" t="s">
        <v>106</v>
      </c>
      <c r="Y63" s="111" t="s">
        <v>8</v>
      </c>
      <c r="Z63" s="111" t="s">
        <v>9</v>
      </c>
      <c r="AA63" s="111" t="s">
        <v>10</v>
      </c>
      <c r="AB63" s="111" t="s">
        <v>11</v>
      </c>
      <c r="AC63" s="111" t="s">
        <v>12</v>
      </c>
      <c r="AD63" s="111" t="s">
        <v>13</v>
      </c>
      <c r="AE63" s="82" t="s">
        <v>107</v>
      </c>
    </row>
    <row r="64" spans="2:31">
      <c r="B64" s="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69"/>
      <c r="R64" s="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69"/>
    </row>
    <row r="65" spans="2:31">
      <c r="B65" s="17" t="s">
        <v>96</v>
      </c>
      <c r="C65" s="84">
        <f>+C43/C21*100</f>
        <v>14.454158809072101</v>
      </c>
      <c r="D65" s="84">
        <f t="shared" ref="D65:O66" si="34">+D43/D21*100</f>
        <v>14.509370719982751</v>
      </c>
      <c r="E65" s="84">
        <f t="shared" si="34"/>
        <v>14.628674388044669</v>
      </c>
      <c r="F65" s="84">
        <f t="shared" si="34"/>
        <v>14.73017200316383</v>
      </c>
      <c r="G65" s="84">
        <f t="shared" si="34"/>
        <v>14.881162429030237</v>
      </c>
      <c r="H65" s="84">
        <f t="shared" si="34"/>
        <v>14.935653416283486</v>
      </c>
      <c r="I65" s="84">
        <f t="shared" si="34"/>
        <v>15.155731692365759</v>
      </c>
      <c r="J65" s="84" t="e">
        <f t="shared" si="34"/>
        <v>#DIV/0!</v>
      </c>
      <c r="K65" s="84" t="e">
        <f t="shared" si="34"/>
        <v>#DIV/0!</v>
      </c>
      <c r="L65" s="84" t="e">
        <f t="shared" si="34"/>
        <v>#DIV/0!</v>
      </c>
      <c r="M65" s="84" t="e">
        <f t="shared" si="34"/>
        <v>#DIV/0!</v>
      </c>
      <c r="N65" s="84" t="e">
        <f t="shared" si="34"/>
        <v>#DIV/0!</v>
      </c>
      <c r="O65" s="85">
        <f t="shared" si="34"/>
        <v>14.745613989879731</v>
      </c>
      <c r="R65" s="17" t="s">
        <v>96</v>
      </c>
      <c r="S65" s="109">
        <f>+S43/S21*100</f>
        <v>12.575118163892727</v>
      </c>
      <c r="T65" s="109">
        <f t="shared" ref="T65:AE66" si="35">+T43/T21*100</f>
        <v>12.623152526384995</v>
      </c>
      <c r="U65" s="109">
        <f t="shared" si="35"/>
        <v>12.72694671759886</v>
      </c>
      <c r="V65" s="109">
        <f t="shared" si="35"/>
        <v>12.815249642752532</v>
      </c>
      <c r="W65" s="109">
        <f t="shared" si="35"/>
        <v>12.946611313256303</v>
      </c>
      <c r="X65" s="109">
        <f t="shared" si="35"/>
        <v>12.994018472166632</v>
      </c>
      <c r="Y65" s="109">
        <f t="shared" si="35"/>
        <v>13.185486572358213</v>
      </c>
      <c r="Z65" s="109" t="e">
        <f t="shared" si="35"/>
        <v>#DIV/0!</v>
      </c>
      <c r="AA65" s="109" t="e">
        <f t="shared" si="35"/>
        <v>#DIV/0!</v>
      </c>
      <c r="AB65" s="109" t="e">
        <f t="shared" si="35"/>
        <v>#DIV/0!</v>
      </c>
      <c r="AC65" s="109" t="e">
        <f t="shared" si="35"/>
        <v>#DIV/0!</v>
      </c>
      <c r="AD65" s="109" t="e">
        <f t="shared" si="35"/>
        <v>#DIV/0!</v>
      </c>
      <c r="AE65" s="185">
        <f t="shared" si="35"/>
        <v>12.828684171195365</v>
      </c>
    </row>
    <row r="66" spans="2:31">
      <c r="B66" s="17" t="s">
        <v>68</v>
      </c>
      <c r="C66" s="84">
        <f t="shared" ref="C66:O70" si="36">+C44/C22*100</f>
        <v>25.379555400642751</v>
      </c>
      <c r="D66" s="84">
        <f t="shared" si="34"/>
        <v>25.538808082777926</v>
      </c>
      <c r="E66" s="84">
        <f t="shared" si="34"/>
        <v>25.80061396373965</v>
      </c>
      <c r="F66" s="84">
        <f t="shared" si="34"/>
        <v>25.964281849706435</v>
      </c>
      <c r="G66" s="84">
        <f t="shared" si="34"/>
        <v>26.191078679221537</v>
      </c>
      <c r="H66" s="84">
        <f t="shared" si="34"/>
        <v>26.343078498515411</v>
      </c>
      <c r="I66" s="84">
        <f t="shared" si="34"/>
        <v>26.927757763511917</v>
      </c>
      <c r="J66" s="84" t="e">
        <f t="shared" si="34"/>
        <v>#DIV/0!</v>
      </c>
      <c r="K66" s="84" t="e">
        <f t="shared" si="34"/>
        <v>#DIV/0!</v>
      </c>
      <c r="L66" s="84" t="e">
        <f t="shared" si="34"/>
        <v>#DIV/0!</v>
      </c>
      <c r="M66" s="84" t="e">
        <f t="shared" si="34"/>
        <v>#DIV/0!</v>
      </c>
      <c r="N66" s="84" t="e">
        <f t="shared" si="34"/>
        <v>#DIV/0!</v>
      </c>
      <c r="O66" s="85">
        <f t="shared" si="36"/>
        <v>26.012581088432956</v>
      </c>
      <c r="R66" s="17" t="s">
        <v>68</v>
      </c>
      <c r="S66" s="109">
        <f t="shared" ref="S66:AE70" si="37">+S44/S22*100</f>
        <v>22.080213198559193</v>
      </c>
      <c r="T66" s="109">
        <f t="shared" si="35"/>
        <v>22.218763032016795</v>
      </c>
      <c r="U66" s="109">
        <f t="shared" si="35"/>
        <v>22.446534148453495</v>
      </c>
      <c r="V66" s="109">
        <f t="shared" si="35"/>
        <v>22.588925209244596</v>
      </c>
      <c r="W66" s="109">
        <f t="shared" si="35"/>
        <v>22.786238450922735</v>
      </c>
      <c r="X66" s="109">
        <f t="shared" si="35"/>
        <v>22.918478293708404</v>
      </c>
      <c r="Y66" s="109">
        <f t="shared" si="35"/>
        <v>23.427149254255365</v>
      </c>
      <c r="Z66" s="109" t="e">
        <f t="shared" si="35"/>
        <v>#DIV/0!</v>
      </c>
      <c r="AA66" s="109" t="e">
        <f t="shared" si="35"/>
        <v>#DIV/0!</v>
      </c>
      <c r="AB66" s="109" t="e">
        <f t="shared" si="35"/>
        <v>#DIV/0!</v>
      </c>
      <c r="AC66" s="109" t="e">
        <f t="shared" si="35"/>
        <v>#DIV/0!</v>
      </c>
      <c r="AD66" s="109" t="e">
        <f t="shared" si="35"/>
        <v>#DIV/0!</v>
      </c>
      <c r="AE66" s="185">
        <f t="shared" si="37"/>
        <v>22.630945546936672</v>
      </c>
    </row>
    <row r="67" spans="2:31">
      <c r="B67" s="17" t="s">
        <v>69</v>
      </c>
      <c r="C67" s="84">
        <f t="shared" si="36"/>
        <v>16.875370816554671</v>
      </c>
      <c r="D67" s="84">
        <f t="shared" si="36"/>
        <v>16.507765380198773</v>
      </c>
      <c r="E67" s="84">
        <f t="shared" si="36"/>
        <v>16.811120187437155</v>
      </c>
      <c r="F67" s="84">
        <f t="shared" si="36"/>
        <v>18.114000512471549</v>
      </c>
      <c r="G67" s="84">
        <f t="shared" si="36"/>
        <v>16.95019616645078</v>
      </c>
      <c r="H67" s="84">
        <f t="shared" si="36"/>
        <v>16.69120458600776</v>
      </c>
      <c r="I67" s="84">
        <f t="shared" si="36"/>
        <v>20.025774595722883</v>
      </c>
      <c r="J67" s="84" t="e">
        <f t="shared" si="36"/>
        <v>#DIV/0!</v>
      </c>
      <c r="K67" s="84" t="e">
        <f t="shared" si="36"/>
        <v>#DIV/0!</v>
      </c>
      <c r="L67" s="84" t="e">
        <f t="shared" si="36"/>
        <v>#DIV/0!</v>
      </c>
      <c r="M67" s="84" t="e">
        <f t="shared" si="36"/>
        <v>#DIV/0!</v>
      </c>
      <c r="N67" s="84" t="e">
        <f t="shared" si="36"/>
        <v>#DIV/0!</v>
      </c>
      <c r="O67" s="85">
        <f t="shared" si="36"/>
        <v>17.303153590776635</v>
      </c>
      <c r="R67" s="17" t="s">
        <v>69</v>
      </c>
      <c r="S67" s="109">
        <f t="shared" si="37"/>
        <v>14.681572610402565</v>
      </c>
      <c r="T67" s="109">
        <f t="shared" si="37"/>
        <v>14.361755880772931</v>
      </c>
      <c r="U67" s="109">
        <f t="shared" si="37"/>
        <v>14.625674563070323</v>
      </c>
      <c r="V67" s="109">
        <f t="shared" si="37"/>
        <v>15.759180445850248</v>
      </c>
      <c r="W67" s="109">
        <f t="shared" si="37"/>
        <v>14.746670664812179</v>
      </c>
      <c r="X67" s="109">
        <f t="shared" si="37"/>
        <v>14.521347989826753</v>
      </c>
      <c r="Y67" s="109">
        <f t="shared" si="37"/>
        <v>17.422423898278907</v>
      </c>
      <c r="Z67" s="109" t="e">
        <f t="shared" si="37"/>
        <v>#DIV/0!</v>
      </c>
      <c r="AA67" s="109" t="e">
        <f t="shared" si="37"/>
        <v>#DIV/0!</v>
      </c>
      <c r="AB67" s="109" t="e">
        <f t="shared" si="37"/>
        <v>#DIV/0!</v>
      </c>
      <c r="AC67" s="109" t="e">
        <f t="shared" si="37"/>
        <v>#DIV/0!</v>
      </c>
      <c r="AD67" s="109" t="e">
        <f t="shared" si="37"/>
        <v>#DIV/0!</v>
      </c>
      <c r="AE67" s="185">
        <f t="shared" si="37"/>
        <v>15.053743623975674</v>
      </c>
    </row>
    <row r="68" spans="2:31">
      <c r="B68" s="17" t="s">
        <v>97</v>
      </c>
      <c r="C68" s="84">
        <f t="shared" si="36"/>
        <v>18.481409400219086</v>
      </c>
      <c r="D68" s="84">
        <f t="shared" si="36"/>
        <v>18.580653779211634</v>
      </c>
      <c r="E68" s="84">
        <f t="shared" si="36"/>
        <v>18.779207426878667</v>
      </c>
      <c r="F68" s="84">
        <f t="shared" si="36"/>
        <v>18.90921786163625</v>
      </c>
      <c r="G68" s="84">
        <f t="shared" si="36"/>
        <v>19.091478263213073</v>
      </c>
      <c r="H68" s="84">
        <f t="shared" si="36"/>
        <v>19.174546040537876</v>
      </c>
      <c r="I68" s="84">
        <f t="shared" si="36"/>
        <v>19.569842436319743</v>
      </c>
      <c r="J68" s="84" t="e">
        <f t="shared" si="36"/>
        <v>#DIV/0!</v>
      </c>
      <c r="K68" s="84" t="e">
        <f t="shared" si="36"/>
        <v>#DIV/0!</v>
      </c>
      <c r="L68" s="84" t="e">
        <f t="shared" si="36"/>
        <v>#DIV/0!</v>
      </c>
      <c r="M68" s="84" t="e">
        <f t="shared" si="36"/>
        <v>#DIV/0!</v>
      </c>
      <c r="N68" s="84" t="e">
        <f t="shared" si="36"/>
        <v>#DIV/0!</v>
      </c>
      <c r="O68" s="85">
        <f t="shared" si="36"/>
        <v>18.939202752430585</v>
      </c>
      <c r="R68" s="17" t="s">
        <v>97</v>
      </c>
      <c r="S68" s="109">
        <f t="shared" si="37"/>
        <v>16.078826178190603</v>
      </c>
      <c r="T68" s="109">
        <f t="shared" si="37"/>
        <v>16.165168787914123</v>
      </c>
      <c r="U68" s="109">
        <f t="shared" si="37"/>
        <v>16.337910461384439</v>
      </c>
      <c r="V68" s="109">
        <f t="shared" si="37"/>
        <v>16.451019539623537</v>
      </c>
      <c r="W68" s="109">
        <f t="shared" si="37"/>
        <v>16.609586088995375</v>
      </c>
      <c r="X68" s="109">
        <f t="shared" si="37"/>
        <v>16.681855055267953</v>
      </c>
      <c r="Y68" s="109">
        <f t="shared" si="37"/>
        <v>17.025762919598176</v>
      </c>
      <c r="Z68" s="109" t="e">
        <f t="shared" si="37"/>
        <v>#DIV/0!</v>
      </c>
      <c r="AA68" s="109" t="e">
        <f t="shared" si="37"/>
        <v>#DIV/0!</v>
      </c>
      <c r="AB68" s="109" t="e">
        <f t="shared" si="37"/>
        <v>#DIV/0!</v>
      </c>
      <c r="AC68" s="109" t="e">
        <f t="shared" si="37"/>
        <v>#DIV/0!</v>
      </c>
      <c r="AD68" s="109" t="e">
        <f t="shared" si="37"/>
        <v>#DIV/0!</v>
      </c>
      <c r="AE68" s="185">
        <f t="shared" si="37"/>
        <v>16.477106394614609</v>
      </c>
    </row>
    <row r="69" spans="2:31">
      <c r="B69" s="180" t="s">
        <v>71</v>
      </c>
      <c r="C69" s="84">
        <f t="shared" si="36"/>
        <v>17.222065900955524</v>
      </c>
      <c r="D69" s="84">
        <f t="shared" si="36"/>
        <v>17.493838543291901</v>
      </c>
      <c r="E69" s="84">
        <f t="shared" si="36"/>
        <v>17.459626150495279</v>
      </c>
      <c r="F69" s="84">
        <f t="shared" si="36"/>
        <v>17.568229882978045</v>
      </c>
      <c r="G69" s="84">
        <f t="shared" si="36"/>
        <v>17.748758622788298</v>
      </c>
      <c r="H69" s="84">
        <f t="shared" si="36"/>
        <v>17.819603734499527</v>
      </c>
      <c r="I69" s="84">
        <f t="shared" si="36"/>
        <v>18.056514425779259</v>
      </c>
      <c r="J69" s="84" t="e">
        <f t="shared" si="36"/>
        <v>#DIV/0!</v>
      </c>
      <c r="K69" s="84" t="e">
        <f t="shared" si="36"/>
        <v>#DIV/0!</v>
      </c>
      <c r="L69" s="84" t="e">
        <f t="shared" si="36"/>
        <v>#DIV/0!</v>
      </c>
      <c r="M69" s="84" t="e">
        <f t="shared" si="36"/>
        <v>#DIV/0!</v>
      </c>
      <c r="N69" s="84" t="e">
        <f t="shared" si="36"/>
        <v>#DIV/0!</v>
      </c>
      <c r="O69" s="85">
        <f t="shared" si="36"/>
        <v>17.607804667367809</v>
      </c>
      <c r="R69" s="180" t="s">
        <v>71</v>
      </c>
      <c r="S69" s="109">
        <f t="shared" si="37"/>
        <v>14.983197333831304</v>
      </c>
      <c r="T69" s="109">
        <f t="shared" si="37"/>
        <v>15.219639532663953</v>
      </c>
      <c r="U69" s="109">
        <f t="shared" si="37"/>
        <v>15.189874750930892</v>
      </c>
      <c r="V69" s="109">
        <f t="shared" si="37"/>
        <v>15.284359998190899</v>
      </c>
      <c r="W69" s="109">
        <f t="shared" si="37"/>
        <v>15.44142000182582</v>
      </c>
      <c r="X69" s="109">
        <f t="shared" si="37"/>
        <v>15.503055249014592</v>
      </c>
      <c r="Y69" s="109">
        <f t="shared" si="37"/>
        <v>15.709167550427958</v>
      </c>
      <c r="Z69" s="109" t="e">
        <f t="shared" si="37"/>
        <v>#DIV/0!</v>
      </c>
      <c r="AA69" s="109" t="e">
        <f t="shared" si="37"/>
        <v>#DIV/0!</v>
      </c>
      <c r="AB69" s="109" t="e">
        <f t="shared" si="37"/>
        <v>#DIV/0!</v>
      </c>
      <c r="AC69" s="109" t="e">
        <f t="shared" si="37"/>
        <v>#DIV/0!</v>
      </c>
      <c r="AD69" s="109" t="e">
        <f t="shared" si="37"/>
        <v>#DIV/0!</v>
      </c>
      <c r="AE69" s="185">
        <f t="shared" si="37"/>
        <v>15.318790060609992</v>
      </c>
    </row>
    <row r="70" spans="2:31">
      <c r="B70" s="26" t="s">
        <v>14</v>
      </c>
      <c r="C70" s="87">
        <f>+C48/C26*100</f>
        <v>18.301524126829705</v>
      </c>
      <c r="D70" s="87">
        <f t="shared" si="36"/>
        <v>18.3513037684558</v>
      </c>
      <c r="E70" s="87">
        <f t="shared" si="36"/>
        <v>18.636686352821606</v>
      </c>
      <c r="F70" s="87">
        <f t="shared" si="36"/>
        <v>18.893062763919499</v>
      </c>
      <c r="G70" s="87">
        <f t="shared" si="36"/>
        <v>18.969392121720709</v>
      </c>
      <c r="H70" s="87">
        <f t="shared" si="36"/>
        <v>19.014407016919137</v>
      </c>
      <c r="I70" s="87">
        <f t="shared" si="36"/>
        <v>19.695362983358013</v>
      </c>
      <c r="J70" s="87" t="e">
        <f t="shared" si="36"/>
        <v>#DIV/0!</v>
      </c>
      <c r="K70" s="87" t="e">
        <f t="shared" si="36"/>
        <v>#DIV/0!</v>
      </c>
      <c r="L70" s="87" t="e">
        <f t="shared" si="36"/>
        <v>#DIV/0!</v>
      </c>
      <c r="M70" s="87" t="e">
        <f t="shared" si="36"/>
        <v>#DIV/0!</v>
      </c>
      <c r="N70" s="87" t="e">
        <f t="shared" si="36"/>
        <v>#DIV/0!</v>
      </c>
      <c r="O70" s="87">
        <f t="shared" si="36"/>
        <v>18.822302173425264</v>
      </c>
      <c r="R70" s="26" t="s">
        <v>14</v>
      </c>
      <c r="S70" s="119">
        <f t="shared" si="37"/>
        <v>15.922325990341838</v>
      </c>
      <c r="T70" s="186">
        <f t="shared" si="37"/>
        <v>15.96563427855655</v>
      </c>
      <c r="U70" s="186">
        <f t="shared" si="37"/>
        <v>16.213917126954801</v>
      </c>
      <c r="V70" s="186">
        <f t="shared" si="37"/>
        <v>16.436964604609962</v>
      </c>
      <c r="W70" s="186">
        <f t="shared" si="37"/>
        <v>16.50337114589702</v>
      </c>
      <c r="X70" s="186">
        <f t="shared" si="37"/>
        <v>16.54253410471965</v>
      </c>
      <c r="Y70" s="186">
        <f t="shared" si="37"/>
        <v>17.134965795521474</v>
      </c>
      <c r="Z70" s="186" t="e">
        <f t="shared" si="37"/>
        <v>#DIV/0!</v>
      </c>
      <c r="AA70" s="186" t="e">
        <f t="shared" si="37"/>
        <v>#DIV/0!</v>
      </c>
      <c r="AB70" s="186" t="e">
        <f t="shared" si="37"/>
        <v>#DIV/0!</v>
      </c>
      <c r="AC70" s="186" t="e">
        <f t="shared" si="37"/>
        <v>#DIV/0!</v>
      </c>
      <c r="AD70" s="186" t="e">
        <f t="shared" si="37"/>
        <v>#DIV/0!</v>
      </c>
      <c r="AE70" s="187">
        <f t="shared" si="37"/>
        <v>16.375402890879982</v>
      </c>
    </row>
    <row r="71" spans="2:31">
      <c r="M71" s="76"/>
      <c r="X71" s="109"/>
      <c r="AE71" s="163">
        <f>+AE70/0.87</f>
        <v>18.822302173425268</v>
      </c>
    </row>
    <row r="72" spans="2:31">
      <c r="M72" s="76"/>
    </row>
    <row r="73" spans="2:31">
      <c r="B73" s="63" t="s">
        <v>54</v>
      </c>
      <c r="C73" s="110">
        <v>6.96</v>
      </c>
      <c r="D73" s="110">
        <v>6.96</v>
      </c>
      <c r="E73" s="110">
        <v>6.96</v>
      </c>
      <c r="F73" s="110">
        <v>6.96</v>
      </c>
      <c r="G73" s="110">
        <v>6.96</v>
      </c>
      <c r="H73" s="110">
        <v>6.96</v>
      </c>
      <c r="I73" s="110">
        <v>6.96</v>
      </c>
      <c r="J73" s="110">
        <v>6.96</v>
      </c>
      <c r="K73" s="110">
        <v>6.96</v>
      </c>
      <c r="L73" s="75">
        <v>6.96</v>
      </c>
      <c r="M73" s="75">
        <v>6.96</v>
      </c>
      <c r="N73" s="75">
        <v>6.96</v>
      </c>
      <c r="O73" s="68"/>
      <c r="R73" s="63" t="s">
        <v>54</v>
      </c>
      <c r="S73" s="75">
        <f>+C73</f>
        <v>6.96</v>
      </c>
      <c r="T73" s="75">
        <f t="shared" ref="T73:AD73" si="38">+D73</f>
        <v>6.96</v>
      </c>
      <c r="U73" s="75">
        <f t="shared" si="38"/>
        <v>6.96</v>
      </c>
      <c r="V73" s="75">
        <f t="shared" si="38"/>
        <v>6.96</v>
      </c>
      <c r="W73" s="75">
        <f t="shared" si="38"/>
        <v>6.96</v>
      </c>
      <c r="X73" s="75">
        <f t="shared" si="38"/>
        <v>6.96</v>
      </c>
      <c r="Y73" s="75">
        <f t="shared" si="38"/>
        <v>6.96</v>
      </c>
      <c r="Z73" s="75">
        <f t="shared" si="38"/>
        <v>6.96</v>
      </c>
      <c r="AA73" s="75">
        <f t="shared" si="38"/>
        <v>6.96</v>
      </c>
      <c r="AB73" s="75">
        <f t="shared" si="38"/>
        <v>6.96</v>
      </c>
      <c r="AC73" s="75">
        <f t="shared" si="38"/>
        <v>6.96</v>
      </c>
      <c r="AD73" s="75">
        <f t="shared" si="38"/>
        <v>6.96</v>
      </c>
      <c r="AE73" s="68"/>
    </row>
    <row r="74" spans="2:31">
      <c r="M74" s="76"/>
    </row>
  </sheetData>
  <conditionalFormatting sqref="C87:E1048576 F87:N65505 C38:N42 C71:N74 C49:N53 C60:N64 C2:N9 O28 C16:N20 C27:N31">
    <cfRule type="containsText" dxfId="340" priority="16" stopIfTrue="1" operator="containsText" text="*">
      <formula>NOT(ISERROR(SEARCH("*",C2)))</formula>
    </cfRule>
  </conditionalFormatting>
  <conditionalFormatting sqref="C10:N15">
    <cfRule type="containsText" dxfId="339" priority="14" stopIfTrue="1" operator="containsText" text="*">
      <formula>NOT(ISERROR(SEARCH("*",C10)))</formula>
    </cfRule>
    <cfRule type="containsText" priority="15" stopIfTrue="1" operator="containsText" text="*">
      <formula>NOT(ISERROR(SEARCH("*",C10)))</formula>
    </cfRule>
  </conditionalFormatting>
  <conditionalFormatting sqref="C21:N26">
    <cfRule type="containsText" dxfId="338" priority="12" stopIfTrue="1" operator="containsText" text="*">
      <formula>NOT(ISERROR(SEARCH("*",C21)))</formula>
    </cfRule>
    <cfRule type="containsText" priority="13" stopIfTrue="1" operator="containsText" text="*">
      <formula>NOT(ISERROR(SEARCH("*",C21)))</formula>
    </cfRule>
  </conditionalFormatting>
  <conditionalFormatting sqref="C32:N37">
    <cfRule type="containsText" dxfId="337" priority="10" stopIfTrue="1" operator="containsText" text="*">
      <formula>NOT(ISERROR(SEARCH("*",C32)))</formula>
    </cfRule>
    <cfRule type="containsText" priority="11" stopIfTrue="1" operator="containsText" text="*">
      <formula>NOT(ISERROR(SEARCH("*",C32)))</formula>
    </cfRule>
  </conditionalFormatting>
  <conditionalFormatting sqref="C43:N48">
    <cfRule type="containsText" dxfId="336" priority="8" stopIfTrue="1" operator="containsText" text="*">
      <formula>NOT(ISERROR(SEARCH("*",C43)))</formula>
    </cfRule>
    <cfRule type="containsText" priority="9" stopIfTrue="1" operator="containsText" text="*">
      <formula>NOT(ISERROR(SEARCH("*",C43)))</formula>
    </cfRule>
  </conditionalFormatting>
  <conditionalFormatting sqref="C54:N59">
    <cfRule type="containsText" dxfId="335" priority="6" stopIfTrue="1" operator="containsText" text="*">
      <formula>NOT(ISERROR(SEARCH("*",C54)))</formula>
    </cfRule>
    <cfRule type="containsText" priority="7" stopIfTrue="1" operator="containsText" text="*">
      <formula>NOT(ISERROR(SEARCH("*",C54)))</formula>
    </cfRule>
  </conditionalFormatting>
  <conditionalFormatting sqref="C65:N70">
    <cfRule type="containsText" dxfId="334" priority="4" stopIfTrue="1" operator="containsText" text="*">
      <formula>NOT(ISERROR(SEARCH("*",C65)))</formula>
    </cfRule>
    <cfRule type="containsText" priority="5" stopIfTrue="1" operator="containsText" text="*">
      <formula>NOT(ISERROR(SEARCH("*",C65)))</formula>
    </cfRule>
  </conditionalFormatting>
  <conditionalFormatting sqref="I1:N1">
    <cfRule type="containsText" dxfId="333" priority="3" stopIfTrue="1" operator="containsText" text="*">
      <formula>NOT(ISERROR(SEARCH("*",I1)))</formula>
    </cfRule>
  </conditionalFormatting>
  <conditionalFormatting sqref="C1:H1">
    <cfRule type="containsText" dxfId="332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AG80"/>
  <sheetViews>
    <sheetView showGridLines="0" zoomScale="70" zoomScaleNormal="70" workbookViewId="0">
      <selection activeCell="C34" sqref="C34:I40"/>
    </sheetView>
  </sheetViews>
  <sheetFormatPr baseColWidth="10" defaultRowHeight="15.75"/>
  <cols>
    <col min="1" max="1" width="3.5703125" style="2" customWidth="1"/>
    <col min="2" max="2" width="24.5703125" style="2" customWidth="1"/>
    <col min="3" max="10" width="11.7109375" style="2" customWidth="1"/>
    <col min="11" max="11" width="13.85546875" style="2" customWidth="1"/>
    <col min="12" max="12" width="11.7109375" style="2" customWidth="1"/>
    <col min="13" max="13" width="13.28515625" style="2" customWidth="1"/>
    <col min="14" max="14" width="11.7109375" style="2" customWidth="1"/>
    <col min="15" max="15" width="12.85546875" style="2" bestFit="1" customWidth="1"/>
    <col min="16" max="16" width="4.5703125" style="2" customWidth="1"/>
    <col min="17" max="17" width="4.85546875" style="2" customWidth="1"/>
    <col min="18" max="18" width="20.28515625" style="2" customWidth="1"/>
    <col min="19" max="30" width="11.42578125" style="2"/>
    <col min="31" max="31" width="14.42578125" style="2" customWidth="1"/>
    <col min="32" max="16384" width="11.42578125" style="2"/>
  </cols>
  <sheetData>
    <row r="1" spans="2:31">
      <c r="B1" s="3" t="s">
        <v>127</v>
      </c>
      <c r="R1" s="3" t="str">
        <f>+B1</f>
        <v>AUTORIDAD DE FISCALIZACIÓN DE ELECTRICIDAD Y TECNOLOGÍA NUCLEAR (AETN)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2:31">
      <c r="B2" s="3" t="s">
        <v>135</v>
      </c>
      <c r="R2" s="3" t="str">
        <f>+B2</f>
        <v>ENDE - (Sistema El Sena)</v>
      </c>
    </row>
    <row r="3" spans="2:31">
      <c r="B3" s="3" t="str">
        <f>+'ENDEDELBENI-Baures'!B3</f>
        <v>CONSOLIDADO - con IVA</v>
      </c>
      <c r="R3" s="3" t="str">
        <f>+'ENDEDELBENI-Baures'!Q3</f>
        <v>CONSOLIDADO - sin IVA</v>
      </c>
    </row>
    <row r="4" spans="2:31">
      <c r="B4" s="3" t="str">
        <f>+'ENDEDELBENI-Baures'!B4</f>
        <v>ESTADÍSTICAS GESTIÓN 2025</v>
      </c>
      <c r="R4" s="3" t="str">
        <f>+'ENDEDELBENI-Baures'!Q4</f>
        <v>ESTADÍSTICAS GESTIÓN 2025</v>
      </c>
    </row>
    <row r="5" spans="2:31">
      <c r="B5" s="3"/>
    </row>
    <row r="6" spans="2:31">
      <c r="B6" s="3" t="s">
        <v>0</v>
      </c>
      <c r="R6" s="3" t="s">
        <v>0</v>
      </c>
    </row>
    <row r="7" spans="2:31">
      <c r="B7" s="3"/>
      <c r="C7" s="76"/>
      <c r="R7" s="3"/>
    </row>
    <row r="8" spans="2:31">
      <c r="B8" s="165" t="s">
        <v>1</v>
      </c>
      <c r="C8" s="166" t="s">
        <v>2</v>
      </c>
      <c r="D8" s="166" t="s">
        <v>3</v>
      </c>
      <c r="E8" s="166" t="s">
        <v>4</v>
      </c>
      <c r="F8" s="166" t="s">
        <v>5</v>
      </c>
      <c r="G8" s="166" t="s">
        <v>6</v>
      </c>
      <c r="H8" s="166" t="s">
        <v>7</v>
      </c>
      <c r="I8" s="166" t="s">
        <v>8</v>
      </c>
      <c r="J8" s="166" t="s">
        <v>9</v>
      </c>
      <c r="K8" s="166" t="s">
        <v>10</v>
      </c>
      <c r="L8" s="166" t="s">
        <v>11</v>
      </c>
      <c r="M8" s="166" t="s">
        <v>12</v>
      </c>
      <c r="N8" s="166" t="s">
        <v>13</v>
      </c>
      <c r="O8" s="81" t="s">
        <v>74</v>
      </c>
      <c r="P8" s="216"/>
      <c r="Q8" s="216"/>
      <c r="R8" s="165" t="s">
        <v>1</v>
      </c>
      <c r="S8" s="166" t="s">
        <v>2</v>
      </c>
      <c r="T8" s="166" t="s">
        <v>3</v>
      </c>
      <c r="U8" s="166" t="s">
        <v>4</v>
      </c>
      <c r="V8" s="166" t="s">
        <v>5</v>
      </c>
      <c r="W8" s="166" t="s">
        <v>6</v>
      </c>
      <c r="X8" s="166" t="s">
        <v>7</v>
      </c>
      <c r="Y8" s="166" t="s">
        <v>8</v>
      </c>
      <c r="Z8" s="166" t="s">
        <v>9</v>
      </c>
      <c r="AA8" s="166" t="s">
        <v>10</v>
      </c>
      <c r="AB8" s="166" t="s">
        <v>11</v>
      </c>
      <c r="AC8" s="166" t="s">
        <v>12</v>
      </c>
      <c r="AD8" s="166" t="s">
        <v>13</v>
      </c>
      <c r="AE8" s="81" t="s">
        <v>74</v>
      </c>
    </row>
    <row r="9" spans="2:31">
      <c r="B9" s="18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67"/>
      <c r="R9" s="18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67"/>
    </row>
    <row r="10" spans="2:31" ht="15" customHeight="1">
      <c r="B10" s="17" t="s">
        <v>96</v>
      </c>
      <c r="C10" s="21">
        <f>+'[41]CONSOLIDADO VENTAS'!B10</f>
        <v>1817</v>
      </c>
      <c r="D10" s="21">
        <f>+'[41]CONSOLIDADO VENTAS'!C10</f>
        <v>1830</v>
      </c>
      <c r="E10" s="21">
        <f>+'[41]CONSOLIDADO VENTAS'!D10</f>
        <v>1855</v>
      </c>
      <c r="F10" s="21">
        <f>+'[41]CONSOLIDADO VENTAS'!E10</f>
        <v>1855</v>
      </c>
      <c r="G10" s="21">
        <f>+'[41]CONSOLIDADO VENTAS'!F10</f>
        <v>1889</v>
      </c>
      <c r="H10" s="21">
        <f>+'[41]CONSOLIDADO VENTAS'!G10</f>
        <v>1926</v>
      </c>
      <c r="I10" s="21">
        <f>+'[41]CONSOLIDADO VENTAS'!H10</f>
        <v>1958</v>
      </c>
      <c r="J10" s="21">
        <f>+'[41]CONSOLIDADO VENTAS'!I10</f>
        <v>0</v>
      </c>
      <c r="K10" s="21">
        <f>+'[41]CONSOLIDADO VENTAS'!J10</f>
        <v>0</v>
      </c>
      <c r="L10" s="21">
        <f>+'[41]CONSOLIDADO VENTAS'!K10</f>
        <v>0</v>
      </c>
      <c r="M10" s="21">
        <f>+'[41]CONSOLIDADO VENTAS'!L10</f>
        <v>0</v>
      </c>
      <c r="N10" s="21">
        <f>+'[41]CONSOLIDADO VENTAS'!M10</f>
        <v>0</v>
      </c>
      <c r="O10" s="22">
        <f>+N10</f>
        <v>0</v>
      </c>
      <c r="R10" s="17" t="s">
        <v>96</v>
      </c>
      <c r="S10" s="191">
        <f>+C10</f>
        <v>1817</v>
      </c>
      <c r="T10" s="191">
        <f t="shared" ref="T10:AD14" si="0">+D10</f>
        <v>1830</v>
      </c>
      <c r="U10" s="191">
        <f t="shared" si="0"/>
        <v>1855</v>
      </c>
      <c r="V10" s="191">
        <f t="shared" si="0"/>
        <v>1855</v>
      </c>
      <c r="W10" s="191">
        <f t="shared" si="0"/>
        <v>1889</v>
      </c>
      <c r="X10" s="191">
        <f t="shared" si="0"/>
        <v>1926</v>
      </c>
      <c r="Y10" s="191">
        <f t="shared" si="0"/>
        <v>1958</v>
      </c>
      <c r="Z10" s="191">
        <f t="shared" si="0"/>
        <v>0</v>
      </c>
      <c r="AA10" s="191">
        <f t="shared" si="0"/>
        <v>0</v>
      </c>
      <c r="AB10" s="191">
        <f t="shared" si="0"/>
        <v>0</v>
      </c>
      <c r="AC10" s="191">
        <f t="shared" si="0"/>
        <v>0</v>
      </c>
      <c r="AD10" s="191">
        <f t="shared" si="0"/>
        <v>0</v>
      </c>
      <c r="AE10" s="192">
        <f>+AD10</f>
        <v>0</v>
      </c>
    </row>
    <row r="11" spans="2:31">
      <c r="B11" s="17" t="s">
        <v>68</v>
      </c>
      <c r="C11" s="21">
        <f>+'[41]CONSOLIDADO VENTAS'!B11</f>
        <v>191</v>
      </c>
      <c r="D11" s="21">
        <f>+'[41]CONSOLIDADO VENTAS'!C11</f>
        <v>192</v>
      </c>
      <c r="E11" s="21">
        <f>+'[41]CONSOLIDADO VENTAS'!D11</f>
        <v>191</v>
      </c>
      <c r="F11" s="21">
        <f>+'[41]CONSOLIDADO VENTAS'!E11</f>
        <v>193</v>
      </c>
      <c r="G11" s="21">
        <f>+'[41]CONSOLIDADO VENTAS'!F11</f>
        <v>193</v>
      </c>
      <c r="H11" s="21">
        <f>+'[41]CONSOLIDADO VENTAS'!G11</f>
        <v>209</v>
      </c>
      <c r="I11" s="21">
        <f>+'[41]CONSOLIDADO VENTAS'!H11</f>
        <v>222</v>
      </c>
      <c r="J11" s="21">
        <f>+'[41]CONSOLIDADO VENTAS'!I11</f>
        <v>0</v>
      </c>
      <c r="K11" s="21">
        <f>+'[41]CONSOLIDADO VENTAS'!J11</f>
        <v>0</v>
      </c>
      <c r="L11" s="21">
        <f>+'[41]CONSOLIDADO VENTAS'!K11</f>
        <v>0</v>
      </c>
      <c r="M11" s="21">
        <f>+'[41]CONSOLIDADO VENTAS'!L11</f>
        <v>0</v>
      </c>
      <c r="N11" s="21">
        <f>+'[41]CONSOLIDADO VENTAS'!M11</f>
        <v>0</v>
      </c>
      <c r="O11" s="22">
        <f>+N11</f>
        <v>0</v>
      </c>
      <c r="R11" s="17" t="s">
        <v>68</v>
      </c>
      <c r="S11" s="191">
        <f t="shared" ref="S11:S14" si="1">+C11</f>
        <v>191</v>
      </c>
      <c r="T11" s="191">
        <f t="shared" si="0"/>
        <v>192</v>
      </c>
      <c r="U11" s="191">
        <f t="shared" si="0"/>
        <v>191</v>
      </c>
      <c r="V11" s="191">
        <f t="shared" si="0"/>
        <v>193</v>
      </c>
      <c r="W11" s="191">
        <f t="shared" si="0"/>
        <v>193</v>
      </c>
      <c r="X11" s="191">
        <f t="shared" si="0"/>
        <v>209</v>
      </c>
      <c r="Y11" s="191">
        <f t="shared" si="0"/>
        <v>222</v>
      </c>
      <c r="Z11" s="191">
        <f t="shared" si="0"/>
        <v>0</v>
      </c>
      <c r="AA11" s="191">
        <f t="shared" si="0"/>
        <v>0</v>
      </c>
      <c r="AB11" s="191">
        <f t="shared" si="0"/>
        <v>0</v>
      </c>
      <c r="AC11" s="191">
        <f t="shared" si="0"/>
        <v>0</v>
      </c>
      <c r="AD11" s="191">
        <f t="shared" si="0"/>
        <v>0</v>
      </c>
      <c r="AE11" s="192">
        <f t="shared" ref="AE11:AE14" si="2">+AD11</f>
        <v>0</v>
      </c>
    </row>
    <row r="12" spans="2:31">
      <c r="B12" s="17" t="s">
        <v>69</v>
      </c>
      <c r="C12" s="21">
        <f>+'[41]CONSOLIDADO VENTAS'!B12</f>
        <v>6</v>
      </c>
      <c r="D12" s="21">
        <f>+'[41]CONSOLIDADO VENTAS'!C12</f>
        <v>6</v>
      </c>
      <c r="E12" s="21">
        <f>+'[41]CONSOLIDADO VENTAS'!D12</f>
        <v>6</v>
      </c>
      <c r="F12" s="21">
        <f>+'[41]CONSOLIDADO VENTAS'!E12</f>
        <v>6</v>
      </c>
      <c r="G12" s="21">
        <f>+'[41]CONSOLIDADO VENTAS'!F12</f>
        <v>6</v>
      </c>
      <c r="H12" s="21">
        <f>+'[41]CONSOLIDADO VENTAS'!G12</f>
        <v>6</v>
      </c>
      <c r="I12" s="21">
        <f>+'[41]CONSOLIDADO VENTAS'!H12</f>
        <v>7</v>
      </c>
      <c r="J12" s="21">
        <f>+'[41]CONSOLIDADO VENTAS'!I12</f>
        <v>0</v>
      </c>
      <c r="K12" s="21">
        <f>+'[41]CONSOLIDADO VENTAS'!J12</f>
        <v>0</v>
      </c>
      <c r="L12" s="21">
        <f>+'[41]CONSOLIDADO VENTAS'!K12</f>
        <v>0</v>
      </c>
      <c r="M12" s="21">
        <f>+'[41]CONSOLIDADO VENTAS'!L12</f>
        <v>0</v>
      </c>
      <c r="N12" s="21">
        <f>+'[41]CONSOLIDADO VENTAS'!M12</f>
        <v>0</v>
      </c>
      <c r="O12" s="22">
        <f>+N12</f>
        <v>0</v>
      </c>
      <c r="R12" s="17" t="s">
        <v>69</v>
      </c>
      <c r="S12" s="191">
        <f t="shared" si="1"/>
        <v>6</v>
      </c>
      <c r="T12" s="191">
        <f t="shared" si="0"/>
        <v>6</v>
      </c>
      <c r="U12" s="191">
        <f t="shared" si="0"/>
        <v>6</v>
      </c>
      <c r="V12" s="191">
        <f t="shared" si="0"/>
        <v>6</v>
      </c>
      <c r="W12" s="191">
        <f t="shared" si="0"/>
        <v>6</v>
      </c>
      <c r="X12" s="191">
        <f t="shared" si="0"/>
        <v>6</v>
      </c>
      <c r="Y12" s="191">
        <f t="shared" si="0"/>
        <v>7</v>
      </c>
      <c r="Z12" s="191">
        <f t="shared" si="0"/>
        <v>0</v>
      </c>
      <c r="AA12" s="191">
        <f t="shared" si="0"/>
        <v>0</v>
      </c>
      <c r="AB12" s="191">
        <f t="shared" si="0"/>
        <v>0</v>
      </c>
      <c r="AC12" s="191">
        <f t="shared" si="0"/>
        <v>0</v>
      </c>
      <c r="AD12" s="191">
        <f t="shared" si="0"/>
        <v>0</v>
      </c>
      <c r="AE12" s="192">
        <f t="shared" si="2"/>
        <v>0</v>
      </c>
    </row>
    <row r="13" spans="2:31">
      <c r="B13" s="17" t="s">
        <v>97</v>
      </c>
      <c r="C13" s="21">
        <f>+'[41]CONSOLIDADO VENTAS'!B13</f>
        <v>2</v>
      </c>
      <c r="D13" s="21">
        <f>+'[41]CONSOLIDADO VENTAS'!C13</f>
        <v>2</v>
      </c>
      <c r="E13" s="21">
        <f>+'[41]CONSOLIDADO VENTAS'!D13</f>
        <v>2</v>
      </c>
      <c r="F13" s="21">
        <f>+'[41]CONSOLIDADO VENTAS'!E13</f>
        <v>2</v>
      </c>
      <c r="G13" s="21">
        <f>+'[41]CONSOLIDADO VENTAS'!F13</f>
        <v>2</v>
      </c>
      <c r="H13" s="21">
        <f>+'[41]CONSOLIDADO VENTAS'!G13</f>
        <v>2</v>
      </c>
      <c r="I13" s="21">
        <f>+'[41]CONSOLIDADO VENTAS'!H13</f>
        <v>2</v>
      </c>
      <c r="J13" s="21">
        <f>+'[41]CONSOLIDADO VENTAS'!I13</f>
        <v>0</v>
      </c>
      <c r="K13" s="21">
        <f>+'[41]CONSOLIDADO VENTAS'!J13</f>
        <v>0</v>
      </c>
      <c r="L13" s="21">
        <f>+'[41]CONSOLIDADO VENTAS'!K13</f>
        <v>0</v>
      </c>
      <c r="M13" s="21">
        <f>+'[41]CONSOLIDADO VENTAS'!L13</f>
        <v>0</v>
      </c>
      <c r="N13" s="21">
        <f>+'[41]CONSOLIDADO VENTAS'!M13</f>
        <v>0</v>
      </c>
      <c r="O13" s="22">
        <f>+N13</f>
        <v>0</v>
      </c>
      <c r="R13" s="17" t="s">
        <v>97</v>
      </c>
      <c r="S13" s="191">
        <f t="shared" si="1"/>
        <v>2</v>
      </c>
      <c r="T13" s="191">
        <f t="shared" si="0"/>
        <v>2</v>
      </c>
      <c r="U13" s="191">
        <f t="shared" si="0"/>
        <v>2</v>
      </c>
      <c r="V13" s="191">
        <f t="shared" si="0"/>
        <v>2</v>
      </c>
      <c r="W13" s="191">
        <f t="shared" si="0"/>
        <v>2</v>
      </c>
      <c r="X13" s="191">
        <f t="shared" si="0"/>
        <v>2</v>
      </c>
      <c r="Y13" s="191">
        <f t="shared" si="0"/>
        <v>2</v>
      </c>
      <c r="Z13" s="191">
        <f t="shared" si="0"/>
        <v>0</v>
      </c>
      <c r="AA13" s="191">
        <f t="shared" si="0"/>
        <v>0</v>
      </c>
      <c r="AB13" s="191">
        <f t="shared" si="0"/>
        <v>0</v>
      </c>
      <c r="AC13" s="191">
        <f t="shared" si="0"/>
        <v>0</v>
      </c>
      <c r="AD13" s="191">
        <f t="shared" si="0"/>
        <v>0</v>
      </c>
      <c r="AE13" s="192">
        <f t="shared" si="2"/>
        <v>0</v>
      </c>
    </row>
    <row r="14" spans="2:31">
      <c r="B14" s="17" t="s">
        <v>71</v>
      </c>
      <c r="C14" s="21">
        <f>+'[41]CONSOLIDADO VENTAS'!B14</f>
        <v>3</v>
      </c>
      <c r="D14" s="21">
        <f>+'[41]CONSOLIDADO VENTAS'!C14</f>
        <v>3</v>
      </c>
      <c r="E14" s="21">
        <f>+'[41]CONSOLIDADO VENTAS'!D14</f>
        <v>3</v>
      </c>
      <c r="F14" s="21">
        <f>+'[41]CONSOLIDADO VENTAS'!E14</f>
        <v>3</v>
      </c>
      <c r="G14" s="21">
        <f>+'[41]CONSOLIDADO VENTAS'!F14</f>
        <v>3</v>
      </c>
      <c r="H14" s="21">
        <f>+'[41]CONSOLIDADO VENTAS'!G14</f>
        <v>3</v>
      </c>
      <c r="I14" s="21">
        <f>+'[41]CONSOLIDADO VENTAS'!H14</f>
        <v>3</v>
      </c>
      <c r="J14" s="21">
        <f>+'[41]CONSOLIDADO VENTAS'!I14</f>
        <v>0</v>
      </c>
      <c r="K14" s="21">
        <f>+'[41]CONSOLIDADO VENTAS'!J14</f>
        <v>0</v>
      </c>
      <c r="L14" s="21">
        <f>+'[41]CONSOLIDADO VENTAS'!K14</f>
        <v>0</v>
      </c>
      <c r="M14" s="21">
        <f>+'[41]CONSOLIDADO VENTAS'!L14</f>
        <v>0</v>
      </c>
      <c r="N14" s="21">
        <f>+'[41]CONSOLIDADO VENTAS'!M14</f>
        <v>0</v>
      </c>
      <c r="O14" s="22">
        <f>+N14</f>
        <v>0</v>
      </c>
      <c r="R14" s="17" t="s">
        <v>71</v>
      </c>
      <c r="S14" s="191">
        <f t="shared" si="1"/>
        <v>3</v>
      </c>
      <c r="T14" s="191">
        <f t="shared" si="0"/>
        <v>3</v>
      </c>
      <c r="U14" s="191">
        <f t="shared" si="0"/>
        <v>3</v>
      </c>
      <c r="V14" s="191">
        <f t="shared" si="0"/>
        <v>3</v>
      </c>
      <c r="W14" s="191">
        <f t="shared" si="0"/>
        <v>3</v>
      </c>
      <c r="X14" s="191">
        <f t="shared" si="0"/>
        <v>3</v>
      </c>
      <c r="Y14" s="191">
        <f t="shared" si="0"/>
        <v>3</v>
      </c>
      <c r="Z14" s="191">
        <f t="shared" si="0"/>
        <v>0</v>
      </c>
      <c r="AA14" s="191">
        <f t="shared" si="0"/>
        <v>0</v>
      </c>
      <c r="AB14" s="191">
        <f t="shared" si="0"/>
        <v>0</v>
      </c>
      <c r="AC14" s="191">
        <f t="shared" si="0"/>
        <v>0</v>
      </c>
      <c r="AD14" s="191">
        <f t="shared" si="0"/>
        <v>0</v>
      </c>
      <c r="AE14" s="192">
        <f t="shared" si="2"/>
        <v>0</v>
      </c>
    </row>
    <row r="15" spans="2:31">
      <c r="B15" s="180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2"/>
      <c r="R15" s="180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2"/>
    </row>
    <row r="16" spans="2:31">
      <c r="B16" s="181" t="s">
        <v>14</v>
      </c>
      <c r="C16" s="28">
        <f>SUM(C10:C15)</f>
        <v>2019</v>
      </c>
      <c r="D16" s="28">
        <f t="shared" ref="D16:J16" si="3">SUM(D10:D15)</f>
        <v>2033</v>
      </c>
      <c r="E16" s="28">
        <f t="shared" si="3"/>
        <v>2057</v>
      </c>
      <c r="F16" s="28">
        <f t="shared" si="3"/>
        <v>2059</v>
      </c>
      <c r="G16" s="28">
        <f t="shared" si="3"/>
        <v>2093</v>
      </c>
      <c r="H16" s="28">
        <f t="shared" si="3"/>
        <v>2146</v>
      </c>
      <c r="I16" s="28">
        <f t="shared" si="3"/>
        <v>2192</v>
      </c>
      <c r="J16" s="28">
        <f t="shared" si="3"/>
        <v>0</v>
      </c>
      <c r="K16" s="28">
        <f t="shared" ref="G16:N16" si="4">SUM(K10:K15)</f>
        <v>0</v>
      </c>
      <c r="L16" s="28">
        <f t="shared" si="4"/>
        <v>0</v>
      </c>
      <c r="M16" s="28">
        <f t="shared" si="4"/>
        <v>0</v>
      </c>
      <c r="N16" s="28">
        <f t="shared" si="4"/>
        <v>0</v>
      </c>
      <c r="O16" s="30">
        <f>SUM(O10:O15)</f>
        <v>0</v>
      </c>
      <c r="R16" s="181" t="s">
        <v>14</v>
      </c>
      <c r="S16" s="193">
        <f>SUM(S10:S15)</f>
        <v>2019</v>
      </c>
      <c r="T16" s="193">
        <f t="shared" ref="T16:AD16" si="5">SUM(T10:T15)</f>
        <v>2033</v>
      </c>
      <c r="U16" s="193">
        <f t="shared" si="5"/>
        <v>2057</v>
      </c>
      <c r="V16" s="193">
        <f t="shared" si="5"/>
        <v>2059</v>
      </c>
      <c r="W16" s="193">
        <f t="shared" si="5"/>
        <v>2093</v>
      </c>
      <c r="X16" s="193">
        <f t="shared" si="5"/>
        <v>2146</v>
      </c>
      <c r="Y16" s="193">
        <f t="shared" si="5"/>
        <v>2192</v>
      </c>
      <c r="Z16" s="193">
        <f t="shared" si="5"/>
        <v>0</v>
      </c>
      <c r="AA16" s="193">
        <f t="shared" si="5"/>
        <v>0</v>
      </c>
      <c r="AB16" s="193">
        <f t="shared" si="5"/>
        <v>0</v>
      </c>
      <c r="AC16" s="193">
        <f t="shared" si="5"/>
        <v>0</v>
      </c>
      <c r="AD16" s="193">
        <f t="shared" si="5"/>
        <v>0</v>
      </c>
      <c r="AE16" s="194">
        <f>+AD16</f>
        <v>0</v>
      </c>
    </row>
    <row r="17" spans="2:31"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</row>
    <row r="18" spans="2:31">
      <c r="B18" s="3" t="s">
        <v>21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R18" s="3" t="s">
        <v>21</v>
      </c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</row>
    <row r="19" spans="2:31"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</row>
    <row r="20" spans="2:31">
      <c r="B20" s="168" t="s">
        <v>1</v>
      </c>
      <c r="C20" s="166" t="s">
        <v>2</v>
      </c>
      <c r="D20" s="166" t="s">
        <v>3</v>
      </c>
      <c r="E20" s="166" t="s">
        <v>4</v>
      </c>
      <c r="F20" s="166" t="s">
        <v>5</v>
      </c>
      <c r="G20" s="166" t="s">
        <v>6</v>
      </c>
      <c r="H20" s="166" t="s">
        <v>7</v>
      </c>
      <c r="I20" s="166" t="s">
        <v>8</v>
      </c>
      <c r="J20" s="166" t="s">
        <v>9</v>
      </c>
      <c r="K20" s="166" t="s">
        <v>10</v>
      </c>
      <c r="L20" s="166" t="s">
        <v>11</v>
      </c>
      <c r="M20" s="166" t="s">
        <v>12</v>
      </c>
      <c r="N20" s="166" t="s">
        <v>13</v>
      </c>
      <c r="O20" s="81" t="s">
        <v>22</v>
      </c>
      <c r="P20" s="216"/>
      <c r="Q20" s="216"/>
      <c r="R20" s="168" t="s">
        <v>1</v>
      </c>
      <c r="S20" s="166" t="s">
        <v>2</v>
      </c>
      <c r="T20" s="166" t="s">
        <v>3</v>
      </c>
      <c r="U20" s="166" t="s">
        <v>4</v>
      </c>
      <c r="V20" s="166" t="s">
        <v>5</v>
      </c>
      <c r="W20" s="166" t="s">
        <v>6</v>
      </c>
      <c r="X20" s="166" t="s">
        <v>7</v>
      </c>
      <c r="Y20" s="166" t="s">
        <v>8</v>
      </c>
      <c r="Z20" s="166" t="s">
        <v>9</v>
      </c>
      <c r="AA20" s="166" t="s">
        <v>10</v>
      </c>
      <c r="AB20" s="166" t="s">
        <v>11</v>
      </c>
      <c r="AC20" s="166" t="s">
        <v>12</v>
      </c>
      <c r="AD20" s="166" t="s">
        <v>13</v>
      </c>
      <c r="AE20" s="81" t="s">
        <v>22</v>
      </c>
    </row>
    <row r="21" spans="2:31">
      <c r="B21" s="18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67"/>
      <c r="R21" s="18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67"/>
    </row>
    <row r="22" spans="2:31">
      <c r="B22" s="17" t="s">
        <v>96</v>
      </c>
      <c r="C22" s="84">
        <f>+'[41]CONSOLIDADO VENTAS'!B21</f>
        <v>206.529</v>
      </c>
      <c r="D22" s="84">
        <f>+'[41]CONSOLIDADO VENTAS'!C21</f>
        <v>184.39099999999999</v>
      </c>
      <c r="E22" s="84">
        <f>+'[41]CONSOLIDADO VENTAS'!D21</f>
        <v>196.75399999999999</v>
      </c>
      <c r="F22" s="84">
        <f>+'[41]CONSOLIDADO VENTAS'!E21</f>
        <v>184.08299999999997</v>
      </c>
      <c r="G22" s="84">
        <f>+'[41]CONSOLIDADO VENTAS'!F21</f>
        <v>191.44299999999998</v>
      </c>
      <c r="H22" s="84">
        <f>+'[41]CONSOLIDADO VENTAS'!G21</f>
        <v>185.74799999999999</v>
      </c>
      <c r="I22" s="84">
        <f>+'[41]CONSOLIDADO VENTAS'!H21</f>
        <v>163.749</v>
      </c>
      <c r="J22" s="84">
        <f>+'[41]CONSOLIDADO VENTAS'!I21</f>
        <v>0</v>
      </c>
      <c r="K22" s="84">
        <f>+'[41]CONSOLIDADO VENTAS'!J21</f>
        <v>0</v>
      </c>
      <c r="L22" s="84">
        <f>+'[41]CONSOLIDADO VENTAS'!K21</f>
        <v>0</v>
      </c>
      <c r="M22" s="84">
        <f>+'[41]CONSOLIDADO VENTAS'!L21</f>
        <v>0</v>
      </c>
      <c r="N22" s="84">
        <f>+'[41]CONSOLIDADO VENTAS'!M21</f>
        <v>0</v>
      </c>
      <c r="O22" s="85">
        <f t="shared" ref="O22:O28" si="6">SUM(C22:N22)</f>
        <v>1312.6969999999999</v>
      </c>
      <c r="R22" s="17" t="s">
        <v>96</v>
      </c>
      <c r="S22" s="195">
        <f>+C22</f>
        <v>206.529</v>
      </c>
      <c r="T22" s="195">
        <f t="shared" ref="T22:AD26" si="7">+D22</f>
        <v>184.39099999999999</v>
      </c>
      <c r="U22" s="195">
        <f t="shared" si="7"/>
        <v>196.75399999999999</v>
      </c>
      <c r="V22" s="195">
        <f t="shared" si="7"/>
        <v>184.08299999999997</v>
      </c>
      <c r="W22" s="195">
        <f t="shared" si="7"/>
        <v>191.44299999999998</v>
      </c>
      <c r="X22" s="195">
        <f t="shared" si="7"/>
        <v>185.74799999999999</v>
      </c>
      <c r="Y22" s="195">
        <f t="shared" si="7"/>
        <v>163.749</v>
      </c>
      <c r="Z22" s="195">
        <f t="shared" si="7"/>
        <v>0</v>
      </c>
      <c r="AA22" s="195">
        <f t="shared" si="7"/>
        <v>0</v>
      </c>
      <c r="AB22" s="195">
        <f t="shared" si="7"/>
        <v>0</v>
      </c>
      <c r="AC22" s="195">
        <f t="shared" si="7"/>
        <v>0</v>
      </c>
      <c r="AD22" s="195">
        <f t="shared" si="7"/>
        <v>0</v>
      </c>
      <c r="AE22" s="185">
        <f t="shared" ref="AE22:AE28" si="8">SUM(S22:AD22)</f>
        <v>1312.6969999999999</v>
      </c>
    </row>
    <row r="23" spans="2:31">
      <c r="B23" s="17" t="s">
        <v>68</v>
      </c>
      <c r="C23" s="84">
        <f>+'[41]CONSOLIDADO VENTAS'!B22</f>
        <v>101.52499999999999</v>
      </c>
      <c r="D23" s="84">
        <f>+'[41]CONSOLIDADO VENTAS'!C22</f>
        <v>89.93</v>
      </c>
      <c r="E23" s="84">
        <f>+'[41]CONSOLIDADO VENTAS'!D22</f>
        <v>91.949000000000012</v>
      </c>
      <c r="F23" s="84">
        <f>+'[41]CONSOLIDADO VENTAS'!E22</f>
        <v>91.156000000000006</v>
      </c>
      <c r="G23" s="84">
        <f>+'[41]CONSOLIDADO VENTAS'!F22</f>
        <v>94.009999999999991</v>
      </c>
      <c r="H23" s="84">
        <f>+'[41]CONSOLIDADO VENTAS'!G22</f>
        <v>92.057000000000002</v>
      </c>
      <c r="I23" s="84">
        <f>+'[41]CONSOLIDADO VENTAS'!H22</f>
        <v>86.60499999999999</v>
      </c>
      <c r="J23" s="84">
        <f>+'[41]CONSOLIDADO VENTAS'!I22</f>
        <v>0</v>
      </c>
      <c r="K23" s="84">
        <f>+'[41]CONSOLIDADO VENTAS'!J22</f>
        <v>0</v>
      </c>
      <c r="L23" s="84">
        <f>+'[41]CONSOLIDADO VENTAS'!K22</f>
        <v>0</v>
      </c>
      <c r="M23" s="84">
        <f>+'[41]CONSOLIDADO VENTAS'!L22</f>
        <v>0</v>
      </c>
      <c r="N23" s="84">
        <f>+'[41]CONSOLIDADO VENTAS'!M22</f>
        <v>0</v>
      </c>
      <c r="O23" s="85">
        <f t="shared" si="6"/>
        <v>647.23199999999997</v>
      </c>
      <c r="R23" s="17" t="s">
        <v>68</v>
      </c>
      <c r="S23" s="195">
        <f t="shared" ref="S23:S26" si="9">+C23</f>
        <v>101.52499999999999</v>
      </c>
      <c r="T23" s="195">
        <f t="shared" si="7"/>
        <v>89.93</v>
      </c>
      <c r="U23" s="195">
        <f t="shared" si="7"/>
        <v>91.949000000000012</v>
      </c>
      <c r="V23" s="195">
        <f t="shared" si="7"/>
        <v>91.156000000000006</v>
      </c>
      <c r="W23" s="195">
        <f t="shared" si="7"/>
        <v>94.009999999999991</v>
      </c>
      <c r="X23" s="195">
        <f t="shared" si="7"/>
        <v>92.057000000000002</v>
      </c>
      <c r="Y23" s="195">
        <f t="shared" si="7"/>
        <v>86.60499999999999</v>
      </c>
      <c r="Z23" s="195">
        <f t="shared" si="7"/>
        <v>0</v>
      </c>
      <c r="AA23" s="195">
        <f t="shared" si="7"/>
        <v>0</v>
      </c>
      <c r="AB23" s="195">
        <f t="shared" si="7"/>
        <v>0</v>
      </c>
      <c r="AC23" s="195">
        <f t="shared" si="7"/>
        <v>0</v>
      </c>
      <c r="AD23" s="195">
        <f t="shared" si="7"/>
        <v>0</v>
      </c>
      <c r="AE23" s="185">
        <f t="shared" si="8"/>
        <v>647.23199999999997</v>
      </c>
    </row>
    <row r="24" spans="2:31">
      <c r="B24" s="17" t="s">
        <v>69</v>
      </c>
      <c r="C24" s="84">
        <f>+'[41]CONSOLIDADO VENTAS'!B23</f>
        <v>14.493</v>
      </c>
      <c r="D24" s="84">
        <f>+'[41]CONSOLIDADO VENTAS'!C23</f>
        <v>19.846999999999998</v>
      </c>
      <c r="E24" s="84">
        <f>+'[41]CONSOLIDADO VENTAS'!D23</f>
        <v>35.160000000000004</v>
      </c>
      <c r="F24" s="84">
        <f>+'[41]CONSOLIDADO VENTAS'!E23</f>
        <v>43.875</v>
      </c>
      <c r="G24" s="84">
        <f>+'[41]CONSOLIDADO VENTAS'!F23</f>
        <v>33.021999999999998</v>
      </c>
      <c r="H24" s="84">
        <f>+'[41]CONSOLIDADO VENTAS'!G23</f>
        <v>21.09</v>
      </c>
      <c r="I24" s="84">
        <f>+'[41]CONSOLIDADO VENTAS'!H23</f>
        <v>17.099</v>
      </c>
      <c r="J24" s="84">
        <f>+'[41]CONSOLIDADO VENTAS'!I23</f>
        <v>0</v>
      </c>
      <c r="K24" s="84">
        <f>+'[41]CONSOLIDADO VENTAS'!J23</f>
        <v>0</v>
      </c>
      <c r="L24" s="84">
        <f>+'[41]CONSOLIDADO VENTAS'!K23</f>
        <v>0</v>
      </c>
      <c r="M24" s="84">
        <f>+'[41]CONSOLIDADO VENTAS'!L23</f>
        <v>0</v>
      </c>
      <c r="N24" s="84">
        <f>+'[41]CONSOLIDADO VENTAS'!M23</f>
        <v>0</v>
      </c>
      <c r="O24" s="85">
        <f t="shared" si="6"/>
        <v>184.58599999999998</v>
      </c>
      <c r="R24" s="17" t="s">
        <v>69</v>
      </c>
      <c r="S24" s="195">
        <f t="shared" si="9"/>
        <v>14.493</v>
      </c>
      <c r="T24" s="195">
        <f t="shared" si="7"/>
        <v>19.846999999999998</v>
      </c>
      <c r="U24" s="195">
        <f t="shared" si="7"/>
        <v>35.160000000000004</v>
      </c>
      <c r="V24" s="195">
        <f t="shared" si="7"/>
        <v>43.875</v>
      </c>
      <c r="W24" s="195">
        <f t="shared" si="7"/>
        <v>33.021999999999998</v>
      </c>
      <c r="X24" s="195">
        <f t="shared" si="7"/>
        <v>21.09</v>
      </c>
      <c r="Y24" s="195">
        <f t="shared" si="7"/>
        <v>17.099</v>
      </c>
      <c r="Z24" s="195">
        <f t="shared" si="7"/>
        <v>0</v>
      </c>
      <c r="AA24" s="195">
        <f t="shared" si="7"/>
        <v>0</v>
      </c>
      <c r="AB24" s="195">
        <f t="shared" si="7"/>
        <v>0</v>
      </c>
      <c r="AC24" s="195">
        <f t="shared" si="7"/>
        <v>0</v>
      </c>
      <c r="AD24" s="195">
        <f t="shared" si="7"/>
        <v>0</v>
      </c>
      <c r="AE24" s="185">
        <f t="shared" si="8"/>
        <v>184.58599999999998</v>
      </c>
    </row>
    <row r="25" spans="2:31">
      <c r="B25" s="17" t="s">
        <v>97</v>
      </c>
      <c r="C25" s="84">
        <f>+'[41]CONSOLIDADO VENTAS'!B24</f>
        <v>12.750999999999999</v>
      </c>
      <c r="D25" s="84">
        <f>+'[41]CONSOLIDADO VENTAS'!C24</f>
        <v>12.750999999999999</v>
      </c>
      <c r="E25" s="84">
        <f>+'[41]CONSOLIDADO VENTAS'!D24</f>
        <v>12.750999999999999</v>
      </c>
      <c r="F25" s="84">
        <f>+'[41]CONSOLIDADO VENTAS'!E24</f>
        <v>12.750999999999999</v>
      </c>
      <c r="G25" s="84">
        <f>+'[41]CONSOLIDADO VENTAS'!F24</f>
        <v>12.750999999999999</v>
      </c>
      <c r="H25" s="84">
        <f>+'[41]CONSOLIDADO VENTAS'!G24</f>
        <v>12.750999999999999</v>
      </c>
      <c r="I25" s="84">
        <f>+'[41]CONSOLIDADO VENTAS'!H24</f>
        <v>12.750999999999999</v>
      </c>
      <c r="J25" s="84">
        <f>+'[41]CONSOLIDADO VENTAS'!I24</f>
        <v>0</v>
      </c>
      <c r="K25" s="84">
        <f>+'[41]CONSOLIDADO VENTAS'!J24</f>
        <v>0</v>
      </c>
      <c r="L25" s="84">
        <f>+'[41]CONSOLIDADO VENTAS'!K24</f>
        <v>0</v>
      </c>
      <c r="M25" s="84">
        <f>+'[41]CONSOLIDADO VENTAS'!L24</f>
        <v>0</v>
      </c>
      <c r="N25" s="84">
        <f>+'[41]CONSOLIDADO VENTAS'!M24</f>
        <v>0</v>
      </c>
      <c r="O25" s="85">
        <f t="shared" si="6"/>
        <v>89.257000000000005</v>
      </c>
      <c r="R25" s="17" t="s">
        <v>97</v>
      </c>
      <c r="S25" s="195">
        <f t="shared" si="9"/>
        <v>12.750999999999999</v>
      </c>
      <c r="T25" s="195">
        <f t="shared" si="7"/>
        <v>12.750999999999999</v>
      </c>
      <c r="U25" s="195">
        <f t="shared" si="7"/>
        <v>12.750999999999999</v>
      </c>
      <c r="V25" s="195">
        <f t="shared" si="7"/>
        <v>12.750999999999999</v>
      </c>
      <c r="W25" s="195">
        <f t="shared" si="7"/>
        <v>12.750999999999999</v>
      </c>
      <c r="X25" s="195">
        <f t="shared" si="7"/>
        <v>12.750999999999999</v>
      </c>
      <c r="Y25" s="195">
        <f t="shared" si="7"/>
        <v>12.750999999999999</v>
      </c>
      <c r="Z25" s="195">
        <f t="shared" si="7"/>
        <v>0</v>
      </c>
      <c r="AA25" s="195">
        <f t="shared" si="7"/>
        <v>0</v>
      </c>
      <c r="AB25" s="195">
        <f t="shared" si="7"/>
        <v>0</v>
      </c>
      <c r="AC25" s="195">
        <f t="shared" si="7"/>
        <v>0</v>
      </c>
      <c r="AD25" s="195">
        <f t="shared" si="7"/>
        <v>0</v>
      </c>
      <c r="AE25" s="185">
        <f t="shared" si="8"/>
        <v>89.257000000000005</v>
      </c>
    </row>
    <row r="26" spans="2:31">
      <c r="B26" s="17" t="s">
        <v>71</v>
      </c>
      <c r="C26" s="84">
        <f>+'[41]CONSOLIDADO VENTAS'!B25</f>
        <v>3.4670000000000001</v>
      </c>
      <c r="D26" s="84">
        <f>+'[41]CONSOLIDADO VENTAS'!C25</f>
        <v>3.0720000000000001</v>
      </c>
      <c r="E26" s="84">
        <f>+'[41]CONSOLIDADO VENTAS'!D25</f>
        <v>3.18</v>
      </c>
      <c r="F26" s="84">
        <f>+'[41]CONSOLIDADO VENTAS'!E25</f>
        <v>3.7510000000000003</v>
      </c>
      <c r="G26" s="84">
        <f>+'[41]CONSOLIDADO VENTAS'!F25</f>
        <v>4.5599999999999996</v>
      </c>
      <c r="H26" s="84">
        <f>+'[41]CONSOLIDADO VENTAS'!G25</f>
        <v>4.24</v>
      </c>
      <c r="I26" s="84">
        <f>+'[41]CONSOLIDADO VENTAS'!H25</f>
        <v>2.266</v>
      </c>
      <c r="J26" s="84">
        <f>+'[41]CONSOLIDADO VENTAS'!I25</f>
        <v>0</v>
      </c>
      <c r="K26" s="84">
        <f>+'[41]CONSOLIDADO VENTAS'!J25</f>
        <v>0</v>
      </c>
      <c r="L26" s="84">
        <f>+'[41]CONSOLIDADO VENTAS'!K25</f>
        <v>0</v>
      </c>
      <c r="M26" s="84">
        <f>+'[41]CONSOLIDADO VENTAS'!L25</f>
        <v>0</v>
      </c>
      <c r="N26" s="84">
        <f>+'[41]CONSOLIDADO VENTAS'!M25</f>
        <v>0</v>
      </c>
      <c r="O26" s="85">
        <f t="shared" si="6"/>
        <v>24.535999999999994</v>
      </c>
      <c r="R26" s="17" t="s">
        <v>71</v>
      </c>
      <c r="S26" s="195">
        <f t="shared" si="9"/>
        <v>3.4670000000000001</v>
      </c>
      <c r="T26" s="195">
        <f t="shared" si="7"/>
        <v>3.0720000000000001</v>
      </c>
      <c r="U26" s="195">
        <f t="shared" si="7"/>
        <v>3.18</v>
      </c>
      <c r="V26" s="195">
        <f t="shared" si="7"/>
        <v>3.7510000000000003</v>
      </c>
      <c r="W26" s="195">
        <f t="shared" si="7"/>
        <v>4.5599999999999996</v>
      </c>
      <c r="X26" s="195">
        <f t="shared" si="7"/>
        <v>4.24</v>
      </c>
      <c r="Y26" s="195">
        <f t="shared" si="7"/>
        <v>2.266</v>
      </c>
      <c r="Z26" s="195">
        <f t="shared" si="7"/>
        <v>0</v>
      </c>
      <c r="AA26" s="195">
        <f t="shared" si="7"/>
        <v>0</v>
      </c>
      <c r="AB26" s="195">
        <f t="shared" si="7"/>
        <v>0</v>
      </c>
      <c r="AC26" s="195">
        <f t="shared" si="7"/>
        <v>0</v>
      </c>
      <c r="AD26" s="195">
        <f t="shared" si="7"/>
        <v>0</v>
      </c>
      <c r="AE26" s="185">
        <f t="shared" si="8"/>
        <v>24.535999999999994</v>
      </c>
    </row>
    <row r="27" spans="2:31">
      <c r="B27" s="17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2"/>
      <c r="R27" s="17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85"/>
    </row>
    <row r="28" spans="2:31">
      <c r="B28" s="26" t="s">
        <v>14</v>
      </c>
      <c r="C28" s="87">
        <f>SUM(C22:C27)</f>
        <v>338.76499999999993</v>
      </c>
      <c r="D28" s="87">
        <f t="shared" ref="D28:I28" si="10">SUM(D22:D27)</f>
        <v>309.99099999999999</v>
      </c>
      <c r="E28" s="87">
        <f t="shared" si="10"/>
        <v>339.79399999999998</v>
      </c>
      <c r="F28" s="87">
        <f t="shared" si="10"/>
        <v>335.61599999999993</v>
      </c>
      <c r="G28" s="87">
        <f t="shared" si="10"/>
        <v>335.78599999999994</v>
      </c>
      <c r="H28" s="87">
        <f t="shared" si="10"/>
        <v>315.88599999999997</v>
      </c>
      <c r="I28" s="87">
        <f t="shared" si="10"/>
        <v>282.46999999999997</v>
      </c>
      <c r="J28" s="87">
        <f t="shared" ref="G28:N28" si="11">SUM(J22:J27)</f>
        <v>0</v>
      </c>
      <c r="K28" s="87">
        <f t="shared" si="11"/>
        <v>0</v>
      </c>
      <c r="L28" s="87">
        <f t="shared" si="11"/>
        <v>0</v>
      </c>
      <c r="M28" s="87">
        <f t="shared" si="11"/>
        <v>0</v>
      </c>
      <c r="N28" s="87">
        <f t="shared" si="11"/>
        <v>0</v>
      </c>
      <c r="O28" s="87">
        <f t="shared" si="6"/>
        <v>2258.3079999999995</v>
      </c>
      <c r="R28" s="26" t="s">
        <v>14</v>
      </c>
      <c r="S28" s="186">
        <f>SUM(S22:S27)</f>
        <v>338.76499999999993</v>
      </c>
      <c r="T28" s="186">
        <f t="shared" ref="T28:AD28" si="12">SUM(T22:T27)</f>
        <v>309.99099999999999</v>
      </c>
      <c r="U28" s="186">
        <f t="shared" si="12"/>
        <v>339.79399999999998</v>
      </c>
      <c r="V28" s="186">
        <f t="shared" si="12"/>
        <v>335.61599999999993</v>
      </c>
      <c r="W28" s="186">
        <f t="shared" si="12"/>
        <v>335.78599999999994</v>
      </c>
      <c r="X28" s="186">
        <f t="shared" si="12"/>
        <v>315.88599999999997</v>
      </c>
      <c r="Y28" s="186">
        <f t="shared" si="12"/>
        <v>282.46999999999997</v>
      </c>
      <c r="Z28" s="186">
        <f t="shared" si="12"/>
        <v>0</v>
      </c>
      <c r="AA28" s="186">
        <f t="shared" si="12"/>
        <v>0</v>
      </c>
      <c r="AB28" s="186">
        <f t="shared" si="12"/>
        <v>0</v>
      </c>
      <c r="AC28" s="186">
        <f t="shared" si="12"/>
        <v>0</v>
      </c>
      <c r="AD28" s="186">
        <f t="shared" si="12"/>
        <v>0</v>
      </c>
      <c r="AE28" s="187">
        <f t="shared" si="8"/>
        <v>2258.3079999999995</v>
      </c>
    </row>
    <row r="29" spans="2:31"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S29" s="101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1"/>
    </row>
    <row r="30" spans="2:31">
      <c r="B30" s="3" t="s">
        <v>103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1"/>
      <c r="R30" s="3" t="s">
        <v>103</v>
      </c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</row>
    <row r="31" spans="2:31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</row>
    <row r="32" spans="2:31" ht="31.5">
      <c r="B32" s="116" t="s">
        <v>15</v>
      </c>
      <c r="C32" s="111" t="s">
        <v>115</v>
      </c>
      <c r="D32" s="111" t="s">
        <v>116</v>
      </c>
      <c r="E32" s="111" t="s">
        <v>117</v>
      </c>
      <c r="F32" s="111" t="s">
        <v>178</v>
      </c>
      <c r="G32" s="111" t="s">
        <v>179</v>
      </c>
      <c r="H32" s="111" t="s">
        <v>180</v>
      </c>
      <c r="I32" s="111" t="s">
        <v>181</v>
      </c>
      <c r="J32" s="111" t="s">
        <v>182</v>
      </c>
      <c r="K32" s="111" t="s">
        <v>183</v>
      </c>
      <c r="L32" s="111" t="s">
        <v>189</v>
      </c>
      <c r="M32" s="111" t="s">
        <v>190</v>
      </c>
      <c r="N32" s="111" t="s">
        <v>191</v>
      </c>
      <c r="O32" s="82" t="s">
        <v>107</v>
      </c>
      <c r="P32" s="101"/>
      <c r="R32" s="116" t="s">
        <v>15</v>
      </c>
      <c r="S32" s="111" t="s">
        <v>126</v>
      </c>
      <c r="T32" s="166" t="s">
        <v>3</v>
      </c>
      <c r="U32" s="111" t="s">
        <v>125</v>
      </c>
      <c r="V32" s="111" t="s">
        <v>104</v>
      </c>
      <c r="W32" s="111" t="s">
        <v>105</v>
      </c>
      <c r="X32" s="111" t="s">
        <v>106</v>
      </c>
      <c r="Y32" s="111" t="s">
        <v>8</v>
      </c>
      <c r="Z32" s="111" t="s">
        <v>9</v>
      </c>
      <c r="AA32" s="111" t="s">
        <v>10</v>
      </c>
      <c r="AB32" s="111" t="s">
        <v>11</v>
      </c>
      <c r="AC32" s="111" t="s">
        <v>12</v>
      </c>
      <c r="AD32" s="111" t="s">
        <v>13</v>
      </c>
      <c r="AE32" s="82" t="s">
        <v>107</v>
      </c>
    </row>
    <row r="33" spans="2:33">
      <c r="B33" s="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69"/>
      <c r="R33" s="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69"/>
    </row>
    <row r="34" spans="2:33">
      <c r="B34" s="17" t="s">
        <v>96</v>
      </c>
      <c r="C34" s="84">
        <f>+'[41]CONSOLIDADO VENTAS'!B32</f>
        <v>206.83966666666669</v>
      </c>
      <c r="D34" s="84">
        <f>+'[41]CONSOLIDADO VENTAS'!C32</f>
        <v>185.70222988505748</v>
      </c>
      <c r="E34" s="84">
        <f>+'[41]CONSOLIDADO VENTAS'!D32</f>
        <v>198.2664827586207</v>
      </c>
      <c r="F34" s="84">
        <f>+'[41]CONSOLIDADO VENTAS'!E32</f>
        <v>186.67032183908046</v>
      </c>
      <c r="G34" s="84">
        <f>+'[41]CONSOLIDADO VENTAS'!F32</f>
        <v>197.35655172413797</v>
      </c>
      <c r="H34" s="84">
        <f>+'[41]CONSOLIDADO VENTAS'!G32</f>
        <v>192.24345977011495</v>
      </c>
      <c r="I34" s="84">
        <f>+'[41]CONSOLIDADO VENTAS'!H32</f>
        <v>171.3506896551724</v>
      </c>
      <c r="J34" s="84">
        <f>+'[41]CONSOLIDADO VENTAS'!I32</f>
        <v>0</v>
      </c>
      <c r="K34" s="84">
        <f>+'[41]CONSOLIDADO VENTAS'!J32</f>
        <v>0</v>
      </c>
      <c r="L34" s="84">
        <f>+'[41]CONSOLIDADO VENTAS'!K32</f>
        <v>0</v>
      </c>
      <c r="M34" s="84">
        <f>+'[41]CONSOLIDADO VENTAS'!L32</f>
        <v>0</v>
      </c>
      <c r="N34" s="84">
        <f>+'[41]CONSOLIDADO VENTAS'!M32</f>
        <v>0</v>
      </c>
      <c r="O34" s="85">
        <f t="shared" ref="O34:O40" si="13">SUM(C34:N34)</f>
        <v>1338.4294022988506</v>
      </c>
      <c r="R34" s="17" t="s">
        <v>96</v>
      </c>
      <c r="S34" s="195">
        <f>+C34*0.87</f>
        <v>179.95051000000001</v>
      </c>
      <c r="T34" s="195">
        <f t="shared" ref="T34:AD38" si="14">+D34*0.87</f>
        <v>161.56094000000002</v>
      </c>
      <c r="U34" s="195">
        <f t="shared" si="14"/>
        <v>172.49184</v>
      </c>
      <c r="V34" s="195">
        <f t="shared" si="14"/>
        <v>162.40317999999999</v>
      </c>
      <c r="W34" s="195">
        <f t="shared" si="14"/>
        <v>171.70020000000002</v>
      </c>
      <c r="X34" s="195">
        <f t="shared" si="14"/>
        <v>167.25181000000001</v>
      </c>
      <c r="Y34" s="195">
        <f t="shared" si="14"/>
        <v>149.07509999999999</v>
      </c>
      <c r="Z34" s="195">
        <f t="shared" si="14"/>
        <v>0</v>
      </c>
      <c r="AA34" s="195">
        <f t="shared" si="14"/>
        <v>0</v>
      </c>
      <c r="AB34" s="195">
        <f t="shared" si="14"/>
        <v>0</v>
      </c>
      <c r="AC34" s="195">
        <f t="shared" si="14"/>
        <v>0</v>
      </c>
      <c r="AD34" s="195">
        <f t="shared" si="14"/>
        <v>0</v>
      </c>
      <c r="AE34" s="185">
        <f t="shared" ref="AE34:AE40" si="15">SUM(S34:AD34)</f>
        <v>1164.4335799999999</v>
      </c>
    </row>
    <row r="35" spans="2:33">
      <c r="B35" s="17" t="s">
        <v>68</v>
      </c>
      <c r="C35" s="84">
        <f>+'[41]CONSOLIDADO VENTAS'!B33</f>
        <v>179.90210344827588</v>
      </c>
      <c r="D35" s="84">
        <f>+'[41]CONSOLIDADO VENTAS'!C33</f>
        <v>160.7249540229885</v>
      </c>
      <c r="E35" s="84">
        <f>+'[41]CONSOLIDADO VENTAS'!D33</f>
        <v>165.91383908045978</v>
      </c>
      <c r="F35" s="84">
        <f>+'[41]CONSOLIDADO VENTAS'!E33</f>
        <v>165.60354022988508</v>
      </c>
      <c r="G35" s="84">
        <f>+'[41]CONSOLIDADO VENTAS'!F33</f>
        <v>172.38649425287355</v>
      </c>
      <c r="H35" s="84">
        <f>+'[41]CONSOLIDADO VENTAS'!G33</f>
        <v>170.32143678160918</v>
      </c>
      <c r="I35" s="84">
        <f>+'[41]CONSOLIDADO VENTAS'!H33</f>
        <v>164.24240229885058</v>
      </c>
      <c r="J35" s="84">
        <f>+'[41]CONSOLIDADO VENTAS'!I33</f>
        <v>0</v>
      </c>
      <c r="K35" s="84">
        <f>+'[41]CONSOLIDADO VENTAS'!J33</f>
        <v>0</v>
      </c>
      <c r="L35" s="84">
        <f>+'[41]CONSOLIDADO VENTAS'!K33</f>
        <v>0</v>
      </c>
      <c r="M35" s="84">
        <f>+'[41]CONSOLIDADO VENTAS'!L33</f>
        <v>0</v>
      </c>
      <c r="N35" s="84">
        <f>+'[41]CONSOLIDADO VENTAS'!M33</f>
        <v>0</v>
      </c>
      <c r="O35" s="85">
        <f t="shared" si="13"/>
        <v>1179.0947701149425</v>
      </c>
      <c r="R35" s="17" t="s">
        <v>68</v>
      </c>
      <c r="S35" s="195">
        <f t="shared" ref="S35:S38" si="16">+C35*0.87</f>
        <v>156.51483000000002</v>
      </c>
      <c r="T35" s="195">
        <f t="shared" si="14"/>
        <v>139.83070999999998</v>
      </c>
      <c r="U35" s="195">
        <f t="shared" si="14"/>
        <v>144.34504000000001</v>
      </c>
      <c r="V35" s="195">
        <f t="shared" si="14"/>
        <v>144.07508000000001</v>
      </c>
      <c r="W35" s="195">
        <f t="shared" si="14"/>
        <v>149.97624999999999</v>
      </c>
      <c r="X35" s="195">
        <f t="shared" si="14"/>
        <v>148.17964999999998</v>
      </c>
      <c r="Y35" s="195">
        <f t="shared" si="14"/>
        <v>142.89089000000001</v>
      </c>
      <c r="Z35" s="195">
        <f t="shared" si="14"/>
        <v>0</v>
      </c>
      <c r="AA35" s="195">
        <f t="shared" si="14"/>
        <v>0</v>
      </c>
      <c r="AB35" s="195">
        <f t="shared" si="14"/>
        <v>0</v>
      </c>
      <c r="AC35" s="195">
        <f t="shared" si="14"/>
        <v>0</v>
      </c>
      <c r="AD35" s="195">
        <f t="shared" si="14"/>
        <v>0</v>
      </c>
      <c r="AE35" s="185">
        <f t="shared" si="15"/>
        <v>1025.8124499999999</v>
      </c>
    </row>
    <row r="36" spans="2:33">
      <c r="B36" s="17" t="s">
        <v>69</v>
      </c>
      <c r="C36" s="84">
        <f>+'[41]CONSOLIDADO VENTAS'!B34</f>
        <v>37.517241379310349</v>
      </c>
      <c r="D36" s="84">
        <f>+'[41]CONSOLIDADO VENTAS'!C34</f>
        <v>42.322551724137938</v>
      </c>
      <c r="E36" s="84">
        <f>+'[41]CONSOLIDADO VENTAS'!D34</f>
        <v>60.35193103448276</v>
      </c>
      <c r="F36" s="84">
        <f>+'[41]CONSOLIDADO VENTAS'!E34</f>
        <v>68.553528735632185</v>
      </c>
      <c r="G36" s="84">
        <f>+'[41]CONSOLIDADO VENTAS'!F34</f>
        <v>59.793287356321834</v>
      </c>
      <c r="H36" s="84">
        <f>+'[41]CONSOLIDADO VENTAS'!G34</f>
        <v>49.697988505747134</v>
      </c>
      <c r="I36" s="84">
        <f>+'[41]CONSOLIDADO VENTAS'!H34</f>
        <v>49.894839080459768</v>
      </c>
      <c r="J36" s="84">
        <f>+'[41]CONSOLIDADO VENTAS'!I34</f>
        <v>0</v>
      </c>
      <c r="K36" s="84">
        <f>+'[41]CONSOLIDADO VENTAS'!J34</f>
        <v>0</v>
      </c>
      <c r="L36" s="84">
        <f>+'[41]CONSOLIDADO VENTAS'!K34</f>
        <v>0</v>
      </c>
      <c r="M36" s="84">
        <f>+'[41]CONSOLIDADO VENTAS'!L34</f>
        <v>0</v>
      </c>
      <c r="N36" s="84">
        <f>+'[41]CONSOLIDADO VENTAS'!M34</f>
        <v>0</v>
      </c>
      <c r="O36" s="85">
        <f t="shared" si="13"/>
        <v>368.13136781609194</v>
      </c>
      <c r="R36" s="17" t="s">
        <v>69</v>
      </c>
      <c r="S36" s="195">
        <f t="shared" si="16"/>
        <v>32.64</v>
      </c>
      <c r="T36" s="195">
        <f t="shared" si="14"/>
        <v>36.820620000000005</v>
      </c>
      <c r="U36" s="195">
        <f t="shared" si="14"/>
        <v>52.506180000000001</v>
      </c>
      <c r="V36" s="195">
        <f t="shared" si="14"/>
        <v>59.641570000000002</v>
      </c>
      <c r="W36" s="195">
        <f t="shared" si="14"/>
        <v>52.020159999999997</v>
      </c>
      <c r="X36" s="195">
        <f t="shared" si="14"/>
        <v>43.237250000000003</v>
      </c>
      <c r="Y36" s="195">
        <f t="shared" si="14"/>
        <v>43.40851</v>
      </c>
      <c r="Z36" s="195">
        <f t="shared" si="14"/>
        <v>0</v>
      </c>
      <c r="AA36" s="195">
        <f t="shared" si="14"/>
        <v>0</v>
      </c>
      <c r="AB36" s="195">
        <f t="shared" si="14"/>
        <v>0</v>
      </c>
      <c r="AC36" s="195">
        <f t="shared" si="14"/>
        <v>0</v>
      </c>
      <c r="AD36" s="195">
        <f t="shared" si="14"/>
        <v>0</v>
      </c>
      <c r="AE36" s="185">
        <f t="shared" si="15"/>
        <v>320.27429000000001</v>
      </c>
    </row>
    <row r="37" spans="2:33">
      <c r="B37" s="17" t="s">
        <v>97</v>
      </c>
      <c r="C37" s="84">
        <f>+'[41]CONSOLIDADO VENTAS'!B35</f>
        <v>16.410528735632184</v>
      </c>
      <c r="D37" s="84">
        <f>+'[41]CONSOLIDADO VENTAS'!C35</f>
        <v>16.499793103448276</v>
      </c>
      <c r="E37" s="84">
        <f>+'[41]CONSOLIDADO VENTAS'!D35</f>
        <v>16.678310344827583</v>
      </c>
      <c r="F37" s="84">
        <f>+'[41]CONSOLIDADO VENTAS'!E35</f>
        <v>16.780310344827587</v>
      </c>
      <c r="G37" s="84">
        <f>+'[41]CONSOLIDADO VENTAS'!F35</f>
        <v>16.946080459770116</v>
      </c>
      <c r="H37" s="84">
        <f>+'[41]CONSOLIDADO VENTAS'!G35</f>
        <v>17.022586206896552</v>
      </c>
      <c r="I37" s="84">
        <f>+'[41]CONSOLIDADO VENTAS'!H35</f>
        <v>17.366862068965517</v>
      </c>
      <c r="J37" s="84">
        <f>+'[41]CONSOLIDADO VENTAS'!I35</f>
        <v>0</v>
      </c>
      <c r="K37" s="84">
        <f>+'[41]CONSOLIDADO VENTAS'!J35</f>
        <v>0</v>
      </c>
      <c r="L37" s="84">
        <f>+'[41]CONSOLIDADO VENTAS'!K35</f>
        <v>0</v>
      </c>
      <c r="M37" s="84">
        <f>+'[41]CONSOLIDADO VENTAS'!L35</f>
        <v>0</v>
      </c>
      <c r="N37" s="84">
        <f>+'[41]CONSOLIDADO VENTAS'!M35</f>
        <v>0</v>
      </c>
      <c r="O37" s="85">
        <f t="shared" si="13"/>
        <v>117.70447126436781</v>
      </c>
      <c r="R37" s="17" t="s">
        <v>97</v>
      </c>
      <c r="S37" s="195">
        <f t="shared" si="16"/>
        <v>14.27716</v>
      </c>
      <c r="T37" s="195">
        <f t="shared" si="14"/>
        <v>14.35482</v>
      </c>
      <c r="U37" s="195">
        <f t="shared" si="14"/>
        <v>14.510129999999997</v>
      </c>
      <c r="V37" s="195">
        <f t="shared" si="14"/>
        <v>14.59887</v>
      </c>
      <c r="W37" s="195">
        <f t="shared" si="14"/>
        <v>14.74309</v>
      </c>
      <c r="X37" s="195">
        <f t="shared" si="14"/>
        <v>14.80965</v>
      </c>
      <c r="Y37" s="195">
        <f t="shared" si="14"/>
        <v>15.109170000000001</v>
      </c>
      <c r="Z37" s="195">
        <f t="shared" si="14"/>
        <v>0</v>
      </c>
      <c r="AA37" s="195">
        <f t="shared" si="14"/>
        <v>0</v>
      </c>
      <c r="AB37" s="195">
        <f t="shared" si="14"/>
        <v>0</v>
      </c>
      <c r="AC37" s="195">
        <f t="shared" si="14"/>
        <v>0</v>
      </c>
      <c r="AD37" s="195">
        <f t="shared" si="14"/>
        <v>0</v>
      </c>
      <c r="AE37" s="185">
        <f t="shared" si="15"/>
        <v>102.40289</v>
      </c>
    </row>
    <row r="38" spans="2:33">
      <c r="B38" s="17" t="s">
        <v>71</v>
      </c>
      <c r="C38" s="84">
        <f>+'[41]CONSOLIDADO VENTAS'!B36</f>
        <v>4.2496091954022983</v>
      </c>
      <c r="D38" s="84">
        <f>+'[41]CONSOLIDADO VENTAS'!C36</f>
        <v>3.7831149425287358</v>
      </c>
      <c r="E38" s="84">
        <f>+'[41]CONSOLIDADO VENTAS'!D36</f>
        <v>3.9582528735632185</v>
      </c>
      <c r="F38" s="84">
        <f>+'[41]CONSOLIDADO VENTAS'!E36</f>
        <v>4.7082988505747121</v>
      </c>
      <c r="G38" s="84">
        <f>+'[41]CONSOLIDADO VENTAS'!F36</f>
        <v>5.7808505747126437</v>
      </c>
      <c r="H38" s="84">
        <f>+'[41]CONSOLIDADO VENTAS'!G36</f>
        <v>5.4023218390804599</v>
      </c>
      <c r="I38" s="84">
        <f>+'[41]CONSOLIDADO VENTAS'!H36</f>
        <v>2.9297701149425288</v>
      </c>
      <c r="J38" s="84">
        <f>+'[41]CONSOLIDADO VENTAS'!I36</f>
        <v>0</v>
      </c>
      <c r="K38" s="84">
        <f>+'[41]CONSOLIDADO VENTAS'!J36</f>
        <v>0</v>
      </c>
      <c r="L38" s="84">
        <f>+'[41]CONSOLIDADO VENTAS'!K36</f>
        <v>0</v>
      </c>
      <c r="M38" s="84">
        <f>+'[41]CONSOLIDADO VENTAS'!L36</f>
        <v>0</v>
      </c>
      <c r="N38" s="84">
        <f>+'[41]CONSOLIDADO VENTAS'!M36</f>
        <v>0</v>
      </c>
      <c r="O38" s="85">
        <f t="shared" si="13"/>
        <v>30.812218390804599</v>
      </c>
      <c r="R38" s="17" t="s">
        <v>71</v>
      </c>
      <c r="S38" s="195">
        <f t="shared" si="16"/>
        <v>3.6971599999999993</v>
      </c>
      <c r="T38" s="195">
        <f t="shared" si="14"/>
        <v>3.2913100000000002</v>
      </c>
      <c r="U38" s="195">
        <f t="shared" si="14"/>
        <v>3.4436800000000001</v>
      </c>
      <c r="V38" s="195">
        <f t="shared" si="14"/>
        <v>4.0962199999999998</v>
      </c>
      <c r="W38" s="195">
        <f t="shared" si="14"/>
        <v>5.0293400000000004</v>
      </c>
      <c r="X38" s="195">
        <f t="shared" si="14"/>
        <v>4.7000200000000003</v>
      </c>
      <c r="Y38" s="195">
        <f t="shared" si="14"/>
        <v>2.5489000000000002</v>
      </c>
      <c r="Z38" s="195">
        <f t="shared" si="14"/>
        <v>0</v>
      </c>
      <c r="AA38" s="195">
        <f t="shared" si="14"/>
        <v>0</v>
      </c>
      <c r="AB38" s="195">
        <f t="shared" si="14"/>
        <v>0</v>
      </c>
      <c r="AC38" s="195">
        <f t="shared" si="14"/>
        <v>0</v>
      </c>
      <c r="AD38" s="195">
        <f t="shared" si="14"/>
        <v>0</v>
      </c>
      <c r="AE38" s="185">
        <f t="shared" si="15"/>
        <v>26.806630000000002</v>
      </c>
    </row>
    <row r="39" spans="2:33">
      <c r="B39" s="17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85"/>
      <c r="R39" s="17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85">
        <f t="shared" si="15"/>
        <v>0</v>
      </c>
    </row>
    <row r="40" spans="2:33">
      <c r="B40" s="26" t="s">
        <v>14</v>
      </c>
      <c r="C40" s="87">
        <f>SUM(C34:C39)</f>
        <v>444.9191494252874</v>
      </c>
      <c r="D40" s="87">
        <f t="shared" ref="D40:I40" si="17">SUM(D34:D39)</f>
        <v>409.03264367816098</v>
      </c>
      <c r="E40" s="87">
        <f t="shared" si="17"/>
        <v>445.16881609195406</v>
      </c>
      <c r="F40" s="87">
        <f t="shared" si="17"/>
        <v>442.31599999999997</v>
      </c>
      <c r="G40" s="87">
        <f t="shared" si="17"/>
        <v>452.26326436781619</v>
      </c>
      <c r="H40" s="87">
        <f t="shared" si="17"/>
        <v>434.68779310344831</v>
      </c>
      <c r="I40" s="87">
        <f t="shared" si="17"/>
        <v>405.78456321839076</v>
      </c>
      <c r="J40" s="87">
        <f t="shared" ref="D40:N40" si="18">SUM(J34:J39)</f>
        <v>0</v>
      </c>
      <c r="K40" s="87">
        <f t="shared" si="18"/>
        <v>0</v>
      </c>
      <c r="L40" s="87">
        <f t="shared" si="18"/>
        <v>0</v>
      </c>
      <c r="M40" s="87">
        <f t="shared" si="18"/>
        <v>0</v>
      </c>
      <c r="N40" s="87">
        <f t="shared" si="18"/>
        <v>0</v>
      </c>
      <c r="O40" s="87">
        <f t="shared" si="13"/>
        <v>3034.1722298850577</v>
      </c>
      <c r="R40" s="26" t="s">
        <v>14</v>
      </c>
      <c r="S40" s="186">
        <f>+SUM(S34:S39)</f>
        <v>387.07965999999999</v>
      </c>
      <c r="T40" s="186">
        <f t="shared" ref="T40:AD40" si="19">+SUM(T34:T39)</f>
        <v>355.85840000000007</v>
      </c>
      <c r="U40" s="186">
        <f t="shared" si="19"/>
        <v>387.29687000000001</v>
      </c>
      <c r="V40" s="186">
        <f t="shared" si="19"/>
        <v>384.81491999999997</v>
      </c>
      <c r="W40" s="186">
        <f t="shared" si="19"/>
        <v>393.46904000000001</v>
      </c>
      <c r="X40" s="186">
        <f t="shared" si="19"/>
        <v>378.17838</v>
      </c>
      <c r="Y40" s="186">
        <f t="shared" si="19"/>
        <v>353.03257000000002</v>
      </c>
      <c r="Z40" s="186">
        <f t="shared" si="19"/>
        <v>0</v>
      </c>
      <c r="AA40" s="186">
        <f t="shared" si="19"/>
        <v>0</v>
      </c>
      <c r="AB40" s="186">
        <f t="shared" si="19"/>
        <v>0</v>
      </c>
      <c r="AC40" s="186">
        <f t="shared" si="19"/>
        <v>0</v>
      </c>
      <c r="AD40" s="186">
        <f t="shared" si="19"/>
        <v>0</v>
      </c>
      <c r="AE40" s="187">
        <f t="shared" si="15"/>
        <v>2639.72984</v>
      </c>
    </row>
    <row r="41" spans="2:33">
      <c r="C41" s="90"/>
      <c r="D41" s="90"/>
      <c r="E41" s="90"/>
      <c r="F41" s="68"/>
      <c r="G41" s="68"/>
      <c r="H41" s="68"/>
      <c r="I41" s="68"/>
      <c r="J41" s="68"/>
      <c r="K41" s="68"/>
      <c r="L41" s="68"/>
      <c r="M41" s="68"/>
      <c r="N41" s="68"/>
      <c r="W41" s="74"/>
      <c r="AC41" s="76"/>
      <c r="AE41" s="2">
        <f>+AE40/0.87</f>
        <v>3034.1722298850573</v>
      </c>
      <c r="AF41" s="68">
        <f>+AE41-O40</f>
        <v>0</v>
      </c>
      <c r="AG41" s="2" t="s">
        <v>24</v>
      </c>
    </row>
    <row r="42" spans="2:33">
      <c r="B42" s="3" t="s">
        <v>76</v>
      </c>
      <c r="M42" s="76"/>
      <c r="R42" s="3" t="s">
        <v>76</v>
      </c>
      <c r="AC42" s="76"/>
    </row>
    <row r="43" spans="2:33">
      <c r="M43" s="76"/>
      <c r="AC43" s="76"/>
    </row>
    <row r="44" spans="2:33" ht="31.5">
      <c r="B44" s="116" t="s">
        <v>15</v>
      </c>
      <c r="C44" s="111" t="s">
        <v>115</v>
      </c>
      <c r="D44" s="111" t="s">
        <v>124</v>
      </c>
      <c r="E44" s="111" t="s">
        <v>125</v>
      </c>
      <c r="F44" s="111" t="s">
        <v>104</v>
      </c>
      <c r="G44" s="111" t="s">
        <v>105</v>
      </c>
      <c r="H44" s="111" t="s">
        <v>106</v>
      </c>
      <c r="I44" s="111" t="s">
        <v>8</v>
      </c>
      <c r="J44" s="111" t="s">
        <v>9</v>
      </c>
      <c r="K44" s="111" t="s">
        <v>10</v>
      </c>
      <c r="L44" s="111" t="s">
        <v>11</v>
      </c>
      <c r="M44" s="111" t="s">
        <v>12</v>
      </c>
      <c r="N44" s="111" t="s">
        <v>13</v>
      </c>
      <c r="O44" s="82" t="s">
        <v>107</v>
      </c>
      <c r="P44" s="101"/>
      <c r="R44" s="116" t="s">
        <v>15</v>
      </c>
      <c r="S44" s="111" t="s">
        <v>126</v>
      </c>
      <c r="T44" s="166" t="s">
        <v>3</v>
      </c>
      <c r="U44" s="111" t="s">
        <v>125</v>
      </c>
      <c r="V44" s="111" t="s">
        <v>104</v>
      </c>
      <c r="W44" s="111" t="s">
        <v>105</v>
      </c>
      <c r="X44" s="111" t="s">
        <v>106</v>
      </c>
      <c r="Y44" s="111" t="s">
        <v>8</v>
      </c>
      <c r="Z44" s="111" t="s">
        <v>9</v>
      </c>
      <c r="AA44" s="111" t="s">
        <v>10</v>
      </c>
      <c r="AB44" s="111" t="s">
        <v>11</v>
      </c>
      <c r="AC44" s="111" t="s">
        <v>12</v>
      </c>
      <c r="AD44" s="111" t="s">
        <v>13</v>
      </c>
      <c r="AE44" s="82" t="s">
        <v>107</v>
      </c>
    </row>
    <row r="45" spans="2:33">
      <c r="B45" s="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69"/>
      <c r="R45" s="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69"/>
    </row>
    <row r="46" spans="2:33">
      <c r="B46" s="17" t="s">
        <v>96</v>
      </c>
      <c r="C46" s="84">
        <f>+C34/C$79</f>
        <v>29.718342911877397</v>
      </c>
      <c r="D46" s="84">
        <f t="shared" ref="D46:N46" si="20">+D34/D$79</f>
        <v>26.681354868542741</v>
      </c>
      <c r="E46" s="84">
        <f t="shared" si="20"/>
        <v>28.486563614744352</v>
      </c>
      <c r="F46" s="84">
        <f t="shared" si="20"/>
        <v>26.820448540097768</v>
      </c>
      <c r="G46" s="84">
        <f t="shared" si="20"/>
        <v>28.355826397146259</v>
      </c>
      <c r="H46" s="84">
        <f t="shared" si="20"/>
        <v>27.621186748579735</v>
      </c>
      <c r="I46" s="84">
        <f t="shared" si="20"/>
        <v>24.619351961950059</v>
      </c>
      <c r="J46" s="84">
        <f t="shared" si="20"/>
        <v>0</v>
      </c>
      <c r="K46" s="84">
        <f t="shared" si="20"/>
        <v>0</v>
      </c>
      <c r="L46" s="84">
        <f t="shared" si="20"/>
        <v>0</v>
      </c>
      <c r="M46" s="84">
        <f t="shared" si="20"/>
        <v>0</v>
      </c>
      <c r="N46" s="84">
        <f t="shared" si="20"/>
        <v>0</v>
      </c>
      <c r="O46" s="85">
        <f>SUM(C46:N46)</f>
        <v>192.3030750429383</v>
      </c>
      <c r="R46" s="17" t="s">
        <v>96</v>
      </c>
      <c r="S46" s="109">
        <f>+S34/$S$79</f>
        <v>25.854958333333336</v>
      </c>
      <c r="T46" s="109">
        <f>+T34/$T$79</f>
        <v>23.212778735632185</v>
      </c>
      <c r="U46" s="109">
        <f>+U34/$U$79</f>
        <v>24.783310344827587</v>
      </c>
      <c r="V46" s="109">
        <f t="shared" ref="V46:AD47" si="21">+V34/V$79</f>
        <v>23.333790229885057</v>
      </c>
      <c r="W46" s="109">
        <f t="shared" si="21"/>
        <v>24.669568965517247</v>
      </c>
      <c r="X46" s="109">
        <f t="shared" si="21"/>
        <v>24.030432471264369</v>
      </c>
      <c r="Y46" s="109">
        <f t="shared" si="21"/>
        <v>21.41883620689655</v>
      </c>
      <c r="Z46" s="109">
        <f t="shared" si="21"/>
        <v>0</v>
      </c>
      <c r="AA46" s="109">
        <f t="shared" si="21"/>
        <v>0</v>
      </c>
      <c r="AB46" s="109">
        <f t="shared" si="21"/>
        <v>0</v>
      </c>
      <c r="AC46" s="109">
        <f t="shared" si="21"/>
        <v>0</v>
      </c>
      <c r="AD46" s="109">
        <f t="shared" si="21"/>
        <v>0</v>
      </c>
      <c r="AE46" s="185">
        <f t="shared" ref="AE46:AE51" si="22">SUM(S46:AD46)</f>
        <v>167.30367528735633</v>
      </c>
    </row>
    <row r="47" spans="2:33">
      <c r="B47" s="17" t="s">
        <v>68</v>
      </c>
      <c r="C47" s="84">
        <f>+C35/C$79</f>
        <v>25.848003369005156</v>
      </c>
      <c r="D47" s="84">
        <f t="shared" ref="D47:N47" si="23">+D35/D$79</f>
        <v>23.092665807900648</v>
      </c>
      <c r="E47" s="84">
        <f t="shared" si="23"/>
        <v>23.838195270181004</v>
      </c>
      <c r="F47" s="84">
        <f t="shared" si="23"/>
        <v>23.793612101994984</v>
      </c>
      <c r="G47" s="84">
        <f t="shared" si="23"/>
        <v>24.768174461619761</v>
      </c>
      <c r="H47" s="84">
        <f t="shared" si="23"/>
        <v>24.471470801955341</v>
      </c>
      <c r="I47" s="84">
        <f t="shared" si="23"/>
        <v>23.598046307306117</v>
      </c>
      <c r="J47" s="84">
        <f t="shared" si="23"/>
        <v>0</v>
      </c>
      <c r="K47" s="84">
        <f t="shared" si="23"/>
        <v>0</v>
      </c>
      <c r="L47" s="84">
        <f t="shared" si="23"/>
        <v>0</v>
      </c>
      <c r="M47" s="84">
        <f t="shared" si="23"/>
        <v>0</v>
      </c>
      <c r="N47" s="84">
        <f t="shared" si="23"/>
        <v>0</v>
      </c>
      <c r="O47" s="85">
        <f t="shared" ref="O47:O50" si="24">SUM(C47:N47)</f>
        <v>169.410168119963</v>
      </c>
      <c r="R47" s="17" t="s">
        <v>68</v>
      </c>
      <c r="S47" s="109">
        <f>+S35/$S$79</f>
        <v>22.487762931034485</v>
      </c>
      <c r="T47" s="109">
        <f>+T35/$T$79</f>
        <v>20.090619252873562</v>
      </c>
      <c r="U47" s="109">
        <f>+U35/$U$79</f>
        <v>20.739229885057473</v>
      </c>
      <c r="V47" s="109">
        <f t="shared" si="21"/>
        <v>20.700442528735636</v>
      </c>
      <c r="W47" s="109">
        <f t="shared" si="21"/>
        <v>21.548311781609193</v>
      </c>
      <c r="X47" s="109">
        <f t="shared" si="21"/>
        <v>21.290179597701147</v>
      </c>
      <c r="Y47" s="109">
        <f t="shared" si="21"/>
        <v>20.530300287356322</v>
      </c>
      <c r="Z47" s="109">
        <f t="shared" si="21"/>
        <v>0</v>
      </c>
      <c r="AA47" s="109">
        <f t="shared" si="21"/>
        <v>0</v>
      </c>
      <c r="AB47" s="109">
        <f t="shared" si="21"/>
        <v>0</v>
      </c>
      <c r="AC47" s="109">
        <f t="shared" si="21"/>
        <v>0</v>
      </c>
      <c r="AD47" s="109">
        <f t="shared" si="21"/>
        <v>0</v>
      </c>
      <c r="AE47" s="185">
        <f t="shared" si="22"/>
        <v>147.38684626436782</v>
      </c>
    </row>
    <row r="48" spans="2:33">
      <c r="B48" s="17" t="s">
        <v>69</v>
      </c>
      <c r="C48" s="84">
        <f>+C36/C$79</f>
        <v>5.3904082441537859</v>
      </c>
      <c r="D48" s="84">
        <f t="shared" ref="D48:N48" si="25">+D36/D$79</f>
        <v>6.0808263971462555</v>
      </c>
      <c r="E48" s="84">
        <f t="shared" si="25"/>
        <v>8.6712544589774083</v>
      </c>
      <c r="F48" s="84">
        <f t="shared" si="25"/>
        <v>9.8496449332804872</v>
      </c>
      <c r="G48" s="84">
        <f t="shared" si="25"/>
        <v>8.5909895626899182</v>
      </c>
      <c r="H48" s="84">
        <f t="shared" si="25"/>
        <v>7.1405155899061974</v>
      </c>
      <c r="I48" s="84">
        <f t="shared" si="25"/>
        <v>7.1687987184568636</v>
      </c>
      <c r="J48" s="84">
        <f t="shared" si="25"/>
        <v>0</v>
      </c>
      <c r="K48" s="84">
        <f t="shared" si="25"/>
        <v>0</v>
      </c>
      <c r="L48" s="84">
        <f t="shared" si="25"/>
        <v>0</v>
      </c>
      <c r="M48" s="84">
        <f t="shared" si="25"/>
        <v>0</v>
      </c>
      <c r="N48" s="84">
        <f t="shared" si="25"/>
        <v>0</v>
      </c>
      <c r="O48" s="85">
        <f t="shared" si="24"/>
        <v>52.892437904610922</v>
      </c>
      <c r="R48" s="17" t="s">
        <v>69</v>
      </c>
      <c r="S48" s="109">
        <f>+S36/S79</f>
        <v>4.6896551724137936</v>
      </c>
      <c r="T48" s="109">
        <f t="shared" ref="T48:AD48" si="26">+T36/T79</f>
        <v>5.2903189655172422</v>
      </c>
      <c r="U48" s="109">
        <f t="shared" si="26"/>
        <v>7.543991379310345</v>
      </c>
      <c r="V48" s="109">
        <f t="shared" si="26"/>
        <v>8.5691910919540231</v>
      </c>
      <c r="W48" s="109">
        <f t="shared" si="26"/>
        <v>7.4741609195402292</v>
      </c>
      <c r="X48" s="109">
        <f t="shared" si="26"/>
        <v>6.2122485632183917</v>
      </c>
      <c r="Y48" s="109">
        <f t="shared" si="26"/>
        <v>6.236854885057471</v>
      </c>
      <c r="Z48" s="109">
        <f t="shared" si="26"/>
        <v>0</v>
      </c>
      <c r="AA48" s="109">
        <f t="shared" si="26"/>
        <v>0</v>
      </c>
      <c r="AB48" s="109">
        <f t="shared" si="26"/>
        <v>0</v>
      </c>
      <c r="AC48" s="109">
        <f t="shared" si="26"/>
        <v>0</v>
      </c>
      <c r="AD48" s="109">
        <f t="shared" si="26"/>
        <v>0</v>
      </c>
      <c r="AE48" s="185">
        <f t="shared" si="22"/>
        <v>46.016420977011492</v>
      </c>
    </row>
    <row r="49" spans="2:31">
      <c r="B49" s="17" t="s">
        <v>97</v>
      </c>
      <c r="C49" s="84">
        <f>+C37/C$79</f>
        <v>2.3578345884529002</v>
      </c>
      <c r="D49" s="84">
        <f t="shared" ref="D49:N49" si="27">+D37/D$79</f>
        <v>2.3706599286563614</v>
      </c>
      <c r="E49" s="84">
        <f t="shared" si="27"/>
        <v>2.3963089575901702</v>
      </c>
      <c r="F49" s="84">
        <f t="shared" si="27"/>
        <v>2.4109641300039635</v>
      </c>
      <c r="G49" s="84">
        <f t="shared" si="27"/>
        <v>2.4347816752543268</v>
      </c>
      <c r="H49" s="84">
        <f t="shared" si="27"/>
        <v>2.4457738803012288</v>
      </c>
      <c r="I49" s="84">
        <f t="shared" si="27"/>
        <v>2.495238803012287</v>
      </c>
      <c r="J49" s="84">
        <f t="shared" si="27"/>
        <v>0</v>
      </c>
      <c r="K49" s="84">
        <f t="shared" si="27"/>
        <v>0</v>
      </c>
      <c r="L49" s="84">
        <f t="shared" si="27"/>
        <v>0</v>
      </c>
      <c r="M49" s="84">
        <f t="shared" si="27"/>
        <v>0</v>
      </c>
      <c r="N49" s="84">
        <f t="shared" si="27"/>
        <v>0</v>
      </c>
      <c r="O49" s="85">
        <f t="shared" si="24"/>
        <v>16.911561963271236</v>
      </c>
      <c r="R49" s="17" t="s">
        <v>97</v>
      </c>
      <c r="S49" s="109">
        <f>+S37/$S$79</f>
        <v>2.051316091954023</v>
      </c>
      <c r="T49" s="109">
        <f>+T37/$T$79</f>
        <v>2.0624741379310345</v>
      </c>
      <c r="U49" s="109">
        <f>+U37/$U$79</f>
        <v>2.0847887931034479</v>
      </c>
      <c r="V49" s="109">
        <f t="shared" ref="V49:AD51" si="28">+V37/V$79</f>
        <v>2.0975387931034484</v>
      </c>
      <c r="W49" s="109">
        <f t="shared" si="28"/>
        <v>2.1182600574712644</v>
      </c>
      <c r="X49" s="109">
        <f t="shared" si="28"/>
        <v>2.127823275862069</v>
      </c>
      <c r="Y49" s="109">
        <f t="shared" si="28"/>
        <v>2.1708577586206896</v>
      </c>
      <c r="Z49" s="109">
        <f t="shared" si="28"/>
        <v>0</v>
      </c>
      <c r="AA49" s="109">
        <f t="shared" si="28"/>
        <v>0</v>
      </c>
      <c r="AB49" s="109">
        <f t="shared" si="28"/>
        <v>0</v>
      </c>
      <c r="AC49" s="109">
        <f t="shared" si="28"/>
        <v>0</v>
      </c>
      <c r="AD49" s="109">
        <f t="shared" si="28"/>
        <v>0</v>
      </c>
      <c r="AE49" s="185">
        <f t="shared" si="22"/>
        <v>14.713058908045976</v>
      </c>
    </row>
    <row r="50" spans="2:31">
      <c r="B50" s="17" t="s">
        <v>71</v>
      </c>
      <c r="C50" s="84">
        <f>+C38/C$79</f>
        <v>0.6105760338221693</v>
      </c>
      <c r="D50" s="84">
        <f t="shared" ref="D50:N50" si="29">+D38/D$79</f>
        <v>0.54355099748976088</v>
      </c>
      <c r="E50" s="84">
        <f t="shared" si="29"/>
        <v>0.56871449332804869</v>
      </c>
      <c r="F50" s="84">
        <f t="shared" si="29"/>
        <v>0.67647971991015976</v>
      </c>
      <c r="G50" s="84">
        <f t="shared" si="29"/>
        <v>0.8305819791253799</v>
      </c>
      <c r="H50" s="84">
        <f t="shared" si="29"/>
        <v>0.77619566653454886</v>
      </c>
      <c r="I50" s="84">
        <f t="shared" si="29"/>
        <v>0.42094398203197253</v>
      </c>
      <c r="J50" s="84">
        <f t="shared" si="29"/>
        <v>0</v>
      </c>
      <c r="K50" s="84">
        <f t="shared" si="29"/>
        <v>0</v>
      </c>
      <c r="L50" s="84">
        <f t="shared" si="29"/>
        <v>0</v>
      </c>
      <c r="M50" s="84">
        <f t="shared" si="29"/>
        <v>0</v>
      </c>
      <c r="N50" s="84">
        <f t="shared" si="29"/>
        <v>0</v>
      </c>
      <c r="O50" s="85">
        <f t="shared" si="24"/>
        <v>4.4270428722420396</v>
      </c>
      <c r="R50" s="17" t="s">
        <v>71</v>
      </c>
      <c r="S50" s="109">
        <f>+S38/$S$79</f>
        <v>0.53120114942528729</v>
      </c>
      <c r="T50" s="109">
        <f>+T38/$T$79</f>
        <v>0.47288936781609198</v>
      </c>
      <c r="U50" s="109">
        <f>+U38/$U$79</f>
        <v>0.49478160919540232</v>
      </c>
      <c r="V50" s="109">
        <f t="shared" si="28"/>
        <v>0.58853735632183901</v>
      </c>
      <c r="W50" s="109">
        <f t="shared" si="28"/>
        <v>0.72260632183908047</v>
      </c>
      <c r="X50" s="109">
        <f t="shared" si="28"/>
        <v>0.67529022988505749</v>
      </c>
      <c r="Y50" s="109">
        <f t="shared" si="28"/>
        <v>0.3662212643678161</v>
      </c>
      <c r="Z50" s="109">
        <f t="shared" si="28"/>
        <v>0</v>
      </c>
      <c r="AA50" s="109">
        <f t="shared" si="28"/>
        <v>0</v>
      </c>
      <c r="AB50" s="109">
        <f t="shared" si="28"/>
        <v>0</v>
      </c>
      <c r="AC50" s="109">
        <f t="shared" si="28"/>
        <v>0</v>
      </c>
      <c r="AD50" s="109">
        <f t="shared" si="28"/>
        <v>0</v>
      </c>
      <c r="AE50" s="185">
        <f t="shared" si="22"/>
        <v>3.8515272988505749</v>
      </c>
    </row>
    <row r="51" spans="2:31">
      <c r="B51" s="17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85"/>
      <c r="R51" s="17"/>
      <c r="S51" s="109">
        <f>+S39/$S$79</f>
        <v>0</v>
      </c>
      <c r="T51" s="109">
        <f>+T39/$T$79</f>
        <v>0</v>
      </c>
      <c r="U51" s="109">
        <f>+U39/$U$79</f>
        <v>0</v>
      </c>
      <c r="V51" s="109">
        <f t="shared" si="28"/>
        <v>0</v>
      </c>
      <c r="W51" s="109">
        <f t="shared" si="28"/>
        <v>0</v>
      </c>
      <c r="X51" s="109">
        <f t="shared" si="28"/>
        <v>0</v>
      </c>
      <c r="Y51" s="109">
        <f t="shared" si="28"/>
        <v>0</v>
      </c>
      <c r="Z51" s="109">
        <f t="shared" si="28"/>
        <v>0</v>
      </c>
      <c r="AA51" s="109">
        <f t="shared" si="28"/>
        <v>0</v>
      </c>
      <c r="AB51" s="109">
        <f t="shared" si="28"/>
        <v>0</v>
      </c>
      <c r="AC51" s="109">
        <f t="shared" si="28"/>
        <v>0</v>
      </c>
      <c r="AD51" s="109">
        <f t="shared" si="28"/>
        <v>0</v>
      </c>
      <c r="AE51" s="185">
        <f t="shared" si="22"/>
        <v>0</v>
      </c>
    </row>
    <row r="52" spans="2:31">
      <c r="B52" s="26" t="s">
        <v>14</v>
      </c>
      <c r="C52" s="87">
        <f>SUM(C46:C51)</f>
        <v>63.925165147311418</v>
      </c>
      <c r="D52" s="87">
        <f t="shared" ref="D52:N52" si="30">SUM(D46:D51)</f>
        <v>58.769057999735757</v>
      </c>
      <c r="E52" s="87">
        <f t="shared" si="30"/>
        <v>63.961036794820991</v>
      </c>
      <c r="F52" s="87">
        <f t="shared" si="30"/>
        <v>63.551149425287363</v>
      </c>
      <c r="G52" s="87">
        <f t="shared" si="30"/>
        <v>64.980354075835649</v>
      </c>
      <c r="H52" s="87">
        <f t="shared" si="30"/>
        <v>62.455142687277061</v>
      </c>
      <c r="I52" s="87">
        <f t="shared" si="30"/>
        <v>58.302379772757298</v>
      </c>
      <c r="J52" s="87">
        <f t="shared" si="30"/>
        <v>0</v>
      </c>
      <c r="K52" s="87">
        <f t="shared" si="30"/>
        <v>0</v>
      </c>
      <c r="L52" s="87">
        <f t="shared" si="30"/>
        <v>0</v>
      </c>
      <c r="M52" s="87">
        <f t="shared" si="30"/>
        <v>0</v>
      </c>
      <c r="N52" s="87">
        <f t="shared" si="30"/>
        <v>0</v>
      </c>
      <c r="O52" s="87">
        <f>SUM(C52:N52)</f>
        <v>435.94428590302556</v>
      </c>
      <c r="R52" s="26" t="s">
        <v>14</v>
      </c>
      <c r="S52" s="186">
        <f>SUM(S46:S51)</f>
        <v>55.614893678160925</v>
      </c>
      <c r="T52" s="186">
        <f t="shared" ref="T52:AD52" si="31">SUM(T46:T51)</f>
        <v>51.129080459770123</v>
      </c>
      <c r="U52" s="186">
        <f t="shared" si="31"/>
        <v>55.646102011494257</v>
      </c>
      <c r="V52" s="186">
        <f t="shared" si="31"/>
        <v>55.289499999999997</v>
      </c>
      <c r="W52" s="186">
        <f t="shared" si="31"/>
        <v>56.532908045977024</v>
      </c>
      <c r="X52" s="186">
        <f t="shared" si="31"/>
        <v>54.335974137931039</v>
      </c>
      <c r="Y52" s="186">
        <f t="shared" si="31"/>
        <v>50.723070402298845</v>
      </c>
      <c r="Z52" s="186">
        <f t="shared" si="31"/>
        <v>0</v>
      </c>
      <c r="AA52" s="186">
        <f t="shared" si="31"/>
        <v>0</v>
      </c>
      <c r="AB52" s="186">
        <f t="shared" si="31"/>
        <v>0</v>
      </c>
      <c r="AC52" s="186">
        <f t="shared" si="31"/>
        <v>0</v>
      </c>
      <c r="AD52" s="186">
        <f t="shared" si="31"/>
        <v>0</v>
      </c>
      <c r="AE52" s="196">
        <f>SUM(S52:AD52)</f>
        <v>379.27152873563222</v>
      </c>
    </row>
    <row r="53" spans="2:31">
      <c r="M53" s="76"/>
      <c r="AC53" s="76"/>
      <c r="AE53" s="2">
        <f>+AE52/0.87</f>
        <v>435.94428590302556</v>
      </c>
    </row>
    <row r="54" spans="2:31">
      <c r="B54" s="3" t="s">
        <v>77</v>
      </c>
      <c r="M54" s="76"/>
      <c r="R54" s="3" t="s">
        <v>77</v>
      </c>
      <c r="AC54" s="76"/>
    </row>
    <row r="55" spans="2:31">
      <c r="M55" s="76"/>
      <c r="AC55" s="76"/>
    </row>
    <row r="56" spans="2:31" ht="31.5">
      <c r="B56" s="116" t="s">
        <v>15</v>
      </c>
      <c r="C56" s="111" t="s">
        <v>115</v>
      </c>
      <c r="D56" s="111" t="s">
        <v>124</v>
      </c>
      <c r="E56" s="111" t="s">
        <v>125</v>
      </c>
      <c r="F56" s="111" t="s">
        <v>104</v>
      </c>
      <c r="G56" s="111" t="s">
        <v>105</v>
      </c>
      <c r="H56" s="111" t="s">
        <v>106</v>
      </c>
      <c r="I56" s="111" t="s">
        <v>8</v>
      </c>
      <c r="J56" s="111" t="s">
        <v>9</v>
      </c>
      <c r="K56" s="111" t="s">
        <v>10</v>
      </c>
      <c r="L56" s="111" t="s">
        <v>11</v>
      </c>
      <c r="M56" s="111" t="s">
        <v>12</v>
      </c>
      <c r="N56" s="111" t="s">
        <v>13</v>
      </c>
      <c r="O56" s="82" t="s">
        <v>107</v>
      </c>
      <c r="P56" s="101"/>
      <c r="R56" s="116" t="s">
        <v>15</v>
      </c>
      <c r="S56" s="111" t="s">
        <v>126</v>
      </c>
      <c r="T56" s="166" t="s">
        <v>3</v>
      </c>
      <c r="U56" s="111" t="s">
        <v>125</v>
      </c>
      <c r="V56" s="111" t="s">
        <v>104</v>
      </c>
      <c r="W56" s="111" t="s">
        <v>105</v>
      </c>
      <c r="X56" s="111" t="s">
        <v>106</v>
      </c>
      <c r="Y56" s="111" t="s">
        <v>8</v>
      </c>
      <c r="Z56" s="111" t="s">
        <v>9</v>
      </c>
      <c r="AA56" s="111" t="s">
        <v>10</v>
      </c>
      <c r="AB56" s="111" t="s">
        <v>11</v>
      </c>
      <c r="AC56" s="111" t="s">
        <v>12</v>
      </c>
      <c r="AD56" s="111" t="s">
        <v>13</v>
      </c>
      <c r="AE56" s="82" t="s">
        <v>107</v>
      </c>
    </row>
    <row r="57" spans="2:31">
      <c r="B57" s="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69"/>
      <c r="R57" s="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69"/>
    </row>
    <row r="58" spans="2:31">
      <c r="B58" s="17" t="s">
        <v>96</v>
      </c>
      <c r="C58" s="84">
        <f>+C34/C22*100</f>
        <v>100.15042278162713</v>
      </c>
      <c r="D58" s="84">
        <f t="shared" ref="D58:N58" si="32">+D34/D22*100</f>
        <v>100.71111382066233</v>
      </c>
      <c r="E58" s="84">
        <f t="shared" si="32"/>
        <v>100.76871766704652</v>
      </c>
      <c r="F58" s="84">
        <f t="shared" si="32"/>
        <v>101.40551916205216</v>
      </c>
      <c r="G58" s="84">
        <f t="shared" si="32"/>
        <v>103.08893598832969</v>
      </c>
      <c r="H58" s="84">
        <f t="shared" si="32"/>
        <v>103.49692043527519</v>
      </c>
      <c r="I58" s="84">
        <f t="shared" si="32"/>
        <v>104.6422815743439</v>
      </c>
      <c r="J58" s="84" t="e">
        <f t="shared" si="32"/>
        <v>#DIV/0!</v>
      </c>
      <c r="K58" s="84" t="e">
        <f t="shared" si="32"/>
        <v>#DIV/0!</v>
      </c>
      <c r="L58" s="84" t="e">
        <f t="shared" si="32"/>
        <v>#DIV/0!</v>
      </c>
      <c r="M58" s="84" t="e">
        <f t="shared" si="32"/>
        <v>#DIV/0!</v>
      </c>
      <c r="N58" s="84" t="e">
        <f t="shared" si="32"/>
        <v>#DIV/0!</v>
      </c>
      <c r="O58" s="85">
        <f>+O34/O22*100</f>
        <v>101.96026975751835</v>
      </c>
      <c r="R58" s="17" t="s">
        <v>96</v>
      </c>
      <c r="S58" s="109">
        <f>+S34/S22*100</f>
        <v>87.130867820015595</v>
      </c>
      <c r="T58" s="109">
        <f t="shared" ref="T58:AE62" si="33">+T34/T22*100</f>
        <v>87.618669023976238</v>
      </c>
      <c r="U58" s="109">
        <f t="shared" si="33"/>
        <v>87.668784370330471</v>
      </c>
      <c r="V58" s="109">
        <f t="shared" si="33"/>
        <v>88.22280167098539</v>
      </c>
      <c r="W58" s="109">
        <f t="shared" si="33"/>
        <v>89.687374309846817</v>
      </c>
      <c r="X58" s="109">
        <f t="shared" si="33"/>
        <v>90.042320778689415</v>
      </c>
      <c r="Y58" s="109">
        <f t="shared" si="33"/>
        <v>91.038784969679199</v>
      </c>
      <c r="Z58" s="109" t="e">
        <f t="shared" si="33"/>
        <v>#DIV/0!</v>
      </c>
      <c r="AA58" s="109" t="e">
        <f t="shared" si="33"/>
        <v>#DIV/0!</v>
      </c>
      <c r="AB58" s="109" t="e">
        <f t="shared" si="33"/>
        <v>#DIV/0!</v>
      </c>
      <c r="AC58" s="109" t="e">
        <f t="shared" si="33"/>
        <v>#DIV/0!</v>
      </c>
      <c r="AD58" s="109" t="e">
        <f t="shared" si="33"/>
        <v>#DIV/0!</v>
      </c>
      <c r="AE58" s="185">
        <f t="shared" si="33"/>
        <v>88.705434689040956</v>
      </c>
    </row>
    <row r="59" spans="2:31">
      <c r="B59" s="17" t="s">
        <v>68</v>
      </c>
      <c r="C59" s="84">
        <f t="shared" ref="C59:O62" si="34">+C35/C23*100</f>
        <v>177.19980640066575</v>
      </c>
      <c r="D59" s="84">
        <f t="shared" si="34"/>
        <v>178.72228847213222</v>
      </c>
      <c r="E59" s="84">
        <f t="shared" si="34"/>
        <v>180.44115659817916</v>
      </c>
      <c r="F59" s="84">
        <f t="shared" si="34"/>
        <v>181.6704772366987</v>
      </c>
      <c r="G59" s="84">
        <f t="shared" si="34"/>
        <v>183.37038001582127</v>
      </c>
      <c r="H59" s="84">
        <f t="shared" si="34"/>
        <v>185.01736617705245</v>
      </c>
      <c r="I59" s="84">
        <f t="shared" si="34"/>
        <v>189.64540419011672</v>
      </c>
      <c r="J59" s="84" t="e">
        <f t="shared" si="34"/>
        <v>#DIV/0!</v>
      </c>
      <c r="K59" s="84" t="e">
        <f t="shared" si="34"/>
        <v>#DIV/0!</v>
      </c>
      <c r="L59" s="84" t="e">
        <f t="shared" si="34"/>
        <v>#DIV/0!</v>
      </c>
      <c r="M59" s="84" t="e">
        <f t="shared" si="34"/>
        <v>#DIV/0!</v>
      </c>
      <c r="N59" s="84" t="e">
        <f t="shared" si="34"/>
        <v>#DIV/0!</v>
      </c>
      <c r="O59" s="85">
        <f t="shared" si="34"/>
        <v>182.17498055024203</v>
      </c>
      <c r="R59" s="17" t="s">
        <v>68</v>
      </c>
      <c r="S59" s="109">
        <f t="shared" ref="S59:AD62" si="35">+S35/S23*100</f>
        <v>154.16383156857921</v>
      </c>
      <c r="T59" s="109">
        <f t="shared" si="35"/>
        <v>155.48839097075501</v>
      </c>
      <c r="U59" s="109">
        <f t="shared" si="35"/>
        <v>156.98380624041587</v>
      </c>
      <c r="V59" s="109">
        <f t="shared" si="35"/>
        <v>158.05331519592787</v>
      </c>
      <c r="W59" s="109">
        <f t="shared" si="35"/>
        <v>159.53223061376448</v>
      </c>
      <c r="X59" s="109">
        <f t="shared" si="35"/>
        <v>160.96510857403564</v>
      </c>
      <c r="Y59" s="109">
        <f t="shared" si="35"/>
        <v>164.99150164540157</v>
      </c>
      <c r="Z59" s="109" t="e">
        <f t="shared" si="35"/>
        <v>#DIV/0!</v>
      </c>
      <c r="AA59" s="109" t="e">
        <f t="shared" si="35"/>
        <v>#DIV/0!</v>
      </c>
      <c r="AB59" s="109" t="e">
        <f t="shared" si="35"/>
        <v>#DIV/0!</v>
      </c>
      <c r="AC59" s="109" t="e">
        <f t="shared" si="35"/>
        <v>#DIV/0!</v>
      </c>
      <c r="AD59" s="109" t="e">
        <f t="shared" si="35"/>
        <v>#DIV/0!</v>
      </c>
      <c r="AE59" s="185">
        <f t="shared" si="33"/>
        <v>158.49223307871057</v>
      </c>
    </row>
    <row r="60" spans="2:31">
      <c r="B60" s="17" t="s">
        <v>69</v>
      </c>
      <c r="C60" s="84">
        <f t="shared" si="34"/>
        <v>258.8645648196395</v>
      </c>
      <c r="D60" s="84">
        <f t="shared" si="34"/>
        <v>213.24407580056405</v>
      </c>
      <c r="E60" s="84">
        <f t="shared" si="34"/>
        <v>171.64940567259032</v>
      </c>
      <c r="F60" s="84">
        <f t="shared" si="34"/>
        <v>156.24735894161182</v>
      </c>
      <c r="G60" s="84">
        <f t="shared" si="34"/>
        <v>181.07106582375943</v>
      </c>
      <c r="H60" s="84">
        <f t="shared" si="34"/>
        <v>235.64717167258004</v>
      </c>
      <c r="I60" s="84">
        <f t="shared" si="34"/>
        <v>291.79974899385792</v>
      </c>
      <c r="J60" s="84" t="e">
        <f t="shared" si="34"/>
        <v>#DIV/0!</v>
      </c>
      <c r="K60" s="84" t="e">
        <f t="shared" si="34"/>
        <v>#DIV/0!</v>
      </c>
      <c r="L60" s="84" t="e">
        <f t="shared" si="34"/>
        <v>#DIV/0!</v>
      </c>
      <c r="M60" s="84" t="e">
        <f t="shared" si="34"/>
        <v>#DIV/0!</v>
      </c>
      <c r="N60" s="84" t="e">
        <f t="shared" si="34"/>
        <v>#DIV/0!</v>
      </c>
      <c r="O60" s="85">
        <f t="shared" si="34"/>
        <v>199.43623450104124</v>
      </c>
      <c r="R60" s="17" t="s">
        <v>69</v>
      </c>
      <c r="S60" s="109">
        <f t="shared" si="35"/>
        <v>225.21217139308632</v>
      </c>
      <c r="T60" s="109">
        <f t="shared" si="35"/>
        <v>185.5223459464907</v>
      </c>
      <c r="U60" s="109">
        <f t="shared" si="35"/>
        <v>149.33498293515356</v>
      </c>
      <c r="V60" s="109">
        <f t="shared" si="35"/>
        <v>135.93520227920229</v>
      </c>
      <c r="W60" s="109">
        <f t="shared" si="35"/>
        <v>157.53182726667069</v>
      </c>
      <c r="X60" s="109">
        <f t="shared" si="35"/>
        <v>205.01303935514463</v>
      </c>
      <c r="Y60" s="109">
        <f t="shared" si="35"/>
        <v>253.86578162465642</v>
      </c>
      <c r="Z60" s="109" t="e">
        <f t="shared" si="35"/>
        <v>#DIV/0!</v>
      </c>
      <c r="AA60" s="109" t="e">
        <f t="shared" si="35"/>
        <v>#DIV/0!</v>
      </c>
      <c r="AB60" s="109" t="e">
        <f t="shared" si="35"/>
        <v>#DIV/0!</v>
      </c>
      <c r="AC60" s="109" t="e">
        <f t="shared" si="35"/>
        <v>#DIV/0!</v>
      </c>
      <c r="AD60" s="109" t="e">
        <f t="shared" si="35"/>
        <v>#DIV/0!</v>
      </c>
      <c r="AE60" s="185">
        <f t="shared" si="33"/>
        <v>173.5095240159059</v>
      </c>
    </row>
    <row r="61" spans="2:31">
      <c r="B61" s="17" t="s">
        <v>97</v>
      </c>
      <c r="C61" s="84">
        <f t="shared" si="34"/>
        <v>128.69993518651231</v>
      </c>
      <c r="D61" s="84">
        <f t="shared" si="34"/>
        <v>129.39999296877323</v>
      </c>
      <c r="E61" s="84">
        <f t="shared" si="34"/>
        <v>130.80001838936229</v>
      </c>
      <c r="F61" s="84">
        <f t="shared" si="34"/>
        <v>131.59995564918506</v>
      </c>
      <c r="G61" s="84">
        <f t="shared" si="34"/>
        <v>132.90001144827949</v>
      </c>
      <c r="H61" s="84">
        <f t="shared" si="34"/>
        <v>133.50000946511295</v>
      </c>
      <c r="I61" s="84">
        <f t="shared" si="34"/>
        <v>136.20000054086361</v>
      </c>
      <c r="J61" s="84" t="e">
        <f t="shared" si="34"/>
        <v>#DIV/0!</v>
      </c>
      <c r="K61" s="84" t="e">
        <f t="shared" si="34"/>
        <v>#DIV/0!</v>
      </c>
      <c r="L61" s="84" t="e">
        <f t="shared" si="34"/>
        <v>#DIV/0!</v>
      </c>
      <c r="M61" s="84" t="e">
        <f t="shared" si="34"/>
        <v>#DIV/0!</v>
      </c>
      <c r="N61" s="84" t="e">
        <f t="shared" si="34"/>
        <v>#DIV/0!</v>
      </c>
      <c r="O61" s="85">
        <f t="shared" si="34"/>
        <v>131.87141766401268</v>
      </c>
      <c r="R61" s="17" t="s">
        <v>97</v>
      </c>
      <c r="S61" s="109">
        <f t="shared" si="35"/>
        <v>111.9689436122657</v>
      </c>
      <c r="T61" s="109">
        <f t="shared" si="35"/>
        <v>112.57799388283271</v>
      </c>
      <c r="U61" s="109">
        <f t="shared" si="35"/>
        <v>113.79601599874518</v>
      </c>
      <c r="V61" s="109">
        <f t="shared" si="35"/>
        <v>114.49196141479101</v>
      </c>
      <c r="W61" s="109">
        <f t="shared" si="35"/>
        <v>115.62300996000315</v>
      </c>
      <c r="X61" s="109">
        <f t="shared" si="35"/>
        <v>116.14500823464826</v>
      </c>
      <c r="Y61" s="109">
        <f t="shared" si="35"/>
        <v>118.49400047055134</v>
      </c>
      <c r="Z61" s="109" t="e">
        <f t="shared" si="35"/>
        <v>#DIV/0!</v>
      </c>
      <c r="AA61" s="109" t="e">
        <f t="shared" si="35"/>
        <v>#DIV/0!</v>
      </c>
      <c r="AB61" s="109" t="e">
        <f t="shared" si="35"/>
        <v>#DIV/0!</v>
      </c>
      <c r="AC61" s="109" t="e">
        <f t="shared" si="35"/>
        <v>#DIV/0!</v>
      </c>
      <c r="AD61" s="109" t="e">
        <f t="shared" si="35"/>
        <v>#DIV/0!</v>
      </c>
      <c r="AE61" s="185">
        <f t="shared" si="33"/>
        <v>114.72813336769103</v>
      </c>
    </row>
    <row r="62" spans="2:31">
      <c r="B62" s="17" t="s">
        <v>71</v>
      </c>
      <c r="C62" s="84">
        <f t="shared" si="34"/>
        <v>122.5730947621084</v>
      </c>
      <c r="D62" s="84">
        <f t="shared" si="34"/>
        <v>123.14827286877394</v>
      </c>
      <c r="E62" s="84">
        <f t="shared" si="34"/>
        <v>124.47336080387478</v>
      </c>
      <c r="F62" s="84">
        <f t="shared" si="34"/>
        <v>125.5211637050043</v>
      </c>
      <c r="G62" s="84">
        <f t="shared" si="34"/>
        <v>126.77303891913694</v>
      </c>
      <c r="H62" s="84">
        <f t="shared" si="34"/>
        <v>127.41325092170896</v>
      </c>
      <c r="I62" s="84">
        <f t="shared" si="34"/>
        <v>129.2925911272078</v>
      </c>
      <c r="J62" s="84" t="e">
        <f t="shared" si="34"/>
        <v>#DIV/0!</v>
      </c>
      <c r="K62" s="84" t="e">
        <f t="shared" si="34"/>
        <v>#DIV/0!</v>
      </c>
      <c r="L62" s="84" t="e">
        <f t="shared" si="34"/>
        <v>#DIV/0!</v>
      </c>
      <c r="M62" s="84" t="e">
        <f t="shared" si="34"/>
        <v>#DIV/0!</v>
      </c>
      <c r="N62" s="84" t="e">
        <f t="shared" si="34"/>
        <v>#DIV/0!</v>
      </c>
      <c r="O62" s="85">
        <f t="shared" si="34"/>
        <v>125.57963152430962</v>
      </c>
      <c r="R62" s="17" t="s">
        <v>71</v>
      </c>
      <c r="S62" s="109">
        <f t="shared" si="35"/>
        <v>106.63859244303431</v>
      </c>
      <c r="T62" s="109">
        <f t="shared" si="35"/>
        <v>107.13899739583334</v>
      </c>
      <c r="U62" s="109">
        <f t="shared" si="35"/>
        <v>108.29182389937107</v>
      </c>
      <c r="V62" s="109">
        <f t="shared" si="35"/>
        <v>109.20341242335377</v>
      </c>
      <c r="W62" s="109">
        <f t="shared" si="35"/>
        <v>110.29254385964916</v>
      </c>
      <c r="X62" s="109">
        <f t="shared" si="35"/>
        <v>110.84952830188679</v>
      </c>
      <c r="Y62" s="109">
        <f t="shared" si="35"/>
        <v>112.48455428067079</v>
      </c>
      <c r="Z62" s="109" t="e">
        <f t="shared" si="35"/>
        <v>#DIV/0!</v>
      </c>
      <c r="AA62" s="109" t="e">
        <f t="shared" si="35"/>
        <v>#DIV/0!</v>
      </c>
      <c r="AB62" s="109" t="e">
        <f t="shared" si="35"/>
        <v>#DIV/0!</v>
      </c>
      <c r="AC62" s="109" t="e">
        <f t="shared" si="35"/>
        <v>#DIV/0!</v>
      </c>
      <c r="AD62" s="109" t="e">
        <f t="shared" si="35"/>
        <v>#DIV/0!</v>
      </c>
      <c r="AE62" s="185">
        <f t="shared" si="33"/>
        <v>109.25427942614935</v>
      </c>
    </row>
    <row r="63" spans="2:31">
      <c r="B63" s="17"/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85"/>
      <c r="R63" s="17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85"/>
    </row>
    <row r="64" spans="2:31">
      <c r="B64" s="26" t="s">
        <v>14</v>
      </c>
      <c r="C64" s="87">
        <f t="shared" ref="C64:O64" si="36">+C40/C28*100</f>
        <v>131.33563072492362</v>
      </c>
      <c r="D64" s="87">
        <f t="shared" si="36"/>
        <v>131.94984489167783</v>
      </c>
      <c r="E64" s="87">
        <f t="shared" si="36"/>
        <v>131.01138221744765</v>
      </c>
      <c r="F64" s="87">
        <f t="shared" si="36"/>
        <v>131.7922864225782</v>
      </c>
      <c r="G64" s="87">
        <f t="shared" si="36"/>
        <v>134.68794540803256</v>
      </c>
      <c r="H64" s="87">
        <f t="shared" si="36"/>
        <v>137.6090719764245</v>
      </c>
      <c r="I64" s="87">
        <f t="shared" si="36"/>
        <v>143.65580883576692</v>
      </c>
      <c r="J64" s="87" t="e">
        <f t="shared" si="36"/>
        <v>#DIV/0!</v>
      </c>
      <c r="K64" s="87" t="e">
        <f t="shared" si="36"/>
        <v>#DIV/0!</v>
      </c>
      <c r="L64" s="87" t="e">
        <f t="shared" si="36"/>
        <v>#DIV/0!</v>
      </c>
      <c r="M64" s="87" t="e">
        <f t="shared" si="36"/>
        <v>#DIV/0!</v>
      </c>
      <c r="N64" s="87" t="e">
        <f t="shared" si="36"/>
        <v>#DIV/0!</v>
      </c>
      <c r="O64" s="87">
        <f t="shared" si="36"/>
        <v>134.35599705111341</v>
      </c>
      <c r="R64" s="26" t="s">
        <v>14</v>
      </c>
      <c r="S64" s="119">
        <f t="shared" ref="S64:AE64" si="37">+S40/S28*100</f>
        <v>114.26199873068353</v>
      </c>
      <c r="T64" s="119">
        <f t="shared" si="37"/>
        <v>114.79636505575972</v>
      </c>
      <c r="U64" s="119">
        <f t="shared" si="37"/>
        <v>113.97990252917944</v>
      </c>
      <c r="V64" s="119">
        <f t="shared" si="37"/>
        <v>114.65928918764303</v>
      </c>
      <c r="W64" s="119">
        <f t="shared" si="37"/>
        <v>117.17851250498832</v>
      </c>
      <c r="X64" s="119">
        <f t="shared" si="37"/>
        <v>119.71989261948931</v>
      </c>
      <c r="Y64" s="119">
        <f t="shared" si="37"/>
        <v>124.98055368711725</v>
      </c>
      <c r="Z64" s="119" t="e">
        <f t="shared" si="37"/>
        <v>#DIV/0!</v>
      </c>
      <c r="AA64" s="119" t="e">
        <f t="shared" si="37"/>
        <v>#DIV/0!</v>
      </c>
      <c r="AB64" s="119" t="e">
        <f t="shared" si="37"/>
        <v>#DIV/0!</v>
      </c>
      <c r="AC64" s="119" t="e">
        <f t="shared" si="37"/>
        <v>#DIV/0!</v>
      </c>
      <c r="AD64" s="119" t="e">
        <f t="shared" si="37"/>
        <v>#DIV/0!</v>
      </c>
      <c r="AE64" s="187">
        <f t="shared" si="37"/>
        <v>116.88971743446865</v>
      </c>
    </row>
    <row r="65" spans="2:31"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AC65" s="76"/>
      <c r="AE65" s="2">
        <f>+AE64/0.87</f>
        <v>134.35599705111341</v>
      </c>
    </row>
    <row r="66" spans="2:31">
      <c r="B66" s="3" t="s">
        <v>78</v>
      </c>
      <c r="M66" s="76"/>
      <c r="R66" s="3" t="s">
        <v>78</v>
      </c>
      <c r="AC66" s="76"/>
    </row>
    <row r="67" spans="2:31">
      <c r="C67" s="68"/>
      <c r="D67" s="68"/>
      <c r="E67" s="68"/>
      <c r="M67" s="76"/>
      <c r="AC67" s="76"/>
    </row>
    <row r="68" spans="2:31" ht="31.5">
      <c r="B68" s="116" t="s">
        <v>15</v>
      </c>
      <c r="C68" s="111" t="s">
        <v>115</v>
      </c>
      <c r="D68" s="111" t="s">
        <v>124</v>
      </c>
      <c r="E68" s="111" t="s">
        <v>125</v>
      </c>
      <c r="F68" s="111" t="s">
        <v>104</v>
      </c>
      <c r="G68" s="111" t="s">
        <v>105</v>
      </c>
      <c r="H68" s="111" t="s">
        <v>106</v>
      </c>
      <c r="I68" s="111" t="s">
        <v>8</v>
      </c>
      <c r="J68" s="111" t="s">
        <v>9</v>
      </c>
      <c r="K68" s="111" t="s">
        <v>10</v>
      </c>
      <c r="L68" s="111" t="s">
        <v>11</v>
      </c>
      <c r="M68" s="111" t="s">
        <v>12</v>
      </c>
      <c r="N68" s="111" t="s">
        <v>13</v>
      </c>
      <c r="O68" s="82" t="s">
        <v>107</v>
      </c>
      <c r="P68" s="101"/>
      <c r="R68" s="116" t="s">
        <v>15</v>
      </c>
      <c r="S68" s="111" t="s">
        <v>126</v>
      </c>
      <c r="T68" s="111" t="s">
        <v>124</v>
      </c>
      <c r="U68" s="111" t="s">
        <v>117</v>
      </c>
      <c r="V68" s="111" t="s">
        <v>104</v>
      </c>
      <c r="W68" s="111" t="s">
        <v>105</v>
      </c>
      <c r="X68" s="111" t="s">
        <v>106</v>
      </c>
      <c r="Y68" s="111" t="s">
        <v>8</v>
      </c>
      <c r="Z68" s="111" t="s">
        <v>9</v>
      </c>
      <c r="AA68" s="111" t="s">
        <v>10</v>
      </c>
      <c r="AB68" s="111" t="s">
        <v>11</v>
      </c>
      <c r="AC68" s="111" t="s">
        <v>12</v>
      </c>
      <c r="AD68" s="111" t="s">
        <v>13</v>
      </c>
      <c r="AE68" s="82" t="s">
        <v>107</v>
      </c>
    </row>
    <row r="69" spans="2:31">
      <c r="B69" s="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69"/>
      <c r="R69" s="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69"/>
    </row>
    <row r="70" spans="2:31">
      <c r="B70" s="17" t="s">
        <v>96</v>
      </c>
      <c r="C70" s="84">
        <f>+C46/C22*100</f>
        <v>14.38942856057861</v>
      </c>
      <c r="D70" s="84">
        <f t="shared" ref="D70:N70" si="38">+D46/D22*100</f>
        <v>14.469987617911254</v>
      </c>
      <c r="E70" s="84">
        <f t="shared" si="38"/>
        <v>14.478264032621627</v>
      </c>
      <c r="F70" s="84">
        <f t="shared" si="38"/>
        <v>14.569758500294853</v>
      </c>
      <c r="G70" s="84">
        <f t="shared" si="38"/>
        <v>14.811628733955413</v>
      </c>
      <c r="H70" s="84">
        <f t="shared" si="38"/>
        <v>14.870247188976322</v>
      </c>
      <c r="I70" s="84">
        <f t="shared" si="38"/>
        <v>15.034810571026425</v>
      </c>
      <c r="J70" s="84" t="e">
        <f t="shared" si="38"/>
        <v>#DIV/0!</v>
      </c>
      <c r="K70" s="84" t="e">
        <f t="shared" si="38"/>
        <v>#DIV/0!</v>
      </c>
      <c r="L70" s="84" t="e">
        <f t="shared" si="38"/>
        <v>#DIV/0!</v>
      </c>
      <c r="M70" s="84" t="e">
        <f t="shared" si="38"/>
        <v>#DIV/0!</v>
      </c>
      <c r="N70" s="84" t="e">
        <f t="shared" si="38"/>
        <v>#DIV/0!</v>
      </c>
      <c r="O70" s="85">
        <f>+O46/O22*100</f>
        <v>14.649464045620453</v>
      </c>
      <c r="R70" s="17" t="s">
        <v>96</v>
      </c>
      <c r="S70" s="109">
        <f>+S46/S22*100</f>
        <v>12.518802847703391</v>
      </c>
      <c r="T70" s="109">
        <f t="shared" ref="T70:AE74" si="39">+T46/T22*100</f>
        <v>12.588889227582792</v>
      </c>
      <c r="U70" s="109">
        <f t="shared" si="39"/>
        <v>12.596089708380815</v>
      </c>
      <c r="V70" s="109">
        <f t="shared" si="39"/>
        <v>12.67568989525652</v>
      </c>
      <c r="W70" s="109">
        <f t="shared" si="39"/>
        <v>12.886116998541212</v>
      </c>
      <c r="X70" s="109">
        <f t="shared" si="39"/>
        <v>12.937115054409398</v>
      </c>
      <c r="Y70" s="109">
        <f t="shared" si="39"/>
        <v>13.080285196792987</v>
      </c>
      <c r="Z70" s="109" t="e">
        <f t="shared" si="39"/>
        <v>#DIV/0!</v>
      </c>
      <c r="AA70" s="109" t="e">
        <f t="shared" si="39"/>
        <v>#DIV/0!</v>
      </c>
      <c r="AB70" s="109" t="e">
        <f t="shared" si="39"/>
        <v>#DIV/0!</v>
      </c>
      <c r="AC70" s="109" t="e">
        <f t="shared" si="39"/>
        <v>#DIV/0!</v>
      </c>
      <c r="AD70" s="109" t="e">
        <f t="shared" si="39"/>
        <v>#DIV/0!</v>
      </c>
      <c r="AE70" s="185">
        <f t="shared" si="39"/>
        <v>12.745033719689793</v>
      </c>
    </row>
    <row r="71" spans="2:31">
      <c r="B71" s="17" t="s">
        <v>68</v>
      </c>
      <c r="C71" s="84">
        <f t="shared" ref="C71:O74" si="40">+C47/C23*100</f>
        <v>25.459742298946225</v>
      </c>
      <c r="D71" s="84">
        <f t="shared" si="40"/>
        <v>25.678489723007502</v>
      </c>
      <c r="E71" s="84">
        <f t="shared" si="40"/>
        <v>25.925453534221145</v>
      </c>
      <c r="F71" s="84">
        <f t="shared" si="40"/>
        <v>26.102080062744072</v>
      </c>
      <c r="G71" s="84">
        <f t="shared" si="40"/>
        <v>26.34631896779041</v>
      </c>
      <c r="H71" s="84">
        <f t="shared" si="40"/>
        <v>26.582954910496042</v>
      </c>
      <c r="I71" s="84">
        <f t="shared" si="40"/>
        <v>27.247902900878842</v>
      </c>
      <c r="J71" s="84" t="e">
        <f t="shared" si="40"/>
        <v>#DIV/0!</v>
      </c>
      <c r="K71" s="84" t="e">
        <f t="shared" si="40"/>
        <v>#DIV/0!</v>
      </c>
      <c r="L71" s="84" t="e">
        <f t="shared" si="40"/>
        <v>#DIV/0!</v>
      </c>
      <c r="M71" s="84" t="e">
        <f t="shared" si="40"/>
        <v>#DIV/0!</v>
      </c>
      <c r="N71" s="84" t="e">
        <f t="shared" si="40"/>
        <v>#DIV/0!</v>
      </c>
      <c r="O71" s="85">
        <f t="shared" si="40"/>
        <v>26.174566171011787</v>
      </c>
      <c r="R71" s="17" t="s">
        <v>68</v>
      </c>
      <c r="S71" s="109">
        <f t="shared" ref="S71:AD74" si="41">+S47/S23*100</f>
        <v>22.149975800083219</v>
      </c>
      <c r="T71" s="109">
        <f t="shared" si="41"/>
        <v>22.340286059016528</v>
      </c>
      <c r="U71" s="109">
        <f t="shared" si="41"/>
        <v>22.555144574772395</v>
      </c>
      <c r="V71" s="109">
        <f t="shared" si="41"/>
        <v>22.708809654587338</v>
      </c>
      <c r="W71" s="109">
        <f t="shared" si="41"/>
        <v>22.921297501977659</v>
      </c>
      <c r="X71" s="109">
        <f t="shared" si="41"/>
        <v>23.127170772131556</v>
      </c>
      <c r="Y71" s="109">
        <f t="shared" si="41"/>
        <v>23.70567552376459</v>
      </c>
      <c r="Z71" s="109" t="e">
        <f t="shared" si="41"/>
        <v>#DIV/0!</v>
      </c>
      <c r="AA71" s="109" t="e">
        <f t="shared" si="41"/>
        <v>#DIV/0!</v>
      </c>
      <c r="AB71" s="109" t="e">
        <f t="shared" si="41"/>
        <v>#DIV/0!</v>
      </c>
      <c r="AC71" s="109" t="e">
        <f t="shared" si="41"/>
        <v>#DIV/0!</v>
      </c>
      <c r="AD71" s="109" t="e">
        <f t="shared" si="41"/>
        <v>#DIV/0!</v>
      </c>
      <c r="AE71" s="185">
        <f t="shared" si="39"/>
        <v>22.771872568780253</v>
      </c>
    </row>
    <row r="72" spans="2:31">
      <c r="B72" s="17" t="s">
        <v>69</v>
      </c>
      <c r="C72" s="84">
        <f t="shared" si="40"/>
        <v>37.193184600522912</v>
      </c>
      <c r="D72" s="84">
        <f t="shared" si="40"/>
        <v>30.638516638012074</v>
      </c>
      <c r="E72" s="84">
        <f t="shared" si="40"/>
        <v>24.662270929969875</v>
      </c>
      <c r="F72" s="84">
        <f t="shared" si="40"/>
        <v>22.449333181266066</v>
      </c>
      <c r="G72" s="84">
        <f t="shared" si="40"/>
        <v>26.015957733298766</v>
      </c>
      <c r="H72" s="84">
        <f t="shared" si="40"/>
        <v>33.857352251807484</v>
      </c>
      <c r="I72" s="84">
        <f t="shared" si="40"/>
        <v>41.925251292220963</v>
      </c>
      <c r="J72" s="84" t="e">
        <f t="shared" si="40"/>
        <v>#DIV/0!</v>
      </c>
      <c r="K72" s="84" t="e">
        <f t="shared" si="40"/>
        <v>#DIV/0!</v>
      </c>
      <c r="L72" s="84" t="e">
        <f t="shared" si="40"/>
        <v>#DIV/0!</v>
      </c>
      <c r="M72" s="84" t="e">
        <f t="shared" si="40"/>
        <v>#DIV/0!</v>
      </c>
      <c r="N72" s="84" t="e">
        <f t="shared" si="40"/>
        <v>#DIV/0!</v>
      </c>
      <c r="O72" s="85">
        <f t="shared" si="40"/>
        <v>28.654631393827767</v>
      </c>
      <c r="R72" s="17" t="s">
        <v>69</v>
      </c>
      <c r="S72" s="109">
        <f t="shared" si="41"/>
        <v>32.358070602454937</v>
      </c>
      <c r="T72" s="109">
        <f t="shared" si="41"/>
        <v>26.655509475070506</v>
      </c>
      <c r="U72" s="109">
        <f t="shared" si="41"/>
        <v>21.45617570907379</v>
      </c>
      <c r="V72" s="109">
        <f t="shared" si="41"/>
        <v>19.530919867701478</v>
      </c>
      <c r="W72" s="109">
        <f t="shared" si="41"/>
        <v>22.633883227969928</v>
      </c>
      <c r="X72" s="109">
        <f t="shared" si="41"/>
        <v>29.455896459072505</v>
      </c>
      <c r="Y72" s="109">
        <f t="shared" si="41"/>
        <v>36.47496862423224</v>
      </c>
      <c r="Z72" s="109" t="e">
        <f t="shared" si="41"/>
        <v>#DIV/0!</v>
      </c>
      <c r="AA72" s="109" t="e">
        <f t="shared" si="41"/>
        <v>#DIV/0!</v>
      </c>
      <c r="AB72" s="109" t="e">
        <f t="shared" si="41"/>
        <v>#DIV/0!</v>
      </c>
      <c r="AC72" s="109" t="e">
        <f t="shared" si="41"/>
        <v>#DIV/0!</v>
      </c>
      <c r="AD72" s="109" t="e">
        <f t="shared" si="41"/>
        <v>#DIV/0!</v>
      </c>
      <c r="AE72" s="185">
        <f t="shared" si="39"/>
        <v>24.929529312630155</v>
      </c>
    </row>
    <row r="73" spans="2:31">
      <c r="B73" s="17" t="s">
        <v>97</v>
      </c>
      <c r="C73" s="84">
        <f t="shared" si="40"/>
        <v>18.491369998062115</v>
      </c>
      <c r="D73" s="84">
        <f t="shared" si="40"/>
        <v>18.591953012754779</v>
      </c>
      <c r="E73" s="84">
        <f t="shared" si="40"/>
        <v>18.793106090425617</v>
      </c>
      <c r="F73" s="84">
        <f t="shared" si="40"/>
        <v>18.908039604767968</v>
      </c>
      <c r="G73" s="84">
        <f t="shared" si="40"/>
        <v>19.094829231074637</v>
      </c>
      <c r="H73" s="84">
        <f t="shared" si="40"/>
        <v>19.181035842688644</v>
      </c>
      <c r="I73" s="84">
        <f t="shared" si="40"/>
        <v>19.568965594951667</v>
      </c>
      <c r="J73" s="84" t="e">
        <f t="shared" si="40"/>
        <v>#DIV/0!</v>
      </c>
      <c r="K73" s="84" t="e">
        <f t="shared" si="40"/>
        <v>#DIV/0!</v>
      </c>
      <c r="L73" s="84" t="e">
        <f t="shared" si="40"/>
        <v>#DIV/0!</v>
      </c>
      <c r="M73" s="84" t="e">
        <f t="shared" si="40"/>
        <v>#DIV/0!</v>
      </c>
      <c r="N73" s="84" t="e">
        <f t="shared" si="40"/>
        <v>#DIV/0!</v>
      </c>
      <c r="O73" s="85">
        <f t="shared" si="40"/>
        <v>18.947042767817912</v>
      </c>
      <c r="R73" s="17" t="s">
        <v>97</v>
      </c>
      <c r="S73" s="109">
        <f t="shared" si="41"/>
        <v>16.087491898314038</v>
      </c>
      <c r="T73" s="109">
        <f t="shared" si="41"/>
        <v>16.174999121096654</v>
      </c>
      <c r="U73" s="109">
        <f t="shared" si="41"/>
        <v>16.350002298670287</v>
      </c>
      <c r="V73" s="109">
        <f t="shared" si="41"/>
        <v>16.449994456148133</v>
      </c>
      <c r="W73" s="109">
        <f t="shared" si="41"/>
        <v>16.612501431034936</v>
      </c>
      <c r="X73" s="109">
        <f t="shared" si="41"/>
        <v>16.687501183139119</v>
      </c>
      <c r="Y73" s="109">
        <f t="shared" si="41"/>
        <v>17.025000067607952</v>
      </c>
      <c r="Z73" s="109" t="e">
        <f t="shared" si="41"/>
        <v>#DIV/0!</v>
      </c>
      <c r="AA73" s="109" t="e">
        <f t="shared" si="41"/>
        <v>#DIV/0!</v>
      </c>
      <c r="AB73" s="109" t="e">
        <f t="shared" si="41"/>
        <v>#DIV/0!</v>
      </c>
      <c r="AC73" s="109" t="e">
        <f t="shared" si="41"/>
        <v>#DIV/0!</v>
      </c>
      <c r="AD73" s="109" t="e">
        <f t="shared" si="41"/>
        <v>#DIV/0!</v>
      </c>
      <c r="AE73" s="185">
        <f t="shared" si="39"/>
        <v>16.483927208001585</v>
      </c>
    </row>
    <row r="74" spans="2:31">
      <c r="B74" s="17" t="s">
        <v>71</v>
      </c>
      <c r="C74" s="84">
        <f t="shared" si="40"/>
        <v>17.611076833636265</v>
      </c>
      <c r="D74" s="84">
        <f t="shared" si="40"/>
        <v>17.693717366203153</v>
      </c>
      <c r="E74" s="84">
        <f t="shared" si="40"/>
        <v>17.884103563775113</v>
      </c>
      <c r="F74" s="84">
        <f t="shared" si="40"/>
        <v>18.03464995761556</v>
      </c>
      <c r="G74" s="84">
        <f t="shared" si="40"/>
        <v>18.214517086082893</v>
      </c>
      <c r="H74" s="84">
        <f t="shared" si="40"/>
        <v>18.306501569211058</v>
      </c>
      <c r="I74" s="84">
        <f t="shared" si="40"/>
        <v>18.576521713679281</v>
      </c>
      <c r="J74" s="84" t="e">
        <f t="shared" si="40"/>
        <v>#DIV/0!</v>
      </c>
      <c r="K74" s="84" t="e">
        <f t="shared" si="40"/>
        <v>#DIV/0!</v>
      </c>
      <c r="L74" s="84" t="e">
        <f t="shared" si="40"/>
        <v>#DIV/0!</v>
      </c>
      <c r="M74" s="84" t="e">
        <f t="shared" si="40"/>
        <v>#DIV/0!</v>
      </c>
      <c r="N74" s="84" t="e">
        <f t="shared" si="40"/>
        <v>#DIV/0!</v>
      </c>
      <c r="O74" s="85">
        <f t="shared" si="40"/>
        <v>18.04305050636632</v>
      </c>
      <c r="R74" s="17" t="s">
        <v>71</v>
      </c>
      <c r="S74" s="109">
        <f t="shared" si="41"/>
        <v>15.32163684526355</v>
      </c>
      <c r="T74" s="109">
        <f t="shared" si="41"/>
        <v>15.393534108596743</v>
      </c>
      <c r="U74" s="109">
        <f t="shared" si="41"/>
        <v>15.559170100484348</v>
      </c>
      <c r="V74" s="109">
        <f t="shared" si="41"/>
        <v>15.690145463125537</v>
      </c>
      <c r="W74" s="109">
        <f t="shared" si="41"/>
        <v>15.846629864892117</v>
      </c>
      <c r="X74" s="109">
        <f t="shared" si="41"/>
        <v>15.926656365213621</v>
      </c>
      <c r="Y74" s="109">
        <f t="shared" si="41"/>
        <v>16.161573890900975</v>
      </c>
      <c r="Z74" s="109" t="e">
        <f t="shared" si="41"/>
        <v>#DIV/0!</v>
      </c>
      <c r="AA74" s="109" t="e">
        <f t="shared" si="41"/>
        <v>#DIV/0!</v>
      </c>
      <c r="AB74" s="109" t="e">
        <f t="shared" si="41"/>
        <v>#DIV/0!</v>
      </c>
      <c r="AC74" s="109" t="e">
        <f t="shared" si="41"/>
        <v>#DIV/0!</v>
      </c>
      <c r="AD74" s="109" t="e">
        <f t="shared" si="41"/>
        <v>#DIV/0!</v>
      </c>
      <c r="AE74" s="185">
        <f t="shared" si="39"/>
        <v>15.697453940538702</v>
      </c>
    </row>
    <row r="75" spans="2:31">
      <c r="B75" s="17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85"/>
      <c r="R75" s="17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85"/>
    </row>
    <row r="76" spans="2:31">
      <c r="B76" s="26" t="s">
        <v>14</v>
      </c>
      <c r="C76" s="87">
        <f>+C52/C28*100</f>
        <v>18.870061885764891</v>
      </c>
      <c r="D76" s="87">
        <f>+D52/D28*100</f>
        <v>18.958311047654856</v>
      </c>
      <c r="E76" s="87">
        <f t="shared" ref="E76:O76" si="42">+E52/E28*100</f>
        <v>18.823474456529837</v>
      </c>
      <c r="F76" s="87">
        <f t="shared" si="42"/>
        <v>18.935673336577334</v>
      </c>
      <c r="G76" s="87">
        <f t="shared" si="42"/>
        <v>19.35171629425755</v>
      </c>
      <c r="H76" s="87">
        <f t="shared" si="42"/>
        <v>19.771418387417317</v>
      </c>
      <c r="I76" s="87">
        <f t="shared" si="42"/>
        <v>20.640202418932031</v>
      </c>
      <c r="J76" s="87" t="e">
        <f t="shared" si="42"/>
        <v>#DIV/0!</v>
      </c>
      <c r="K76" s="87" t="e">
        <f t="shared" si="42"/>
        <v>#DIV/0!</v>
      </c>
      <c r="L76" s="87" t="e">
        <f t="shared" si="42"/>
        <v>#DIV/0!</v>
      </c>
      <c r="M76" s="87" t="e">
        <f t="shared" si="42"/>
        <v>#DIV/0!</v>
      </c>
      <c r="N76" s="87" t="e">
        <f t="shared" si="42"/>
        <v>#DIV/0!</v>
      </c>
      <c r="O76" s="87">
        <f t="shared" si="42"/>
        <v>19.304022564815146</v>
      </c>
      <c r="R76" s="26" t="s">
        <v>14</v>
      </c>
      <c r="S76" s="119">
        <f t="shared" ref="S76:AE76" si="43">+S52/S28*100</f>
        <v>16.416953840615452</v>
      </c>
      <c r="T76" s="186">
        <f t="shared" si="43"/>
        <v>16.493730611459728</v>
      </c>
      <c r="U76" s="186">
        <f t="shared" si="43"/>
        <v>16.376422777180956</v>
      </c>
      <c r="V76" s="186">
        <f t="shared" si="43"/>
        <v>16.474035802822275</v>
      </c>
      <c r="W76" s="186">
        <f t="shared" si="43"/>
        <v>16.83599317600407</v>
      </c>
      <c r="X76" s="186">
        <f t="shared" si="43"/>
        <v>17.201133997053063</v>
      </c>
      <c r="Y76" s="186">
        <f t="shared" si="43"/>
        <v>17.956976104470865</v>
      </c>
      <c r="Z76" s="186" t="e">
        <f t="shared" si="43"/>
        <v>#DIV/0!</v>
      </c>
      <c r="AA76" s="186" t="e">
        <f t="shared" si="43"/>
        <v>#DIV/0!</v>
      </c>
      <c r="AB76" s="186" t="e">
        <f t="shared" si="43"/>
        <v>#DIV/0!</v>
      </c>
      <c r="AC76" s="186" t="e">
        <f t="shared" si="43"/>
        <v>#DIV/0!</v>
      </c>
      <c r="AD76" s="186" t="e">
        <f t="shared" si="43"/>
        <v>#DIV/0!</v>
      </c>
      <c r="AE76" s="187">
        <f t="shared" si="43"/>
        <v>16.794499631389176</v>
      </c>
    </row>
    <row r="77" spans="2:31">
      <c r="M77" s="76"/>
      <c r="X77" s="109"/>
      <c r="AE77" s="2">
        <f>+AE76/0.87</f>
        <v>19.304022564815146</v>
      </c>
    </row>
    <row r="78" spans="2:31">
      <c r="M78" s="76"/>
    </row>
    <row r="79" spans="2:31">
      <c r="B79" s="63" t="s">
        <v>54</v>
      </c>
      <c r="C79" s="110">
        <v>6.96</v>
      </c>
      <c r="D79" s="110">
        <v>6.96</v>
      </c>
      <c r="E79" s="110">
        <v>6.96</v>
      </c>
      <c r="F79" s="110">
        <v>6.96</v>
      </c>
      <c r="G79" s="110">
        <v>6.96</v>
      </c>
      <c r="H79" s="110">
        <v>6.96</v>
      </c>
      <c r="I79" s="110">
        <v>6.96</v>
      </c>
      <c r="J79" s="75">
        <v>6.96</v>
      </c>
      <c r="K79" s="75">
        <v>6.96</v>
      </c>
      <c r="L79" s="75">
        <v>6.96</v>
      </c>
      <c r="M79" s="75">
        <v>6.96</v>
      </c>
      <c r="N79" s="75">
        <v>6.96</v>
      </c>
      <c r="O79" s="68"/>
      <c r="R79" s="63" t="s">
        <v>54</v>
      </c>
      <c r="S79" s="75">
        <f>+C79</f>
        <v>6.96</v>
      </c>
      <c r="T79" s="75">
        <f t="shared" ref="T79:AD79" si="44">+D79</f>
        <v>6.96</v>
      </c>
      <c r="U79" s="75">
        <f t="shared" si="44"/>
        <v>6.96</v>
      </c>
      <c r="V79" s="75">
        <f t="shared" si="44"/>
        <v>6.96</v>
      </c>
      <c r="W79" s="75">
        <f t="shared" si="44"/>
        <v>6.96</v>
      </c>
      <c r="X79" s="75">
        <f t="shared" si="44"/>
        <v>6.96</v>
      </c>
      <c r="Y79" s="75">
        <f t="shared" si="44"/>
        <v>6.96</v>
      </c>
      <c r="Z79" s="75">
        <f t="shared" si="44"/>
        <v>6.96</v>
      </c>
      <c r="AA79" s="75">
        <f t="shared" si="44"/>
        <v>6.96</v>
      </c>
      <c r="AB79" s="75">
        <f t="shared" si="44"/>
        <v>6.96</v>
      </c>
      <c r="AC79" s="75">
        <f t="shared" si="44"/>
        <v>6.96</v>
      </c>
      <c r="AD79" s="75">
        <f t="shared" si="44"/>
        <v>6.96</v>
      </c>
      <c r="AE79" s="68"/>
    </row>
    <row r="80" spans="2:31">
      <c r="M80" s="76"/>
    </row>
  </sheetData>
  <conditionalFormatting sqref="F91:N65509 F41:N45 F53:N57 F65:N69 F77:N80 F2:N9">
    <cfRule type="containsText" dxfId="331" priority="37" stopIfTrue="1" operator="containsText" text="*">
      <formula>NOT(ISERROR(SEARCH("*",F2)))</formula>
    </cfRule>
  </conditionalFormatting>
  <conditionalFormatting sqref="C83:E1048576 C77:E80 C41:E45 C53:E57 C65:E69 C2:E9 C51:N51 C29:N33 C17:N21 C15:N15 C39:N39">
    <cfRule type="containsText" dxfId="330" priority="36" operator="containsText" text="*">
      <formula>NOT(ISERROR(SEARCH("*",C2)))</formula>
    </cfRule>
  </conditionalFormatting>
  <conditionalFormatting sqref="C10:N14">
    <cfRule type="containsText" dxfId="329" priority="34" stopIfTrue="1" operator="containsText" text="*">
      <formula>NOT(ISERROR(SEARCH("*",C10)))</formula>
    </cfRule>
    <cfRule type="containsText" priority="35" stopIfTrue="1" operator="containsText" text="*">
      <formula>NOT(ISERROR(SEARCH("*",C10)))</formula>
    </cfRule>
  </conditionalFormatting>
  <conditionalFormatting sqref="C16:N16">
    <cfRule type="containsText" dxfId="328" priority="32" stopIfTrue="1" operator="containsText" text="*">
      <formula>NOT(ISERROR(SEARCH("*",C16)))</formula>
    </cfRule>
    <cfRule type="containsText" priority="33" stopIfTrue="1" operator="containsText" text="*">
      <formula>NOT(ISERROR(SEARCH("*",C16)))</formula>
    </cfRule>
  </conditionalFormatting>
  <conditionalFormatting sqref="C27:N27">
    <cfRule type="containsText" dxfId="327" priority="31" operator="containsText" text="*">
      <formula>NOT(ISERROR(SEARCH("*",C27)))</formula>
    </cfRule>
  </conditionalFormatting>
  <conditionalFormatting sqref="C22:N26">
    <cfRule type="containsText" dxfId="326" priority="29" stopIfTrue="1" operator="containsText" text="*">
      <formula>NOT(ISERROR(SEARCH("*",C22)))</formula>
    </cfRule>
    <cfRule type="containsText" priority="30" stopIfTrue="1" operator="containsText" text="*">
      <formula>NOT(ISERROR(SEARCH("*",C22)))</formula>
    </cfRule>
  </conditionalFormatting>
  <conditionalFormatting sqref="C28:N28">
    <cfRule type="containsText" dxfId="325" priority="27" stopIfTrue="1" operator="containsText" text="*">
      <formula>NOT(ISERROR(SEARCH("*",C28)))</formula>
    </cfRule>
    <cfRule type="containsText" priority="28" stopIfTrue="1" operator="containsText" text="*">
      <formula>NOT(ISERROR(SEARCH("*",C28)))</formula>
    </cfRule>
  </conditionalFormatting>
  <conditionalFormatting sqref="C34:N38">
    <cfRule type="containsText" dxfId="324" priority="25" stopIfTrue="1" operator="containsText" text="*">
      <formula>NOT(ISERROR(SEARCH("*",C34)))</formula>
    </cfRule>
    <cfRule type="containsText" priority="26" stopIfTrue="1" operator="containsText" text="*">
      <formula>NOT(ISERROR(SEARCH("*",C34)))</formula>
    </cfRule>
  </conditionalFormatting>
  <conditionalFormatting sqref="C40:N40">
    <cfRule type="containsText" dxfId="323" priority="23" stopIfTrue="1" operator="containsText" text="*">
      <formula>NOT(ISERROR(SEARCH("*",C40)))</formula>
    </cfRule>
    <cfRule type="containsText" priority="24" stopIfTrue="1" operator="containsText" text="*">
      <formula>NOT(ISERROR(SEARCH("*",C40)))</formula>
    </cfRule>
  </conditionalFormatting>
  <conditionalFormatting sqref="C46:N50">
    <cfRule type="containsText" dxfId="322" priority="21" stopIfTrue="1" operator="containsText" text="*">
      <formula>NOT(ISERROR(SEARCH("*",C46)))</formula>
    </cfRule>
    <cfRule type="containsText" priority="22" stopIfTrue="1" operator="containsText" text="*">
      <formula>NOT(ISERROR(SEARCH("*",C46)))</formula>
    </cfRule>
  </conditionalFormatting>
  <conditionalFormatting sqref="C52:N52">
    <cfRule type="containsText" dxfId="321" priority="19" stopIfTrue="1" operator="containsText" text="*">
      <formula>NOT(ISERROR(SEARCH("*",C52)))</formula>
    </cfRule>
    <cfRule type="containsText" priority="20" stopIfTrue="1" operator="containsText" text="*">
      <formula>NOT(ISERROR(SEARCH("*",C52)))</formula>
    </cfRule>
  </conditionalFormatting>
  <conditionalFormatting sqref="C63:N63">
    <cfRule type="containsText" dxfId="320" priority="13" operator="containsText" text="*">
      <formula>NOT(ISERROR(SEARCH("*",C63)))</formula>
    </cfRule>
  </conditionalFormatting>
  <conditionalFormatting sqref="C58:N62">
    <cfRule type="containsText" dxfId="319" priority="11" stopIfTrue="1" operator="containsText" text="*">
      <formula>NOT(ISERROR(SEARCH("*",C58)))</formula>
    </cfRule>
    <cfRule type="containsText" priority="12" stopIfTrue="1" operator="containsText" text="*">
      <formula>NOT(ISERROR(SEARCH("*",C58)))</formula>
    </cfRule>
  </conditionalFormatting>
  <conditionalFormatting sqref="C64:N64">
    <cfRule type="containsText" dxfId="318" priority="9" stopIfTrue="1" operator="containsText" text="*">
      <formula>NOT(ISERROR(SEARCH("*",C64)))</formula>
    </cfRule>
    <cfRule type="containsText" priority="10" stopIfTrue="1" operator="containsText" text="*">
      <formula>NOT(ISERROR(SEARCH("*",C64)))</formula>
    </cfRule>
  </conditionalFormatting>
  <conditionalFormatting sqref="C75:N75">
    <cfRule type="containsText" dxfId="317" priority="8" operator="containsText" text="*">
      <formula>NOT(ISERROR(SEARCH("*",C75)))</formula>
    </cfRule>
  </conditionalFormatting>
  <conditionalFormatting sqref="C70:N74">
    <cfRule type="containsText" dxfId="316" priority="6" stopIfTrue="1" operator="containsText" text="*">
      <formula>NOT(ISERROR(SEARCH("*",C70)))</formula>
    </cfRule>
    <cfRule type="containsText" priority="7" stopIfTrue="1" operator="containsText" text="*">
      <formula>NOT(ISERROR(SEARCH("*",C70)))</formula>
    </cfRule>
  </conditionalFormatting>
  <conditionalFormatting sqref="C76:N76">
    <cfRule type="containsText" dxfId="315" priority="4" stopIfTrue="1" operator="containsText" text="*">
      <formula>NOT(ISERROR(SEARCH("*",C76)))</formula>
    </cfRule>
    <cfRule type="containsText" priority="5" stopIfTrue="1" operator="containsText" text="*">
      <formula>NOT(ISERROR(SEARCH("*",C76)))</formula>
    </cfRule>
  </conditionalFormatting>
  <conditionalFormatting sqref="I1:N1">
    <cfRule type="containsText" dxfId="314" priority="3" stopIfTrue="1" operator="containsText" text="*">
      <formula>NOT(ISERROR(SEARCH("*",I1)))</formula>
    </cfRule>
  </conditionalFormatting>
  <conditionalFormatting sqref="C1:H1">
    <cfRule type="containsText" dxfId="313" priority="1" stopIfTrue="1" operator="containsText" text="*">
      <formula>NOT(ISERROR(SEARCH("*",C1)))</formula>
    </cfRule>
    <cfRule type="containsText" priority="2" stopIfTrue="1" operator="containsText" text="*">
      <formula>NOT(ISERROR(SEARCH("*",C1)))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27</vt:i4>
      </vt:variant>
      <vt:variant>
        <vt:lpstr>Rangos con nombre</vt:lpstr>
      </vt:variant>
      <vt:variant>
        <vt:i4>1</vt:i4>
      </vt:variant>
    </vt:vector>
  </HeadingPairs>
  <TitlesOfParts>
    <vt:vector size="28" baseType="lpstr">
      <vt:lpstr>Cre-Charagua</vt:lpstr>
      <vt:lpstr>Cre-Chiquitos</vt:lpstr>
      <vt:lpstr>Cre-Espino</vt:lpstr>
      <vt:lpstr>Cre-GermanBush</vt:lpstr>
      <vt:lpstr>Cre-LasMisiones</vt:lpstr>
      <vt:lpstr>Cre-SanIgnacio</vt:lpstr>
      <vt:lpstr>Cre-Valles</vt:lpstr>
      <vt:lpstr>ENDE-Cobija</vt:lpstr>
      <vt:lpstr>ENDE-ELSena</vt:lpstr>
      <vt:lpstr>ENDE Riberalta</vt:lpstr>
      <vt:lpstr>ENDEDELBENI-Baures</vt:lpstr>
      <vt:lpstr>ENDEDELBENI-BellaVista</vt:lpstr>
      <vt:lpstr>ENDEDELBENI-CachuelaEsperanza</vt:lpstr>
      <vt:lpstr>ENDE DELBENI- ELCarmen</vt:lpstr>
      <vt:lpstr>ENDEDELBENI-Exaltación</vt:lpstr>
      <vt:lpstr>ENDEDELBENI-Huacaraje</vt:lpstr>
      <vt:lpstr>ENDEDELBENI-Puerto Ustariz</vt:lpstr>
      <vt:lpstr>ENDEDELBENI-RosarioYata</vt:lpstr>
      <vt:lpstr>ENDEDELBENI-Guayaramerin</vt:lpstr>
      <vt:lpstr>SETAR-Bermejo</vt:lpstr>
      <vt:lpstr>SETAR-EntreRios</vt:lpstr>
      <vt:lpstr>ENDEDELBENI-GuayaramerinTH</vt:lpstr>
      <vt:lpstr>TOTAL ENDE</vt:lpstr>
      <vt:lpstr>TOTAL ENDE DELBENI</vt:lpstr>
      <vt:lpstr>TOTAL CRE SA</vt:lpstr>
      <vt:lpstr>ENDE GUARACACHI- SAN MATIAS</vt:lpstr>
      <vt:lpstr>TOTAL SA</vt:lpstr>
      <vt:lpstr>'SETAR-EntreRios'!Área_de_impresión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UCRT</dc:creator>
  <cp:lastModifiedBy>AETN-DDO</cp:lastModifiedBy>
  <dcterms:created xsi:type="dcterms:W3CDTF">2018-05-21T19:31:27Z</dcterms:created>
  <dcterms:modified xsi:type="dcterms:W3CDTF">2025-09-10T15:53:50Z</dcterms:modified>
</cp:coreProperties>
</file>